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ustomProperty1.bin" ContentType="application/vnd.openxmlformats-officedocument.spreadsheetml.customProperty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aospi-my.sharepoint.com/personal/jennifer_kelley_k12_wa_us/Documents/WEB APPROVAL REVIEWS/Amy V/"/>
    </mc:Choice>
  </mc:AlternateContent>
  <xr:revisionPtr revIDLastSave="0" documentId="8_{1B887774-5C37-4151-B672-B838E151403F}" xr6:coauthVersionLast="47" xr6:coauthVersionMax="47" xr10:uidLastSave="{00000000-0000-0000-0000-000000000000}"/>
  <bookViews>
    <workbookView xWindow="2730" yWindow="2730" windowWidth="21600" windowHeight="11295" tabRatio="729" firstSheet="8" activeTab="8" xr2:uid="{1B890F5B-77E8-44D0-9C4C-00F33C340D36}"/>
  </bookViews>
  <sheets>
    <sheet name="Sheet2" sheetId="18" state="hidden" r:id="rId1"/>
    <sheet name="Sheet4" sheetId="21" state="hidden" r:id="rId2"/>
    <sheet name="Sheet5" sheetId="22" state="hidden" r:id="rId3"/>
    <sheet name="Sheet6" sheetId="23" state="hidden" r:id="rId4"/>
    <sheet name="Sheet7" sheetId="24" state="hidden" r:id="rId5"/>
    <sheet name="Sheet8" sheetId="27" state="hidden" r:id="rId6"/>
    <sheet name="Sheet1" sheetId="25" state="hidden" r:id="rId7"/>
    <sheet name="Sheet3" sheetId="26" state="hidden" r:id="rId8"/>
    <sheet name="About Me" sheetId="28" r:id="rId9"/>
    <sheet name="5K-12 LRE Trends by LEA" sheetId="1" r:id="rId10"/>
    <sheet name="5K-12 LRE Black SWDs" sheetId="5" r:id="rId11"/>
    <sheet name="5K-12 LRE IDD" sheetId="15" r:id="rId12"/>
    <sheet name="5K-12 Dashboard" sheetId="17" r:id="rId13"/>
    <sheet name="PreK LRE Trends by LEA" sheetId="4" r:id="rId14"/>
    <sheet name="PK LRE Black SWDs" sheetId="14" r:id="rId15"/>
    <sheet name="PreK Dashboard" sheetId="19" r:id="rId16"/>
  </sheets>
  <definedNames>
    <definedName name="_xlnm._FilterDatabase" localSheetId="10" hidden="1">'5K-12 LRE Black SWDs'!$C$4:$C$320</definedName>
    <definedName name="_xlnm._FilterDatabase" localSheetId="11" hidden="1">'5K-12 LRE IDD'!$C$4:$C$320</definedName>
    <definedName name="_xlnm._FilterDatabase" localSheetId="9" hidden="1">'5K-12 LRE Trends by LEA'!$C$4:$C$320</definedName>
    <definedName name="_xlnm._FilterDatabase" localSheetId="14" hidden="1">'PK LRE Black SWDs'!$C$4:$C$320</definedName>
    <definedName name="_xlnm._FilterDatabase" localSheetId="13" hidden="1">'PreK LRE Trends by LEA'!$C$4:$C$320</definedName>
    <definedName name="_xlnm._FilterDatabase" localSheetId="2" hidden="1">Sheet5!$B$1:$B$317</definedName>
    <definedName name="_xlnm._FilterDatabase" localSheetId="4" hidden="1">Sheet7!$B$1:$B$317</definedName>
    <definedName name="_xlnm._FilterDatabase" localSheetId="5" hidden="1">Sheet8!$A$1:$A$316</definedName>
    <definedName name="_xlnm.Print_Area" localSheetId="9">'5K-12 LRE Trends by LEA'!$A$1:$X$320</definedName>
    <definedName name="_xlnm.Print_Area" localSheetId="13">'PreK LRE Trends by LEA'!$A$1:$AB$320</definedName>
    <definedName name="_xlnm.Print_Titles" localSheetId="9">'5K-12 LRE Trends by LEA'!$1:$6</definedName>
    <definedName name="_xlnm.Print_Titles" localSheetId="13">'PreK LRE Trends by LEA'!$1:$3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5" l="1"/>
  <c r="P6" i="19"/>
  <c r="O6" i="19"/>
  <c r="H5" i="19"/>
  <c r="I5" i="19"/>
  <c r="J5" i="19"/>
  <c r="K5" i="19"/>
  <c r="AA5" i="14"/>
  <c r="Z5" i="14"/>
  <c r="Y5" i="14"/>
  <c r="X5" i="14"/>
  <c r="W5" i="14"/>
  <c r="U5" i="14"/>
  <c r="T5" i="14"/>
  <c r="S5" i="14"/>
  <c r="R5" i="14"/>
  <c r="Q5" i="14"/>
  <c r="L5" i="17"/>
  <c r="E34" i="17"/>
  <c r="N6" i="19"/>
  <c r="AY5" i="14"/>
  <c r="AX5" i="14"/>
  <c r="AW5" i="14"/>
  <c r="AV5" i="14"/>
  <c r="AU5" i="14"/>
  <c r="AS5" i="14"/>
  <c r="AR5" i="14"/>
  <c r="AQ5" i="14"/>
  <c r="AP5" i="14"/>
  <c r="AO5" i="14"/>
  <c r="AA5" i="4"/>
  <c r="Z5" i="4"/>
  <c r="Y5" i="4"/>
  <c r="X5" i="4"/>
  <c r="W5" i="4"/>
  <c r="U5" i="4"/>
  <c r="T5" i="4"/>
  <c r="S5" i="4"/>
  <c r="R5" i="4"/>
  <c r="Q5" i="4"/>
  <c r="O5" i="4"/>
  <c r="N5" i="4"/>
  <c r="M5" i="4"/>
  <c r="L5" i="4"/>
  <c r="K5" i="4"/>
  <c r="I2" i="27"/>
  <c r="J2" i="27"/>
  <c r="K2" i="27"/>
  <c r="L2" i="27"/>
  <c r="M2" i="27"/>
  <c r="I3" i="27"/>
  <c r="J3" i="27"/>
  <c r="K3" i="27"/>
  <c r="L3" i="27"/>
  <c r="M3" i="27"/>
  <c r="I4" i="27"/>
  <c r="J4" i="27"/>
  <c r="K4" i="27"/>
  <c r="L4" i="27"/>
  <c r="M4" i="27"/>
  <c r="I5" i="27"/>
  <c r="J5" i="27"/>
  <c r="K5" i="27"/>
  <c r="L5" i="27"/>
  <c r="M5" i="27"/>
  <c r="I6" i="27"/>
  <c r="J6" i="27"/>
  <c r="K6" i="27"/>
  <c r="L6" i="27"/>
  <c r="M6" i="27"/>
  <c r="I7" i="27"/>
  <c r="J7" i="27"/>
  <c r="K7" i="27"/>
  <c r="L7" i="27"/>
  <c r="M7" i="27"/>
  <c r="I8" i="27"/>
  <c r="J8" i="27"/>
  <c r="K8" i="27"/>
  <c r="L8" i="27"/>
  <c r="M8" i="27"/>
  <c r="I9" i="27"/>
  <c r="J9" i="27"/>
  <c r="K9" i="27"/>
  <c r="L9" i="27"/>
  <c r="M9" i="27"/>
  <c r="I10" i="27"/>
  <c r="J10" i="27"/>
  <c r="K10" i="27"/>
  <c r="L10" i="27"/>
  <c r="M10" i="27"/>
  <c r="I11" i="27"/>
  <c r="J11" i="27"/>
  <c r="K11" i="27"/>
  <c r="L11" i="27"/>
  <c r="M11" i="27"/>
  <c r="I12" i="27"/>
  <c r="J12" i="27"/>
  <c r="K12" i="27"/>
  <c r="L12" i="27"/>
  <c r="M12" i="27"/>
  <c r="I13" i="27"/>
  <c r="J13" i="27"/>
  <c r="K13" i="27"/>
  <c r="L13" i="27"/>
  <c r="M13" i="27"/>
  <c r="I14" i="27"/>
  <c r="J14" i="27"/>
  <c r="K14" i="27"/>
  <c r="L14" i="27"/>
  <c r="M14" i="27"/>
  <c r="I15" i="27"/>
  <c r="J15" i="27"/>
  <c r="K15" i="27"/>
  <c r="L15" i="27"/>
  <c r="M15" i="27"/>
  <c r="I16" i="27"/>
  <c r="J16" i="27"/>
  <c r="K16" i="27"/>
  <c r="L16" i="27"/>
  <c r="M16" i="27"/>
  <c r="I17" i="27"/>
  <c r="J17" i="27"/>
  <c r="K17" i="27"/>
  <c r="L17" i="27"/>
  <c r="M17" i="27"/>
  <c r="I18" i="27"/>
  <c r="J18" i="27"/>
  <c r="K18" i="27"/>
  <c r="L18" i="27"/>
  <c r="M18" i="27"/>
  <c r="I19" i="27"/>
  <c r="J19" i="27"/>
  <c r="K19" i="27"/>
  <c r="L19" i="27"/>
  <c r="M19" i="27"/>
  <c r="I20" i="27"/>
  <c r="J20" i="27"/>
  <c r="K20" i="27"/>
  <c r="L20" i="27"/>
  <c r="M20" i="27"/>
  <c r="I21" i="27"/>
  <c r="J21" i="27"/>
  <c r="K21" i="27"/>
  <c r="L21" i="27"/>
  <c r="M21" i="27"/>
  <c r="I22" i="27"/>
  <c r="J22" i="27"/>
  <c r="K22" i="27"/>
  <c r="L22" i="27"/>
  <c r="M22" i="27"/>
  <c r="I23" i="27"/>
  <c r="J23" i="27"/>
  <c r="K23" i="27"/>
  <c r="L23" i="27"/>
  <c r="M23" i="27"/>
  <c r="I24" i="27"/>
  <c r="J24" i="27"/>
  <c r="K24" i="27"/>
  <c r="L24" i="27"/>
  <c r="M24" i="27"/>
  <c r="I25" i="27"/>
  <c r="J25" i="27"/>
  <c r="K25" i="27"/>
  <c r="L25" i="27"/>
  <c r="M25" i="27"/>
  <c r="I26" i="27"/>
  <c r="J26" i="27"/>
  <c r="K26" i="27"/>
  <c r="L26" i="27"/>
  <c r="M26" i="27"/>
  <c r="I27" i="27"/>
  <c r="J27" i="27"/>
  <c r="K27" i="27"/>
  <c r="L27" i="27"/>
  <c r="M27" i="27"/>
  <c r="I28" i="27"/>
  <c r="J28" i="27"/>
  <c r="K28" i="27"/>
  <c r="L28" i="27"/>
  <c r="M28" i="27"/>
  <c r="I29" i="27"/>
  <c r="J29" i="27"/>
  <c r="K29" i="27"/>
  <c r="L29" i="27"/>
  <c r="M29" i="27"/>
  <c r="I30" i="27"/>
  <c r="J30" i="27"/>
  <c r="K30" i="27"/>
  <c r="L30" i="27"/>
  <c r="M30" i="27"/>
  <c r="I31" i="27"/>
  <c r="J31" i="27"/>
  <c r="K31" i="27"/>
  <c r="L31" i="27"/>
  <c r="M31" i="27"/>
  <c r="I32" i="27"/>
  <c r="J32" i="27"/>
  <c r="K32" i="27"/>
  <c r="L32" i="27"/>
  <c r="M32" i="27"/>
  <c r="I33" i="27"/>
  <c r="J33" i="27"/>
  <c r="K33" i="27"/>
  <c r="L33" i="27"/>
  <c r="M33" i="27"/>
  <c r="I34" i="27"/>
  <c r="J34" i="27"/>
  <c r="K34" i="27"/>
  <c r="L34" i="27"/>
  <c r="M34" i="27"/>
  <c r="I35" i="27"/>
  <c r="J35" i="27"/>
  <c r="K35" i="27"/>
  <c r="L35" i="27"/>
  <c r="M35" i="27"/>
  <c r="I36" i="27"/>
  <c r="J36" i="27"/>
  <c r="K36" i="27"/>
  <c r="L36" i="27"/>
  <c r="M36" i="27"/>
  <c r="I37" i="27"/>
  <c r="J37" i="27"/>
  <c r="K37" i="27"/>
  <c r="L37" i="27"/>
  <c r="M37" i="27"/>
  <c r="I38" i="27"/>
  <c r="J38" i="27"/>
  <c r="K38" i="27"/>
  <c r="L38" i="27"/>
  <c r="M38" i="27"/>
  <c r="I39" i="27"/>
  <c r="J39" i="27"/>
  <c r="K39" i="27"/>
  <c r="L39" i="27"/>
  <c r="M39" i="27"/>
  <c r="I40" i="27"/>
  <c r="J40" i="27"/>
  <c r="K40" i="27"/>
  <c r="L40" i="27"/>
  <c r="M40" i="27"/>
  <c r="I41" i="27"/>
  <c r="J41" i="27"/>
  <c r="K41" i="27"/>
  <c r="L41" i="27"/>
  <c r="M41" i="27"/>
  <c r="I42" i="27"/>
  <c r="J42" i="27"/>
  <c r="K42" i="27"/>
  <c r="L42" i="27"/>
  <c r="M42" i="27"/>
  <c r="I43" i="27"/>
  <c r="J43" i="27"/>
  <c r="K43" i="27"/>
  <c r="L43" i="27"/>
  <c r="M43" i="27"/>
  <c r="I44" i="27"/>
  <c r="J44" i="27"/>
  <c r="K44" i="27"/>
  <c r="L44" i="27"/>
  <c r="M44" i="27"/>
  <c r="I45" i="27"/>
  <c r="J45" i="27"/>
  <c r="K45" i="27"/>
  <c r="L45" i="27"/>
  <c r="M45" i="27"/>
  <c r="I46" i="27"/>
  <c r="J46" i="27"/>
  <c r="K46" i="27"/>
  <c r="L46" i="27"/>
  <c r="M46" i="27"/>
  <c r="I47" i="27"/>
  <c r="J47" i="27"/>
  <c r="K47" i="27"/>
  <c r="L47" i="27"/>
  <c r="M47" i="27"/>
  <c r="I48" i="27"/>
  <c r="J48" i="27"/>
  <c r="K48" i="27"/>
  <c r="L48" i="27"/>
  <c r="M48" i="27"/>
  <c r="I49" i="27"/>
  <c r="J49" i="27"/>
  <c r="K49" i="27"/>
  <c r="L49" i="27"/>
  <c r="M49" i="27"/>
  <c r="I50" i="27"/>
  <c r="J50" i="27"/>
  <c r="K50" i="27"/>
  <c r="L50" i="27"/>
  <c r="M50" i="27"/>
  <c r="I51" i="27"/>
  <c r="J51" i="27"/>
  <c r="K51" i="27"/>
  <c r="L51" i="27"/>
  <c r="M51" i="27"/>
  <c r="I52" i="27"/>
  <c r="J52" i="27"/>
  <c r="K52" i="27"/>
  <c r="L52" i="27"/>
  <c r="M52" i="27"/>
  <c r="I53" i="27"/>
  <c r="J53" i="27"/>
  <c r="K53" i="27"/>
  <c r="L53" i="27"/>
  <c r="M53" i="27"/>
  <c r="I54" i="27"/>
  <c r="J54" i="27"/>
  <c r="K54" i="27"/>
  <c r="L54" i="27"/>
  <c r="M54" i="27"/>
  <c r="I55" i="27"/>
  <c r="J55" i="27"/>
  <c r="K55" i="27"/>
  <c r="L55" i="27"/>
  <c r="M55" i="27"/>
  <c r="I56" i="27"/>
  <c r="J56" i="27"/>
  <c r="K56" i="27"/>
  <c r="L56" i="27"/>
  <c r="M56" i="27"/>
  <c r="I57" i="27"/>
  <c r="J57" i="27"/>
  <c r="K57" i="27"/>
  <c r="L57" i="27"/>
  <c r="M57" i="27"/>
  <c r="I58" i="27"/>
  <c r="J58" i="27"/>
  <c r="K58" i="27"/>
  <c r="L58" i="27"/>
  <c r="M58" i="27"/>
  <c r="I59" i="27"/>
  <c r="J59" i="27"/>
  <c r="K59" i="27"/>
  <c r="L59" i="27"/>
  <c r="M59" i="27"/>
  <c r="I60" i="27"/>
  <c r="J60" i="27"/>
  <c r="K60" i="27"/>
  <c r="L60" i="27"/>
  <c r="M60" i="27"/>
  <c r="I61" i="27"/>
  <c r="J61" i="27"/>
  <c r="K61" i="27"/>
  <c r="L61" i="27"/>
  <c r="M61" i="27"/>
  <c r="I62" i="27"/>
  <c r="J62" i="27"/>
  <c r="K62" i="27"/>
  <c r="L62" i="27"/>
  <c r="M62" i="27"/>
  <c r="I63" i="27"/>
  <c r="J63" i="27"/>
  <c r="K63" i="27"/>
  <c r="L63" i="27"/>
  <c r="M63" i="27"/>
  <c r="I64" i="27"/>
  <c r="J64" i="27"/>
  <c r="K64" i="27"/>
  <c r="L64" i="27"/>
  <c r="M64" i="27"/>
  <c r="I65" i="27"/>
  <c r="J65" i="27"/>
  <c r="K65" i="27"/>
  <c r="L65" i="27"/>
  <c r="M65" i="27"/>
  <c r="I66" i="27"/>
  <c r="J66" i="27"/>
  <c r="K66" i="27"/>
  <c r="L66" i="27"/>
  <c r="M66" i="27"/>
  <c r="I67" i="27"/>
  <c r="J67" i="27"/>
  <c r="K67" i="27"/>
  <c r="L67" i="27"/>
  <c r="M67" i="27"/>
  <c r="I68" i="27"/>
  <c r="J68" i="27"/>
  <c r="K68" i="27"/>
  <c r="L68" i="27"/>
  <c r="M68" i="27"/>
  <c r="I69" i="27"/>
  <c r="J69" i="27"/>
  <c r="K69" i="27"/>
  <c r="L69" i="27"/>
  <c r="M69" i="27"/>
  <c r="I70" i="27"/>
  <c r="J70" i="27"/>
  <c r="K70" i="27"/>
  <c r="L70" i="27"/>
  <c r="M70" i="27"/>
  <c r="I71" i="27"/>
  <c r="J71" i="27"/>
  <c r="K71" i="27"/>
  <c r="L71" i="27"/>
  <c r="M71" i="27"/>
  <c r="I72" i="27"/>
  <c r="J72" i="27"/>
  <c r="K72" i="27"/>
  <c r="L72" i="27"/>
  <c r="M72" i="27"/>
  <c r="I73" i="27"/>
  <c r="J73" i="27"/>
  <c r="K73" i="27"/>
  <c r="L73" i="27"/>
  <c r="M73" i="27"/>
  <c r="I74" i="27"/>
  <c r="J74" i="27"/>
  <c r="K74" i="27"/>
  <c r="L74" i="27"/>
  <c r="M74" i="27"/>
  <c r="I75" i="27"/>
  <c r="J75" i="27"/>
  <c r="K75" i="27"/>
  <c r="L75" i="27"/>
  <c r="M75" i="27"/>
  <c r="I76" i="27"/>
  <c r="J76" i="27"/>
  <c r="K76" i="27"/>
  <c r="L76" i="27"/>
  <c r="M76" i="27"/>
  <c r="I77" i="27"/>
  <c r="J77" i="27"/>
  <c r="K77" i="27"/>
  <c r="L77" i="27"/>
  <c r="M77" i="27"/>
  <c r="I78" i="27"/>
  <c r="J78" i="27"/>
  <c r="K78" i="27"/>
  <c r="L78" i="27"/>
  <c r="M78" i="27"/>
  <c r="I79" i="27"/>
  <c r="J79" i="27"/>
  <c r="K79" i="27"/>
  <c r="L79" i="27"/>
  <c r="M79" i="27"/>
  <c r="I80" i="27"/>
  <c r="J80" i="27"/>
  <c r="K80" i="27"/>
  <c r="L80" i="27"/>
  <c r="M80" i="27"/>
  <c r="I81" i="27"/>
  <c r="J81" i="27"/>
  <c r="K81" i="27"/>
  <c r="L81" i="27"/>
  <c r="M81" i="27"/>
  <c r="I82" i="27"/>
  <c r="J82" i="27"/>
  <c r="K82" i="27"/>
  <c r="L82" i="27"/>
  <c r="M82" i="27"/>
  <c r="I83" i="27"/>
  <c r="J83" i="27"/>
  <c r="K83" i="27"/>
  <c r="L83" i="27"/>
  <c r="M83" i="27"/>
  <c r="I84" i="27"/>
  <c r="J84" i="27"/>
  <c r="K84" i="27"/>
  <c r="L84" i="27"/>
  <c r="M84" i="27"/>
  <c r="I85" i="27"/>
  <c r="J85" i="27"/>
  <c r="K85" i="27"/>
  <c r="L85" i="27"/>
  <c r="M85" i="27"/>
  <c r="I86" i="27"/>
  <c r="J86" i="27"/>
  <c r="K86" i="27"/>
  <c r="L86" i="27"/>
  <c r="M86" i="27"/>
  <c r="I87" i="27"/>
  <c r="J87" i="27"/>
  <c r="K87" i="27"/>
  <c r="L87" i="27"/>
  <c r="M87" i="27"/>
  <c r="I88" i="27"/>
  <c r="J88" i="27"/>
  <c r="K88" i="27"/>
  <c r="L88" i="27"/>
  <c r="M88" i="27"/>
  <c r="I89" i="27"/>
  <c r="J89" i="27"/>
  <c r="K89" i="27"/>
  <c r="L89" i="27"/>
  <c r="M89" i="27"/>
  <c r="I90" i="27"/>
  <c r="J90" i="27"/>
  <c r="K90" i="27"/>
  <c r="L90" i="27"/>
  <c r="M90" i="27"/>
  <c r="I91" i="27"/>
  <c r="J91" i="27"/>
  <c r="K91" i="27"/>
  <c r="L91" i="27"/>
  <c r="M91" i="27"/>
  <c r="I92" i="27"/>
  <c r="J92" i="27"/>
  <c r="K92" i="27"/>
  <c r="L92" i="27"/>
  <c r="M92" i="27"/>
  <c r="I93" i="27"/>
  <c r="J93" i="27"/>
  <c r="K93" i="27"/>
  <c r="L93" i="27"/>
  <c r="M93" i="27"/>
  <c r="I94" i="27"/>
  <c r="J94" i="27"/>
  <c r="K94" i="27"/>
  <c r="L94" i="27"/>
  <c r="M94" i="27"/>
  <c r="I95" i="27"/>
  <c r="J95" i="27"/>
  <c r="K95" i="27"/>
  <c r="L95" i="27"/>
  <c r="M95" i="27"/>
  <c r="I96" i="27"/>
  <c r="J96" i="27"/>
  <c r="K96" i="27"/>
  <c r="L96" i="27"/>
  <c r="M96" i="27"/>
  <c r="I97" i="27"/>
  <c r="J97" i="27"/>
  <c r="K97" i="27"/>
  <c r="L97" i="27"/>
  <c r="M97" i="27"/>
  <c r="I98" i="27"/>
  <c r="J98" i="27"/>
  <c r="K98" i="27"/>
  <c r="L98" i="27"/>
  <c r="M98" i="27"/>
  <c r="I99" i="27"/>
  <c r="J99" i="27"/>
  <c r="K99" i="27"/>
  <c r="L99" i="27"/>
  <c r="M99" i="27"/>
  <c r="I100" i="27"/>
  <c r="J100" i="27"/>
  <c r="K100" i="27"/>
  <c r="L100" i="27"/>
  <c r="M100" i="27"/>
  <c r="I101" i="27"/>
  <c r="J101" i="27"/>
  <c r="K101" i="27"/>
  <c r="L101" i="27"/>
  <c r="M101" i="27"/>
  <c r="I102" i="27"/>
  <c r="J102" i="27"/>
  <c r="K102" i="27"/>
  <c r="L102" i="27"/>
  <c r="M102" i="27"/>
  <c r="I103" i="27"/>
  <c r="J103" i="27"/>
  <c r="K103" i="27"/>
  <c r="L103" i="27"/>
  <c r="M103" i="27"/>
  <c r="I104" i="27"/>
  <c r="J104" i="27"/>
  <c r="K104" i="27"/>
  <c r="L104" i="27"/>
  <c r="M104" i="27"/>
  <c r="I105" i="27"/>
  <c r="J105" i="27"/>
  <c r="K105" i="27"/>
  <c r="L105" i="27"/>
  <c r="M105" i="27"/>
  <c r="I106" i="27"/>
  <c r="J106" i="27"/>
  <c r="K106" i="27"/>
  <c r="L106" i="27"/>
  <c r="M106" i="27"/>
  <c r="I107" i="27"/>
  <c r="J107" i="27"/>
  <c r="K107" i="27"/>
  <c r="L107" i="27"/>
  <c r="M107" i="27"/>
  <c r="I108" i="27"/>
  <c r="J108" i="27"/>
  <c r="K108" i="27"/>
  <c r="L108" i="27"/>
  <c r="M108" i="27"/>
  <c r="I109" i="27"/>
  <c r="J109" i="27"/>
  <c r="K109" i="27"/>
  <c r="L109" i="27"/>
  <c r="M109" i="27"/>
  <c r="I110" i="27"/>
  <c r="J110" i="27"/>
  <c r="K110" i="27"/>
  <c r="L110" i="27"/>
  <c r="M110" i="27"/>
  <c r="I111" i="27"/>
  <c r="J111" i="27"/>
  <c r="K111" i="27"/>
  <c r="L111" i="27"/>
  <c r="M111" i="27"/>
  <c r="I112" i="27"/>
  <c r="J112" i="27"/>
  <c r="K112" i="27"/>
  <c r="L112" i="27"/>
  <c r="M112" i="27"/>
  <c r="I113" i="27"/>
  <c r="J113" i="27"/>
  <c r="K113" i="27"/>
  <c r="L113" i="27"/>
  <c r="M113" i="27"/>
  <c r="I114" i="27"/>
  <c r="J114" i="27"/>
  <c r="K114" i="27"/>
  <c r="L114" i="27"/>
  <c r="M114" i="27"/>
  <c r="I115" i="27"/>
  <c r="J115" i="27"/>
  <c r="K115" i="27"/>
  <c r="L115" i="27"/>
  <c r="M115" i="27"/>
  <c r="I116" i="27"/>
  <c r="J116" i="27"/>
  <c r="K116" i="27"/>
  <c r="L116" i="27"/>
  <c r="M116" i="27"/>
  <c r="I117" i="27"/>
  <c r="J117" i="27"/>
  <c r="K117" i="27"/>
  <c r="L117" i="27"/>
  <c r="M117" i="27"/>
  <c r="I118" i="27"/>
  <c r="J118" i="27"/>
  <c r="K118" i="27"/>
  <c r="L118" i="27"/>
  <c r="M118" i="27"/>
  <c r="I119" i="27"/>
  <c r="J119" i="27"/>
  <c r="K119" i="27"/>
  <c r="L119" i="27"/>
  <c r="M119" i="27"/>
  <c r="I120" i="27"/>
  <c r="J120" i="27"/>
  <c r="K120" i="27"/>
  <c r="L120" i="27"/>
  <c r="M120" i="27"/>
  <c r="I121" i="27"/>
  <c r="J121" i="27"/>
  <c r="K121" i="27"/>
  <c r="L121" i="27"/>
  <c r="M121" i="27"/>
  <c r="I122" i="27"/>
  <c r="J122" i="27"/>
  <c r="K122" i="27"/>
  <c r="L122" i="27"/>
  <c r="M122" i="27"/>
  <c r="I123" i="27"/>
  <c r="J123" i="27"/>
  <c r="K123" i="27"/>
  <c r="L123" i="27"/>
  <c r="M123" i="27"/>
  <c r="I124" i="27"/>
  <c r="J124" i="27"/>
  <c r="K124" i="27"/>
  <c r="L124" i="27"/>
  <c r="M124" i="27"/>
  <c r="I125" i="27"/>
  <c r="J125" i="27"/>
  <c r="K125" i="27"/>
  <c r="L125" i="27"/>
  <c r="M125" i="27"/>
  <c r="I126" i="27"/>
  <c r="J126" i="27"/>
  <c r="K126" i="27"/>
  <c r="L126" i="27"/>
  <c r="M126" i="27"/>
  <c r="I127" i="27"/>
  <c r="J127" i="27"/>
  <c r="K127" i="27"/>
  <c r="L127" i="27"/>
  <c r="M127" i="27"/>
  <c r="I128" i="27"/>
  <c r="J128" i="27"/>
  <c r="K128" i="27"/>
  <c r="L128" i="27"/>
  <c r="M128" i="27"/>
  <c r="I129" i="27"/>
  <c r="J129" i="27"/>
  <c r="K129" i="27"/>
  <c r="L129" i="27"/>
  <c r="M129" i="27"/>
  <c r="I130" i="27"/>
  <c r="J130" i="27"/>
  <c r="K130" i="27"/>
  <c r="L130" i="27"/>
  <c r="M130" i="27"/>
  <c r="I131" i="27"/>
  <c r="J131" i="27"/>
  <c r="K131" i="27"/>
  <c r="L131" i="27"/>
  <c r="M131" i="27"/>
  <c r="I132" i="27"/>
  <c r="J132" i="27"/>
  <c r="K132" i="27"/>
  <c r="L132" i="27"/>
  <c r="M132" i="27"/>
  <c r="I133" i="27"/>
  <c r="J133" i="27"/>
  <c r="K133" i="27"/>
  <c r="L133" i="27"/>
  <c r="M133" i="27"/>
  <c r="I134" i="27"/>
  <c r="J134" i="27"/>
  <c r="K134" i="27"/>
  <c r="L134" i="27"/>
  <c r="M134" i="27"/>
  <c r="I135" i="27"/>
  <c r="J135" i="27"/>
  <c r="K135" i="27"/>
  <c r="L135" i="27"/>
  <c r="M135" i="27"/>
  <c r="I136" i="27"/>
  <c r="J136" i="27"/>
  <c r="K136" i="27"/>
  <c r="L136" i="27"/>
  <c r="M136" i="27"/>
  <c r="I137" i="27"/>
  <c r="J137" i="27"/>
  <c r="K137" i="27"/>
  <c r="L137" i="27"/>
  <c r="M137" i="27"/>
  <c r="I138" i="27"/>
  <c r="J138" i="27"/>
  <c r="K138" i="27"/>
  <c r="L138" i="27"/>
  <c r="M138" i="27"/>
  <c r="I139" i="27"/>
  <c r="J139" i="27"/>
  <c r="K139" i="27"/>
  <c r="L139" i="27"/>
  <c r="M139" i="27"/>
  <c r="I140" i="27"/>
  <c r="J140" i="27"/>
  <c r="K140" i="27"/>
  <c r="L140" i="27"/>
  <c r="M140" i="27"/>
  <c r="I141" i="27"/>
  <c r="J141" i="27"/>
  <c r="K141" i="27"/>
  <c r="L141" i="27"/>
  <c r="M141" i="27"/>
  <c r="I142" i="27"/>
  <c r="J142" i="27"/>
  <c r="K142" i="27"/>
  <c r="L142" i="27"/>
  <c r="M142" i="27"/>
  <c r="I143" i="27"/>
  <c r="J143" i="27"/>
  <c r="K143" i="27"/>
  <c r="L143" i="27"/>
  <c r="M143" i="27"/>
  <c r="I144" i="27"/>
  <c r="J144" i="27"/>
  <c r="K144" i="27"/>
  <c r="L144" i="27"/>
  <c r="M144" i="27"/>
  <c r="I145" i="27"/>
  <c r="J145" i="27"/>
  <c r="K145" i="27"/>
  <c r="L145" i="27"/>
  <c r="M145" i="27"/>
  <c r="I146" i="27"/>
  <c r="J146" i="27"/>
  <c r="K146" i="27"/>
  <c r="L146" i="27"/>
  <c r="M146" i="27"/>
  <c r="I147" i="27"/>
  <c r="J147" i="27"/>
  <c r="K147" i="27"/>
  <c r="L147" i="27"/>
  <c r="M147" i="27"/>
  <c r="I148" i="27"/>
  <c r="J148" i="27"/>
  <c r="K148" i="27"/>
  <c r="L148" i="27"/>
  <c r="M148" i="27"/>
  <c r="I149" i="27"/>
  <c r="J149" i="27"/>
  <c r="K149" i="27"/>
  <c r="L149" i="27"/>
  <c r="M149" i="27"/>
  <c r="I150" i="27"/>
  <c r="J150" i="27"/>
  <c r="K150" i="27"/>
  <c r="L150" i="27"/>
  <c r="M150" i="27"/>
  <c r="I151" i="27"/>
  <c r="J151" i="27"/>
  <c r="K151" i="27"/>
  <c r="L151" i="27"/>
  <c r="M151" i="27"/>
  <c r="I152" i="27"/>
  <c r="J152" i="27"/>
  <c r="K152" i="27"/>
  <c r="L152" i="27"/>
  <c r="M152" i="27"/>
  <c r="I153" i="27"/>
  <c r="J153" i="27"/>
  <c r="K153" i="27"/>
  <c r="L153" i="27"/>
  <c r="M153" i="27"/>
  <c r="I154" i="27"/>
  <c r="J154" i="27"/>
  <c r="K154" i="27"/>
  <c r="L154" i="27"/>
  <c r="M154" i="27"/>
  <c r="I155" i="27"/>
  <c r="J155" i="27"/>
  <c r="K155" i="27"/>
  <c r="L155" i="27"/>
  <c r="M155" i="27"/>
  <c r="I156" i="27"/>
  <c r="J156" i="27"/>
  <c r="K156" i="27"/>
  <c r="L156" i="27"/>
  <c r="M156" i="27"/>
  <c r="I157" i="27"/>
  <c r="J157" i="27"/>
  <c r="K157" i="27"/>
  <c r="L157" i="27"/>
  <c r="M157" i="27"/>
  <c r="I158" i="27"/>
  <c r="J158" i="27"/>
  <c r="K158" i="27"/>
  <c r="L158" i="27"/>
  <c r="M158" i="27"/>
  <c r="I159" i="27"/>
  <c r="J159" i="27"/>
  <c r="K159" i="27"/>
  <c r="L159" i="27"/>
  <c r="M159" i="27"/>
  <c r="I160" i="27"/>
  <c r="J160" i="27"/>
  <c r="K160" i="27"/>
  <c r="L160" i="27"/>
  <c r="M160" i="27"/>
  <c r="I161" i="27"/>
  <c r="J161" i="27"/>
  <c r="K161" i="27"/>
  <c r="L161" i="27"/>
  <c r="M161" i="27"/>
  <c r="I162" i="27"/>
  <c r="J162" i="27"/>
  <c r="K162" i="27"/>
  <c r="L162" i="27"/>
  <c r="M162" i="27"/>
  <c r="I163" i="27"/>
  <c r="J163" i="27"/>
  <c r="K163" i="27"/>
  <c r="L163" i="27"/>
  <c r="M163" i="27"/>
  <c r="I164" i="27"/>
  <c r="J164" i="27"/>
  <c r="K164" i="27"/>
  <c r="L164" i="27"/>
  <c r="M164" i="27"/>
  <c r="I165" i="27"/>
  <c r="J165" i="27"/>
  <c r="K165" i="27"/>
  <c r="L165" i="27"/>
  <c r="M165" i="27"/>
  <c r="I166" i="27"/>
  <c r="J166" i="27"/>
  <c r="K166" i="27"/>
  <c r="L166" i="27"/>
  <c r="M166" i="27"/>
  <c r="I167" i="27"/>
  <c r="J167" i="27"/>
  <c r="K167" i="27"/>
  <c r="L167" i="27"/>
  <c r="M167" i="27"/>
  <c r="I168" i="27"/>
  <c r="J168" i="27"/>
  <c r="K168" i="27"/>
  <c r="L168" i="27"/>
  <c r="M168" i="27"/>
  <c r="I169" i="27"/>
  <c r="J169" i="27"/>
  <c r="K169" i="27"/>
  <c r="L169" i="27"/>
  <c r="M169" i="27"/>
  <c r="I170" i="27"/>
  <c r="J170" i="27"/>
  <c r="K170" i="27"/>
  <c r="L170" i="27"/>
  <c r="M170" i="27"/>
  <c r="I171" i="27"/>
  <c r="J171" i="27"/>
  <c r="K171" i="27"/>
  <c r="L171" i="27"/>
  <c r="M171" i="27"/>
  <c r="I172" i="27"/>
  <c r="J172" i="27"/>
  <c r="K172" i="27"/>
  <c r="L172" i="27"/>
  <c r="M172" i="27"/>
  <c r="I173" i="27"/>
  <c r="J173" i="27"/>
  <c r="K173" i="27"/>
  <c r="L173" i="27"/>
  <c r="M173" i="27"/>
  <c r="I174" i="27"/>
  <c r="J174" i="27"/>
  <c r="K174" i="27"/>
  <c r="L174" i="27"/>
  <c r="M174" i="27"/>
  <c r="I175" i="27"/>
  <c r="J175" i="27"/>
  <c r="K175" i="27"/>
  <c r="L175" i="27"/>
  <c r="M175" i="27"/>
  <c r="I176" i="27"/>
  <c r="J176" i="27"/>
  <c r="K176" i="27"/>
  <c r="L176" i="27"/>
  <c r="M176" i="27"/>
  <c r="I177" i="27"/>
  <c r="J177" i="27"/>
  <c r="K177" i="27"/>
  <c r="L177" i="27"/>
  <c r="M177" i="27"/>
  <c r="I178" i="27"/>
  <c r="J178" i="27"/>
  <c r="K178" i="27"/>
  <c r="L178" i="27"/>
  <c r="M178" i="27"/>
  <c r="I179" i="27"/>
  <c r="J179" i="27"/>
  <c r="K179" i="27"/>
  <c r="L179" i="27"/>
  <c r="M179" i="27"/>
  <c r="I180" i="27"/>
  <c r="J180" i="27"/>
  <c r="K180" i="27"/>
  <c r="L180" i="27"/>
  <c r="M180" i="27"/>
  <c r="I181" i="27"/>
  <c r="J181" i="27"/>
  <c r="K181" i="27"/>
  <c r="L181" i="27"/>
  <c r="M181" i="27"/>
  <c r="I182" i="27"/>
  <c r="J182" i="27"/>
  <c r="K182" i="27"/>
  <c r="L182" i="27"/>
  <c r="M182" i="27"/>
  <c r="I183" i="27"/>
  <c r="J183" i="27"/>
  <c r="K183" i="27"/>
  <c r="L183" i="27"/>
  <c r="M183" i="27"/>
  <c r="I184" i="27"/>
  <c r="J184" i="27"/>
  <c r="K184" i="27"/>
  <c r="L184" i="27"/>
  <c r="M184" i="27"/>
  <c r="I185" i="27"/>
  <c r="J185" i="27"/>
  <c r="K185" i="27"/>
  <c r="L185" i="27"/>
  <c r="M185" i="27"/>
  <c r="I186" i="27"/>
  <c r="J186" i="27"/>
  <c r="K186" i="27"/>
  <c r="L186" i="27"/>
  <c r="M186" i="27"/>
  <c r="I187" i="27"/>
  <c r="J187" i="27"/>
  <c r="K187" i="27"/>
  <c r="L187" i="27"/>
  <c r="M187" i="27"/>
  <c r="I188" i="27"/>
  <c r="J188" i="27"/>
  <c r="K188" i="27"/>
  <c r="L188" i="27"/>
  <c r="M188" i="27"/>
  <c r="I189" i="27"/>
  <c r="J189" i="27"/>
  <c r="K189" i="27"/>
  <c r="L189" i="27"/>
  <c r="M189" i="27"/>
  <c r="I190" i="27"/>
  <c r="J190" i="27"/>
  <c r="K190" i="27"/>
  <c r="L190" i="27"/>
  <c r="M190" i="27"/>
  <c r="I191" i="27"/>
  <c r="J191" i="27"/>
  <c r="K191" i="27"/>
  <c r="L191" i="27"/>
  <c r="M191" i="27"/>
  <c r="I192" i="27"/>
  <c r="J192" i="27"/>
  <c r="K192" i="27"/>
  <c r="L192" i="27"/>
  <c r="M192" i="27"/>
  <c r="I193" i="27"/>
  <c r="J193" i="27"/>
  <c r="K193" i="27"/>
  <c r="L193" i="27"/>
  <c r="M193" i="27"/>
  <c r="I194" i="27"/>
  <c r="J194" i="27"/>
  <c r="K194" i="27"/>
  <c r="L194" i="27"/>
  <c r="M194" i="27"/>
  <c r="I195" i="27"/>
  <c r="J195" i="27"/>
  <c r="K195" i="27"/>
  <c r="L195" i="27"/>
  <c r="M195" i="27"/>
  <c r="I196" i="27"/>
  <c r="J196" i="27"/>
  <c r="K196" i="27"/>
  <c r="L196" i="27"/>
  <c r="M196" i="27"/>
  <c r="I197" i="27"/>
  <c r="J197" i="27"/>
  <c r="K197" i="27"/>
  <c r="L197" i="27"/>
  <c r="M197" i="27"/>
  <c r="I198" i="27"/>
  <c r="J198" i="27"/>
  <c r="K198" i="27"/>
  <c r="L198" i="27"/>
  <c r="M198" i="27"/>
  <c r="I199" i="27"/>
  <c r="J199" i="27"/>
  <c r="K199" i="27"/>
  <c r="L199" i="27"/>
  <c r="M199" i="27"/>
  <c r="I200" i="27"/>
  <c r="J200" i="27"/>
  <c r="K200" i="27"/>
  <c r="L200" i="27"/>
  <c r="M200" i="27"/>
  <c r="I201" i="27"/>
  <c r="J201" i="27"/>
  <c r="K201" i="27"/>
  <c r="L201" i="27"/>
  <c r="M201" i="27"/>
  <c r="I202" i="27"/>
  <c r="J202" i="27"/>
  <c r="K202" i="27"/>
  <c r="L202" i="27"/>
  <c r="M202" i="27"/>
  <c r="I203" i="27"/>
  <c r="J203" i="27"/>
  <c r="K203" i="27"/>
  <c r="L203" i="27"/>
  <c r="M203" i="27"/>
  <c r="I204" i="27"/>
  <c r="J204" i="27"/>
  <c r="K204" i="27"/>
  <c r="L204" i="27"/>
  <c r="M204" i="27"/>
  <c r="I205" i="27"/>
  <c r="J205" i="27"/>
  <c r="K205" i="27"/>
  <c r="L205" i="27"/>
  <c r="M205" i="27"/>
  <c r="I206" i="27"/>
  <c r="J206" i="27"/>
  <c r="K206" i="27"/>
  <c r="L206" i="27"/>
  <c r="M206" i="27"/>
  <c r="I207" i="27"/>
  <c r="J207" i="27"/>
  <c r="K207" i="27"/>
  <c r="L207" i="27"/>
  <c r="M207" i="27"/>
  <c r="I208" i="27"/>
  <c r="J208" i="27"/>
  <c r="K208" i="27"/>
  <c r="L208" i="27"/>
  <c r="M208" i="27"/>
  <c r="I209" i="27"/>
  <c r="J209" i="27"/>
  <c r="K209" i="27"/>
  <c r="L209" i="27"/>
  <c r="M209" i="27"/>
  <c r="I210" i="27"/>
  <c r="J210" i="27"/>
  <c r="K210" i="27"/>
  <c r="L210" i="27"/>
  <c r="M210" i="27"/>
  <c r="I211" i="27"/>
  <c r="J211" i="27"/>
  <c r="K211" i="27"/>
  <c r="L211" i="27"/>
  <c r="M211" i="27"/>
  <c r="I212" i="27"/>
  <c r="J212" i="27"/>
  <c r="K212" i="27"/>
  <c r="L212" i="27"/>
  <c r="M212" i="27"/>
  <c r="I213" i="27"/>
  <c r="J213" i="27"/>
  <c r="K213" i="27"/>
  <c r="L213" i="27"/>
  <c r="M213" i="27"/>
  <c r="I214" i="27"/>
  <c r="J214" i="27"/>
  <c r="K214" i="27"/>
  <c r="L214" i="27"/>
  <c r="M214" i="27"/>
  <c r="I215" i="27"/>
  <c r="J215" i="27"/>
  <c r="K215" i="27"/>
  <c r="L215" i="27"/>
  <c r="M215" i="27"/>
  <c r="I216" i="27"/>
  <c r="J216" i="27"/>
  <c r="K216" i="27"/>
  <c r="L216" i="27"/>
  <c r="M216" i="27"/>
  <c r="I217" i="27"/>
  <c r="J217" i="27"/>
  <c r="K217" i="27"/>
  <c r="L217" i="27"/>
  <c r="M217" i="27"/>
  <c r="I218" i="27"/>
  <c r="J218" i="27"/>
  <c r="K218" i="27"/>
  <c r="L218" i="27"/>
  <c r="M218" i="27"/>
  <c r="I219" i="27"/>
  <c r="J219" i="27"/>
  <c r="K219" i="27"/>
  <c r="L219" i="27"/>
  <c r="M219" i="27"/>
  <c r="I220" i="27"/>
  <c r="J220" i="27"/>
  <c r="K220" i="27"/>
  <c r="L220" i="27"/>
  <c r="M220" i="27"/>
  <c r="I221" i="27"/>
  <c r="J221" i="27"/>
  <c r="K221" i="27"/>
  <c r="L221" i="27"/>
  <c r="M221" i="27"/>
  <c r="I222" i="27"/>
  <c r="J222" i="27"/>
  <c r="K222" i="27"/>
  <c r="L222" i="27"/>
  <c r="M222" i="27"/>
  <c r="I223" i="27"/>
  <c r="J223" i="27"/>
  <c r="K223" i="27"/>
  <c r="L223" i="27"/>
  <c r="M223" i="27"/>
  <c r="I224" i="27"/>
  <c r="J224" i="27"/>
  <c r="K224" i="27"/>
  <c r="L224" i="27"/>
  <c r="M224" i="27"/>
  <c r="I225" i="27"/>
  <c r="J225" i="27"/>
  <c r="K225" i="27"/>
  <c r="L225" i="27"/>
  <c r="M225" i="27"/>
  <c r="I226" i="27"/>
  <c r="J226" i="27"/>
  <c r="K226" i="27"/>
  <c r="L226" i="27"/>
  <c r="M226" i="27"/>
  <c r="I227" i="27"/>
  <c r="J227" i="27"/>
  <c r="K227" i="27"/>
  <c r="L227" i="27"/>
  <c r="M227" i="27"/>
  <c r="I228" i="27"/>
  <c r="J228" i="27"/>
  <c r="K228" i="27"/>
  <c r="L228" i="27"/>
  <c r="M228" i="27"/>
  <c r="I229" i="27"/>
  <c r="J229" i="27"/>
  <c r="K229" i="27"/>
  <c r="L229" i="27"/>
  <c r="M229" i="27"/>
  <c r="I230" i="27"/>
  <c r="J230" i="27"/>
  <c r="K230" i="27"/>
  <c r="L230" i="27"/>
  <c r="M230" i="27"/>
  <c r="I231" i="27"/>
  <c r="J231" i="27"/>
  <c r="K231" i="27"/>
  <c r="L231" i="27"/>
  <c r="M231" i="27"/>
  <c r="I232" i="27"/>
  <c r="J232" i="27"/>
  <c r="K232" i="27"/>
  <c r="L232" i="27"/>
  <c r="M232" i="27"/>
  <c r="I233" i="27"/>
  <c r="J233" i="27"/>
  <c r="K233" i="27"/>
  <c r="L233" i="27"/>
  <c r="M233" i="27"/>
  <c r="I234" i="27"/>
  <c r="J234" i="27"/>
  <c r="K234" i="27"/>
  <c r="L234" i="27"/>
  <c r="M234" i="27"/>
  <c r="I235" i="27"/>
  <c r="J235" i="27"/>
  <c r="K235" i="27"/>
  <c r="L235" i="27"/>
  <c r="M235" i="27"/>
  <c r="I236" i="27"/>
  <c r="J236" i="27"/>
  <c r="K236" i="27"/>
  <c r="L236" i="27"/>
  <c r="M236" i="27"/>
  <c r="I237" i="27"/>
  <c r="J237" i="27"/>
  <c r="K237" i="27"/>
  <c r="L237" i="27"/>
  <c r="M237" i="27"/>
  <c r="I238" i="27"/>
  <c r="J238" i="27"/>
  <c r="K238" i="27"/>
  <c r="L238" i="27"/>
  <c r="M238" i="27"/>
  <c r="I239" i="27"/>
  <c r="J239" i="27"/>
  <c r="K239" i="27"/>
  <c r="L239" i="27"/>
  <c r="M239" i="27"/>
  <c r="I240" i="27"/>
  <c r="J240" i="27"/>
  <c r="K240" i="27"/>
  <c r="L240" i="27"/>
  <c r="M240" i="27"/>
  <c r="I241" i="27"/>
  <c r="J241" i="27"/>
  <c r="K241" i="27"/>
  <c r="L241" i="27"/>
  <c r="M241" i="27"/>
  <c r="I242" i="27"/>
  <c r="J242" i="27"/>
  <c r="K242" i="27"/>
  <c r="L242" i="27"/>
  <c r="M242" i="27"/>
  <c r="I243" i="27"/>
  <c r="J243" i="27"/>
  <c r="K243" i="27"/>
  <c r="L243" i="27"/>
  <c r="M243" i="27"/>
  <c r="I244" i="27"/>
  <c r="J244" i="27"/>
  <c r="K244" i="27"/>
  <c r="L244" i="27"/>
  <c r="M244" i="27"/>
  <c r="I245" i="27"/>
  <c r="J245" i="27"/>
  <c r="K245" i="27"/>
  <c r="L245" i="27"/>
  <c r="M245" i="27"/>
  <c r="I246" i="27"/>
  <c r="J246" i="27"/>
  <c r="K246" i="27"/>
  <c r="L246" i="27"/>
  <c r="M246" i="27"/>
  <c r="I247" i="27"/>
  <c r="J247" i="27"/>
  <c r="K247" i="27"/>
  <c r="L247" i="27"/>
  <c r="M247" i="27"/>
  <c r="I248" i="27"/>
  <c r="J248" i="27"/>
  <c r="K248" i="27"/>
  <c r="L248" i="27"/>
  <c r="M248" i="27"/>
  <c r="I249" i="27"/>
  <c r="J249" i="27"/>
  <c r="K249" i="27"/>
  <c r="L249" i="27"/>
  <c r="M249" i="27"/>
  <c r="I250" i="27"/>
  <c r="J250" i="27"/>
  <c r="K250" i="27"/>
  <c r="L250" i="27"/>
  <c r="M250" i="27"/>
  <c r="I251" i="27"/>
  <c r="J251" i="27"/>
  <c r="K251" i="27"/>
  <c r="L251" i="27"/>
  <c r="M251" i="27"/>
  <c r="I252" i="27"/>
  <c r="J252" i="27"/>
  <c r="K252" i="27"/>
  <c r="L252" i="27"/>
  <c r="M252" i="27"/>
  <c r="I253" i="27"/>
  <c r="J253" i="27"/>
  <c r="K253" i="27"/>
  <c r="L253" i="27"/>
  <c r="M253" i="27"/>
  <c r="I254" i="27"/>
  <c r="J254" i="27"/>
  <c r="K254" i="27"/>
  <c r="L254" i="27"/>
  <c r="M254" i="27"/>
  <c r="I255" i="27"/>
  <c r="J255" i="27"/>
  <c r="K255" i="27"/>
  <c r="L255" i="27"/>
  <c r="M255" i="27"/>
  <c r="I256" i="27"/>
  <c r="J256" i="27"/>
  <c r="K256" i="27"/>
  <c r="L256" i="27"/>
  <c r="M256" i="27"/>
  <c r="I257" i="27"/>
  <c r="J257" i="27"/>
  <c r="K257" i="27"/>
  <c r="L257" i="27"/>
  <c r="M257" i="27"/>
  <c r="I258" i="27"/>
  <c r="J258" i="27"/>
  <c r="K258" i="27"/>
  <c r="L258" i="27"/>
  <c r="M258" i="27"/>
  <c r="I259" i="27"/>
  <c r="J259" i="27"/>
  <c r="K259" i="27"/>
  <c r="L259" i="27"/>
  <c r="M259" i="27"/>
  <c r="I260" i="27"/>
  <c r="J260" i="27"/>
  <c r="K260" i="27"/>
  <c r="L260" i="27"/>
  <c r="M260" i="27"/>
  <c r="I261" i="27"/>
  <c r="J261" i="27"/>
  <c r="K261" i="27"/>
  <c r="L261" i="27"/>
  <c r="M261" i="27"/>
  <c r="I262" i="27"/>
  <c r="J262" i="27"/>
  <c r="K262" i="27"/>
  <c r="L262" i="27"/>
  <c r="M262" i="27"/>
  <c r="I263" i="27"/>
  <c r="J263" i="27"/>
  <c r="K263" i="27"/>
  <c r="L263" i="27"/>
  <c r="M263" i="27"/>
  <c r="I264" i="27"/>
  <c r="J264" i="27"/>
  <c r="K264" i="27"/>
  <c r="L264" i="27"/>
  <c r="M264" i="27"/>
  <c r="I265" i="27"/>
  <c r="J265" i="27"/>
  <c r="K265" i="27"/>
  <c r="L265" i="27"/>
  <c r="M265" i="27"/>
  <c r="I266" i="27"/>
  <c r="J266" i="27"/>
  <c r="K266" i="27"/>
  <c r="L266" i="27"/>
  <c r="M266" i="27"/>
  <c r="I267" i="27"/>
  <c r="J267" i="27"/>
  <c r="K267" i="27"/>
  <c r="L267" i="27"/>
  <c r="M267" i="27"/>
  <c r="I268" i="27"/>
  <c r="J268" i="27"/>
  <c r="K268" i="27"/>
  <c r="L268" i="27"/>
  <c r="M268" i="27"/>
  <c r="I269" i="27"/>
  <c r="J269" i="27"/>
  <c r="K269" i="27"/>
  <c r="L269" i="27"/>
  <c r="M269" i="27"/>
  <c r="I270" i="27"/>
  <c r="J270" i="27"/>
  <c r="K270" i="27"/>
  <c r="L270" i="27"/>
  <c r="M270" i="27"/>
  <c r="I271" i="27"/>
  <c r="J271" i="27"/>
  <c r="K271" i="27"/>
  <c r="L271" i="27"/>
  <c r="M271" i="27"/>
  <c r="I272" i="27"/>
  <c r="J272" i="27"/>
  <c r="K272" i="27"/>
  <c r="L272" i="27"/>
  <c r="M272" i="27"/>
  <c r="I273" i="27"/>
  <c r="J273" i="27"/>
  <c r="K273" i="27"/>
  <c r="L273" i="27"/>
  <c r="M273" i="27"/>
  <c r="I274" i="27"/>
  <c r="J274" i="27"/>
  <c r="K274" i="27"/>
  <c r="L274" i="27"/>
  <c r="M274" i="27"/>
  <c r="I275" i="27"/>
  <c r="J275" i="27"/>
  <c r="K275" i="27"/>
  <c r="L275" i="27"/>
  <c r="M275" i="27"/>
  <c r="I276" i="27"/>
  <c r="J276" i="27"/>
  <c r="K276" i="27"/>
  <c r="L276" i="27"/>
  <c r="M276" i="27"/>
  <c r="I277" i="27"/>
  <c r="J277" i="27"/>
  <c r="K277" i="27"/>
  <c r="L277" i="27"/>
  <c r="M277" i="27"/>
  <c r="I278" i="27"/>
  <c r="J278" i="27"/>
  <c r="K278" i="27"/>
  <c r="L278" i="27"/>
  <c r="M278" i="27"/>
  <c r="I279" i="27"/>
  <c r="J279" i="27"/>
  <c r="K279" i="27"/>
  <c r="L279" i="27"/>
  <c r="M279" i="27"/>
  <c r="I280" i="27"/>
  <c r="J280" i="27"/>
  <c r="K280" i="27"/>
  <c r="L280" i="27"/>
  <c r="M280" i="27"/>
  <c r="I281" i="27"/>
  <c r="J281" i="27"/>
  <c r="K281" i="27"/>
  <c r="L281" i="27"/>
  <c r="M281" i="27"/>
  <c r="I282" i="27"/>
  <c r="J282" i="27"/>
  <c r="K282" i="27"/>
  <c r="L282" i="27"/>
  <c r="M282" i="27"/>
  <c r="I283" i="27"/>
  <c r="J283" i="27"/>
  <c r="K283" i="27"/>
  <c r="L283" i="27"/>
  <c r="M283" i="27"/>
  <c r="I284" i="27"/>
  <c r="J284" i="27"/>
  <c r="K284" i="27"/>
  <c r="L284" i="27"/>
  <c r="M284" i="27"/>
  <c r="I285" i="27"/>
  <c r="J285" i="27"/>
  <c r="K285" i="27"/>
  <c r="L285" i="27"/>
  <c r="M285" i="27"/>
  <c r="I286" i="27"/>
  <c r="J286" i="27"/>
  <c r="K286" i="27"/>
  <c r="L286" i="27"/>
  <c r="M286" i="27"/>
  <c r="I287" i="27"/>
  <c r="J287" i="27"/>
  <c r="K287" i="27"/>
  <c r="L287" i="27"/>
  <c r="M287" i="27"/>
  <c r="I288" i="27"/>
  <c r="J288" i="27"/>
  <c r="K288" i="27"/>
  <c r="L288" i="27"/>
  <c r="M288" i="27"/>
  <c r="I289" i="27"/>
  <c r="J289" i="27"/>
  <c r="K289" i="27"/>
  <c r="L289" i="27"/>
  <c r="M289" i="27"/>
  <c r="I290" i="27"/>
  <c r="J290" i="27"/>
  <c r="K290" i="27"/>
  <c r="L290" i="27"/>
  <c r="M290" i="27"/>
  <c r="I291" i="27"/>
  <c r="J291" i="27"/>
  <c r="K291" i="27"/>
  <c r="L291" i="27"/>
  <c r="M291" i="27"/>
  <c r="I292" i="27"/>
  <c r="J292" i="27"/>
  <c r="K292" i="27"/>
  <c r="L292" i="27"/>
  <c r="M292" i="27"/>
  <c r="I293" i="27"/>
  <c r="J293" i="27"/>
  <c r="K293" i="27"/>
  <c r="L293" i="27"/>
  <c r="M293" i="27"/>
  <c r="I294" i="27"/>
  <c r="J294" i="27"/>
  <c r="K294" i="27"/>
  <c r="L294" i="27"/>
  <c r="M294" i="27"/>
  <c r="I295" i="27"/>
  <c r="J295" i="27"/>
  <c r="K295" i="27"/>
  <c r="L295" i="27"/>
  <c r="M295" i="27"/>
  <c r="I296" i="27"/>
  <c r="J296" i="27"/>
  <c r="K296" i="27"/>
  <c r="L296" i="27"/>
  <c r="M296" i="27"/>
  <c r="I297" i="27"/>
  <c r="J297" i="27"/>
  <c r="K297" i="27"/>
  <c r="L297" i="27"/>
  <c r="M297" i="27"/>
  <c r="I298" i="27"/>
  <c r="J298" i="27"/>
  <c r="K298" i="27"/>
  <c r="L298" i="27"/>
  <c r="M298" i="27"/>
  <c r="I299" i="27"/>
  <c r="J299" i="27"/>
  <c r="K299" i="27"/>
  <c r="L299" i="27"/>
  <c r="M299" i="27"/>
  <c r="I300" i="27"/>
  <c r="J300" i="27"/>
  <c r="K300" i="27"/>
  <c r="L300" i="27"/>
  <c r="M300" i="27"/>
  <c r="I301" i="27"/>
  <c r="J301" i="27"/>
  <c r="K301" i="27"/>
  <c r="L301" i="27"/>
  <c r="M301" i="27"/>
  <c r="I302" i="27"/>
  <c r="J302" i="27"/>
  <c r="K302" i="27"/>
  <c r="L302" i="27"/>
  <c r="M302" i="27"/>
  <c r="I303" i="27"/>
  <c r="J303" i="27"/>
  <c r="K303" i="27"/>
  <c r="L303" i="27"/>
  <c r="M303" i="27"/>
  <c r="I304" i="27"/>
  <c r="J304" i="27"/>
  <c r="K304" i="27"/>
  <c r="L304" i="27"/>
  <c r="M304" i="27"/>
  <c r="I305" i="27"/>
  <c r="J305" i="27"/>
  <c r="K305" i="27"/>
  <c r="L305" i="27"/>
  <c r="M305" i="27"/>
  <c r="I306" i="27"/>
  <c r="J306" i="27"/>
  <c r="K306" i="27"/>
  <c r="L306" i="27"/>
  <c r="M306" i="27"/>
  <c r="I307" i="27"/>
  <c r="J307" i="27"/>
  <c r="K307" i="27"/>
  <c r="L307" i="27"/>
  <c r="M307" i="27"/>
  <c r="I308" i="27"/>
  <c r="J308" i="27"/>
  <c r="K308" i="27"/>
  <c r="L308" i="27"/>
  <c r="M308" i="27"/>
  <c r="I309" i="27"/>
  <c r="J309" i="27"/>
  <c r="K309" i="27"/>
  <c r="L309" i="27"/>
  <c r="M309" i="27"/>
  <c r="I310" i="27"/>
  <c r="J310" i="27"/>
  <c r="K310" i="27"/>
  <c r="L310" i="27"/>
  <c r="M310" i="27"/>
  <c r="I311" i="27"/>
  <c r="J311" i="27"/>
  <c r="K311" i="27"/>
  <c r="L311" i="27"/>
  <c r="M311" i="27"/>
  <c r="I312" i="27"/>
  <c r="J312" i="27"/>
  <c r="K312" i="27"/>
  <c r="L312" i="27"/>
  <c r="M312" i="27"/>
  <c r="I313" i="27"/>
  <c r="J313" i="27"/>
  <c r="K313" i="27"/>
  <c r="L313" i="27"/>
  <c r="M313" i="27"/>
  <c r="I314" i="27"/>
  <c r="J314" i="27"/>
  <c r="K314" i="27"/>
  <c r="L314" i="27"/>
  <c r="M314" i="27"/>
  <c r="I315" i="27"/>
  <c r="J315" i="27"/>
  <c r="K315" i="27"/>
  <c r="L315" i="27"/>
  <c r="M315" i="27"/>
  <c r="AM5" i="14"/>
  <c r="AL5" i="14"/>
  <c r="AK5" i="14"/>
  <c r="AJ5" i="14"/>
  <c r="AI5" i="14"/>
  <c r="AG5" i="14"/>
  <c r="AF5" i="14"/>
  <c r="AE5" i="14"/>
  <c r="AD5" i="14"/>
  <c r="AC5" i="14"/>
  <c r="H316" i="27"/>
  <c r="M1" i="27"/>
  <c r="L1" i="27"/>
  <c r="K1" i="27"/>
  <c r="J1" i="27"/>
  <c r="I1" i="27"/>
  <c r="AQ5" i="15"/>
  <c r="AP5" i="15"/>
  <c r="AO5" i="15"/>
  <c r="AN5" i="15"/>
  <c r="L313" i="24"/>
  <c r="L281" i="24"/>
  <c r="L250" i="24"/>
  <c r="L233" i="24"/>
  <c r="L220" i="24"/>
  <c r="L218" i="24"/>
  <c r="L208" i="24"/>
  <c r="L203" i="24"/>
  <c r="L195" i="24"/>
  <c r="L172" i="24"/>
  <c r="L159" i="24"/>
  <c r="L144" i="24"/>
  <c r="L142" i="24"/>
  <c r="L115" i="24"/>
  <c r="L114" i="24"/>
  <c r="L98" i="24"/>
  <c r="L83" i="24"/>
  <c r="L79" i="24"/>
  <c r="L77" i="24"/>
  <c r="L76" i="24"/>
  <c r="L68" i="24"/>
  <c r="L32" i="24"/>
  <c r="L31" i="24"/>
  <c r="L7" i="24"/>
  <c r="L1" i="24"/>
  <c r="K313" i="24"/>
  <c r="K281" i="24"/>
  <c r="K250" i="24"/>
  <c r="K233" i="24"/>
  <c r="K220" i="24"/>
  <c r="K218" i="24"/>
  <c r="K208" i="24"/>
  <c r="K203" i="24"/>
  <c r="K195" i="24"/>
  <c r="K172" i="24"/>
  <c r="K159" i="24"/>
  <c r="K144" i="24"/>
  <c r="K142" i="24"/>
  <c r="K115" i="24"/>
  <c r="K114" i="24"/>
  <c r="K98" i="24"/>
  <c r="K83" i="24"/>
  <c r="K79" i="24"/>
  <c r="K77" i="24"/>
  <c r="K76" i="24"/>
  <c r="K68" i="24"/>
  <c r="K32" i="24"/>
  <c r="K31" i="24"/>
  <c r="K7" i="24"/>
  <c r="K1" i="24"/>
  <c r="J313" i="24"/>
  <c r="J281" i="24"/>
  <c r="J250" i="24"/>
  <c r="J233" i="24"/>
  <c r="J220" i="24"/>
  <c r="J218" i="24"/>
  <c r="J208" i="24"/>
  <c r="J203" i="24"/>
  <c r="J195" i="24"/>
  <c r="J172" i="24"/>
  <c r="J159" i="24"/>
  <c r="J144" i="24"/>
  <c r="J142" i="24"/>
  <c r="J115" i="24"/>
  <c r="J114" i="24"/>
  <c r="J98" i="24"/>
  <c r="J83" i="24"/>
  <c r="J79" i="24"/>
  <c r="J77" i="24"/>
  <c r="J76" i="24"/>
  <c r="J68" i="24"/>
  <c r="J32" i="24"/>
  <c r="J31" i="24"/>
  <c r="J7" i="24"/>
  <c r="J1" i="24"/>
  <c r="I313" i="24"/>
  <c r="I281" i="24"/>
  <c r="I250" i="24"/>
  <c r="I233" i="24"/>
  <c r="I220" i="24"/>
  <c r="I218" i="24"/>
  <c r="I208" i="24"/>
  <c r="I203" i="24"/>
  <c r="I195" i="24"/>
  <c r="I172" i="24"/>
  <c r="I159" i="24"/>
  <c r="I144" i="24"/>
  <c r="I142" i="24"/>
  <c r="I115" i="24"/>
  <c r="I114" i="24"/>
  <c r="I98" i="24"/>
  <c r="I83" i="24"/>
  <c r="I79" i="24"/>
  <c r="I77" i="24"/>
  <c r="I76" i="24"/>
  <c r="I68" i="24"/>
  <c r="I32" i="24"/>
  <c r="I31" i="24"/>
  <c r="I7" i="24"/>
  <c r="I1" i="24"/>
  <c r="AQ4" i="15"/>
  <c r="AP4" i="15"/>
  <c r="AO4" i="15"/>
  <c r="AN4" i="15"/>
  <c r="P238" i="26"/>
  <c r="H316" i="24"/>
  <c r="B3" i="23"/>
  <c r="B4" i="23"/>
  <c r="B5" i="23"/>
  <c r="B6" i="23"/>
  <c r="B7" i="23"/>
  <c r="B8" i="23"/>
  <c r="B9" i="23"/>
  <c r="B10" i="23"/>
  <c r="B11" i="23"/>
  <c r="B12" i="23"/>
  <c r="B13" i="23"/>
  <c r="B14" i="23"/>
  <c r="B15" i="23"/>
  <c r="B16" i="23"/>
  <c r="B17" i="23"/>
  <c r="B18" i="23"/>
  <c r="B19" i="23"/>
  <c r="B20" i="23"/>
  <c r="B21" i="23"/>
  <c r="B22" i="23"/>
  <c r="B23" i="23"/>
  <c r="B24" i="23"/>
  <c r="B25" i="23"/>
  <c r="B26" i="23"/>
  <c r="B27" i="23"/>
  <c r="B28" i="23"/>
  <c r="B29" i="23"/>
  <c r="B30" i="23"/>
  <c r="B31" i="23"/>
  <c r="B32" i="23"/>
  <c r="B33" i="23"/>
  <c r="B34" i="23"/>
  <c r="B35" i="23"/>
  <c r="B2" i="23"/>
  <c r="AG5" i="15"/>
  <c r="AF5" i="15"/>
  <c r="AE5" i="15"/>
  <c r="AD5" i="15"/>
  <c r="W5" i="15"/>
  <c r="V5" i="15"/>
  <c r="U5" i="15"/>
  <c r="T5" i="15"/>
  <c r="G316" i="22"/>
  <c r="F316" i="22"/>
  <c r="E316" i="22"/>
  <c r="D316" i="22"/>
  <c r="M34" i="17"/>
  <c r="R5" i="15"/>
  <c r="Q5" i="15"/>
  <c r="P5" i="15"/>
  <c r="O5" i="15"/>
  <c r="M5" i="1"/>
  <c r="L5" i="1"/>
  <c r="K5" i="1"/>
  <c r="J5" i="1"/>
  <c r="F2" i="18"/>
  <c r="G2" i="18"/>
  <c r="H2" i="18"/>
  <c r="I2" i="18"/>
  <c r="F3" i="18"/>
  <c r="G3" i="18"/>
  <c r="H3" i="18"/>
  <c r="I3" i="18"/>
  <c r="F4" i="18"/>
  <c r="G4" i="18"/>
  <c r="H4" i="18"/>
  <c r="I4" i="18"/>
  <c r="F5" i="18"/>
  <c r="G5" i="18"/>
  <c r="H5" i="18"/>
  <c r="I5" i="18"/>
  <c r="F6" i="18"/>
  <c r="G6" i="18"/>
  <c r="H6" i="18"/>
  <c r="I6" i="18"/>
  <c r="F7" i="18"/>
  <c r="G7" i="18"/>
  <c r="H7" i="18"/>
  <c r="I7" i="18"/>
  <c r="F8" i="18"/>
  <c r="G8" i="18"/>
  <c r="H8" i="18"/>
  <c r="I8" i="18"/>
  <c r="F9" i="18"/>
  <c r="G9" i="18"/>
  <c r="H9" i="18"/>
  <c r="I9" i="18"/>
  <c r="F10" i="18"/>
  <c r="G10" i="18"/>
  <c r="H10" i="18"/>
  <c r="I10" i="18"/>
  <c r="F11" i="18"/>
  <c r="G11" i="18"/>
  <c r="H11" i="18"/>
  <c r="I11" i="18"/>
  <c r="F12" i="18"/>
  <c r="G12" i="18"/>
  <c r="H12" i="18"/>
  <c r="I12" i="18"/>
  <c r="F13" i="18"/>
  <c r="G13" i="18"/>
  <c r="H13" i="18"/>
  <c r="I13" i="18"/>
  <c r="F14" i="18"/>
  <c r="G14" i="18"/>
  <c r="H14" i="18"/>
  <c r="I14" i="18"/>
  <c r="F15" i="18"/>
  <c r="G15" i="18"/>
  <c r="H15" i="18"/>
  <c r="I15" i="18"/>
  <c r="F16" i="18"/>
  <c r="G16" i="18"/>
  <c r="H16" i="18"/>
  <c r="I16" i="18"/>
  <c r="F17" i="18"/>
  <c r="G17" i="18"/>
  <c r="H17" i="18"/>
  <c r="I17" i="18"/>
  <c r="F18" i="18"/>
  <c r="G18" i="18"/>
  <c r="H18" i="18"/>
  <c r="I18" i="18"/>
  <c r="F19" i="18"/>
  <c r="G19" i="18"/>
  <c r="H19" i="18"/>
  <c r="I19" i="18"/>
  <c r="F20" i="18"/>
  <c r="G20" i="18"/>
  <c r="H20" i="18"/>
  <c r="I20" i="18"/>
  <c r="F21" i="18"/>
  <c r="G21" i="18"/>
  <c r="H21" i="18"/>
  <c r="I21" i="18"/>
  <c r="F22" i="18"/>
  <c r="G22" i="18"/>
  <c r="H22" i="18"/>
  <c r="I22" i="18"/>
  <c r="F23" i="18"/>
  <c r="G23" i="18"/>
  <c r="H23" i="18"/>
  <c r="I23" i="18"/>
  <c r="F24" i="18"/>
  <c r="G24" i="18"/>
  <c r="H24" i="18"/>
  <c r="I24" i="18"/>
  <c r="I1" i="18"/>
  <c r="H1" i="18"/>
  <c r="G1" i="18"/>
  <c r="F1" i="18"/>
  <c r="R5" i="5"/>
  <c r="Q5" i="5"/>
  <c r="P5" i="5"/>
  <c r="O5" i="5"/>
  <c r="E25" i="18"/>
  <c r="W5" i="5"/>
  <c r="V5" i="5"/>
  <c r="U5" i="5"/>
  <c r="T5" i="5"/>
  <c r="I5" i="4"/>
  <c r="H5" i="4"/>
  <c r="G5" i="4"/>
  <c r="F5" i="4"/>
  <c r="E5" i="4"/>
  <c r="M5" i="15"/>
  <c r="L5" i="15"/>
  <c r="K5" i="15"/>
  <c r="J316" i="27" l="1"/>
  <c r="M316" i="27"/>
  <c r="I316" i="27"/>
  <c r="L316" i="27"/>
  <c r="K316" i="27"/>
  <c r="D317" i="22"/>
  <c r="E317" i="22"/>
  <c r="F317" i="22"/>
  <c r="G317" i="22"/>
  <c r="F25" i="18"/>
  <c r="F26" i="18" s="1"/>
  <c r="G25" i="18"/>
  <c r="G26" i="18" s="1"/>
  <c r="H25" i="18"/>
  <c r="I25" i="18"/>
  <c r="I26" i="18" s="1"/>
  <c r="H26" i="18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<sst xmlns="http://schemas.openxmlformats.org/spreadsheetml/2006/main" count="35057" uniqueCount="783">
  <si>
    <t>County- District Code</t>
  </si>
  <si>
    <t>ESD</t>
  </si>
  <si>
    <t>LRE 1
80-100% General Ed</t>
  </si>
  <si>
    <t>LRE 2
40-79% General Ed</t>
  </si>
  <si>
    <t>LRE 3
0-39% General Ed</t>
  </si>
  <si>
    <t>Other LRE Codes</t>
  </si>
  <si>
    <t>State</t>
  </si>
  <si>
    <t>14005</t>
  </si>
  <si>
    <t>Yes</t>
  </si>
  <si>
    <t>Aberdeen</t>
  </si>
  <si>
    <t>21226</t>
  </si>
  <si>
    <t>Adna</t>
  </si>
  <si>
    <t>22017</t>
  </si>
  <si>
    <t>No</t>
  </si>
  <si>
    <t>Almira</t>
  </si>
  <si>
    <t>29103</t>
  </si>
  <si>
    <t>Anacortes</t>
  </si>
  <si>
    <t>31016</t>
  </si>
  <si>
    <t>Arlington</t>
  </si>
  <si>
    <t>02420</t>
  </si>
  <si>
    <t>Asotin-Anatone</t>
  </si>
  <si>
    <t>17408</t>
  </si>
  <si>
    <t>Auburn</t>
  </si>
  <si>
    <t>18303</t>
  </si>
  <si>
    <t>Bainbridge Island</t>
  </si>
  <si>
    <t>06119</t>
  </si>
  <si>
    <t>Battle Ground</t>
  </si>
  <si>
    <t>17405</t>
  </si>
  <si>
    <t>Bellevue</t>
  </si>
  <si>
    <t>37501</t>
  </si>
  <si>
    <t>Bellingham</t>
  </si>
  <si>
    <t>01122</t>
  </si>
  <si>
    <t>Benge</t>
  </si>
  <si>
    <t>27403</t>
  </si>
  <si>
    <t>Bethel</t>
  </si>
  <si>
    <t>20203</t>
  </si>
  <si>
    <t>Bickleton</t>
  </si>
  <si>
    <t>37503</t>
  </si>
  <si>
    <t>Blaine</t>
  </si>
  <si>
    <t>21234</t>
  </si>
  <si>
    <t>Boistfort</t>
  </si>
  <si>
    <t>18100</t>
  </si>
  <si>
    <t>Bremerton</t>
  </si>
  <si>
    <t>24111</t>
  </si>
  <si>
    <t>Brewster</t>
  </si>
  <si>
    <t>09075</t>
  </si>
  <si>
    <t>Bridgeport</t>
  </si>
  <si>
    <t>16046</t>
  </si>
  <si>
    <t>Brinnon</t>
  </si>
  <si>
    <t>29100</t>
  </si>
  <si>
    <t>Burlington-Edison</t>
  </si>
  <si>
    <t>06117</t>
  </si>
  <si>
    <t>Camas</t>
  </si>
  <si>
    <t>05401</t>
  </si>
  <si>
    <t>Cape Flattery</t>
  </si>
  <si>
    <t>27019</t>
  </si>
  <si>
    <t>Carbonado Historical</t>
  </si>
  <si>
    <t>04228</t>
  </si>
  <si>
    <t>Cascade</t>
  </si>
  <si>
    <t>04222</t>
  </si>
  <si>
    <t>Cashmere</t>
  </si>
  <si>
    <t>08401</t>
  </si>
  <si>
    <t>Castle Rock</t>
  </si>
  <si>
    <t>Catalyst Public Schools</t>
  </si>
  <si>
    <t>n/a</t>
  </si>
  <si>
    <t>34975</t>
  </si>
  <si>
    <t>Center for Deaf &amp; Hard of Hearing Youth</t>
  </si>
  <si>
    <t>20215</t>
  </si>
  <si>
    <t>Centerville</t>
  </si>
  <si>
    <t>18401</t>
  </si>
  <si>
    <t>Central Kitsap</t>
  </si>
  <si>
    <t>32356</t>
  </si>
  <si>
    <t>Central Valley</t>
  </si>
  <si>
    <t>21401</t>
  </si>
  <si>
    <t>Centralia</t>
  </si>
  <si>
    <t>21302</t>
  </si>
  <si>
    <t>Chehalis</t>
  </si>
  <si>
    <t>32360</t>
  </si>
  <si>
    <t>Cheney</t>
  </si>
  <si>
    <t>33036</t>
  </si>
  <si>
    <t>Chewelah</t>
  </si>
  <si>
    <t>16049</t>
  </si>
  <si>
    <t>Chimacum</t>
  </si>
  <si>
    <t>02250</t>
  </si>
  <si>
    <t>Clarkston</t>
  </si>
  <si>
    <t>19404</t>
  </si>
  <si>
    <t>Cle Elum-Roslyn</t>
  </si>
  <si>
    <t>27400</t>
  </si>
  <si>
    <t>Clover Park</t>
  </si>
  <si>
    <t>38300</t>
  </si>
  <si>
    <t>Colfax</t>
  </si>
  <si>
    <t>36250</t>
  </si>
  <si>
    <t>College Place</t>
  </si>
  <si>
    <t>38306</t>
  </si>
  <si>
    <t>Colton</t>
  </si>
  <si>
    <t>33206</t>
  </si>
  <si>
    <t>Columbia No. 206</t>
  </si>
  <si>
    <t>36400</t>
  </si>
  <si>
    <t>Columbia No. 400</t>
  </si>
  <si>
    <t>33115</t>
  </si>
  <si>
    <t>Colville</t>
  </si>
  <si>
    <t>29011</t>
  </si>
  <si>
    <t>Concrete</t>
  </si>
  <si>
    <t>29317</t>
  </si>
  <si>
    <t>Conway</t>
  </si>
  <si>
    <t>14099</t>
  </si>
  <si>
    <t>Cosmopolis</t>
  </si>
  <si>
    <t>13151</t>
  </si>
  <si>
    <t>Coulee-Hartline</t>
  </si>
  <si>
    <t>15204</t>
  </si>
  <si>
    <t>Coupeville</t>
  </si>
  <si>
    <t>05313</t>
  </si>
  <si>
    <t>Crescent</t>
  </si>
  <si>
    <t>Creston</t>
  </si>
  <si>
    <t>10050</t>
  </si>
  <si>
    <t>Curlew</t>
  </si>
  <si>
    <t>26059</t>
  </si>
  <si>
    <t>Cusick</t>
  </si>
  <si>
    <t>19007</t>
  </si>
  <si>
    <t>Damman</t>
  </si>
  <si>
    <t>31330</t>
  </si>
  <si>
    <t>Darrington</t>
  </si>
  <si>
    <t>22207</t>
  </si>
  <si>
    <t>Davenport</t>
  </si>
  <si>
    <t>07002</t>
  </si>
  <si>
    <t>Dayton</t>
  </si>
  <si>
    <t>32414</t>
  </si>
  <si>
    <t>Deer Park</t>
  </si>
  <si>
    <t>27343</t>
  </si>
  <si>
    <t>Dieringer</t>
  </si>
  <si>
    <t>36101</t>
  </si>
  <si>
    <t>Dixie</t>
  </si>
  <si>
    <t>32361</t>
  </si>
  <si>
    <t>East Valley No. 361</t>
  </si>
  <si>
    <t>39090</t>
  </si>
  <si>
    <t>East Valley No. 90</t>
  </si>
  <si>
    <t>09206</t>
  </si>
  <si>
    <t>Eastmont</t>
  </si>
  <si>
    <t>19028</t>
  </si>
  <si>
    <t>Easton</t>
  </si>
  <si>
    <t>27404</t>
  </si>
  <si>
    <t>Eatonville</t>
  </si>
  <si>
    <t>31015</t>
  </si>
  <si>
    <t>Edmonds</t>
  </si>
  <si>
    <t>19401</t>
  </si>
  <si>
    <t>Ellensburg</t>
  </si>
  <si>
    <t>14068</t>
  </si>
  <si>
    <t>Elma</t>
  </si>
  <si>
    <t>38308</t>
  </si>
  <si>
    <t>Endicott</t>
  </si>
  <si>
    <t>04127</t>
  </si>
  <si>
    <t>Entiat</t>
  </si>
  <si>
    <t>17216</t>
  </si>
  <si>
    <t>Enumclaw</t>
  </si>
  <si>
    <t>13165</t>
  </si>
  <si>
    <t>Ephrata</t>
  </si>
  <si>
    <t>21036</t>
  </si>
  <si>
    <t>Evaline</t>
  </si>
  <si>
    <t>31002</t>
  </si>
  <si>
    <t>Everett</t>
  </si>
  <si>
    <t>06114</t>
  </si>
  <si>
    <t>Evergreen No. 114</t>
  </si>
  <si>
    <t>33205</t>
  </si>
  <si>
    <t>Evergreen No. 205</t>
  </si>
  <si>
    <t>17210</t>
  </si>
  <si>
    <t>Federal Way</t>
  </si>
  <si>
    <t>37502</t>
  </si>
  <si>
    <t>Ferndale</t>
  </si>
  <si>
    <t>27417</t>
  </si>
  <si>
    <t>Fife</t>
  </si>
  <si>
    <t>03053</t>
  </si>
  <si>
    <t>Finley</t>
  </si>
  <si>
    <t>27402</t>
  </si>
  <si>
    <t>Franklin Pierce</t>
  </si>
  <si>
    <t>32358</t>
  </si>
  <si>
    <t>Freeman</t>
  </si>
  <si>
    <t>38302</t>
  </si>
  <si>
    <t>Garfield</t>
  </si>
  <si>
    <t>20401</t>
  </si>
  <si>
    <t>Glenwood</t>
  </si>
  <si>
    <t>20404</t>
  </si>
  <si>
    <t>Goldendale</t>
  </si>
  <si>
    <t>13301</t>
  </si>
  <si>
    <t>Grand Coulee Dam</t>
  </si>
  <si>
    <t>39200</t>
  </si>
  <si>
    <t>Grandview</t>
  </si>
  <si>
    <t>39204</t>
  </si>
  <si>
    <t>Granger</t>
  </si>
  <si>
    <t>31332</t>
  </si>
  <si>
    <t>Granite Falls</t>
  </si>
  <si>
    <t>23054</t>
  </si>
  <si>
    <t>Grapeview</t>
  </si>
  <si>
    <t>Great Northern</t>
  </si>
  <si>
    <t>06103</t>
  </si>
  <si>
    <t>Green Mountain</t>
  </si>
  <si>
    <t>34324</t>
  </si>
  <si>
    <t>Griffin</t>
  </si>
  <si>
    <t>22204</t>
  </si>
  <si>
    <t>Harrington</t>
  </si>
  <si>
    <t>39203</t>
  </si>
  <si>
    <t>Highland</t>
  </si>
  <si>
    <t>17401</t>
  </si>
  <si>
    <t>Highline</t>
  </si>
  <si>
    <t>06098</t>
  </si>
  <si>
    <t>Hockinson</t>
  </si>
  <si>
    <t>23404</t>
  </si>
  <si>
    <t>Hood Canal</t>
  </si>
  <si>
    <t>14028</t>
  </si>
  <si>
    <t>Hoquiam</t>
  </si>
  <si>
    <t>17911</t>
  </si>
  <si>
    <t>Impact - Puget Sound Elementary</t>
  </si>
  <si>
    <t>17916</t>
  </si>
  <si>
    <t>Impact - Salish Sea Elementary</t>
  </si>
  <si>
    <t>Impact - Commencement Bay Elementary</t>
  </si>
  <si>
    <t>10070</t>
  </si>
  <si>
    <t>Inchelium</t>
  </si>
  <si>
    <t>31063</t>
  </si>
  <si>
    <t>Index</t>
  </si>
  <si>
    <t>Innovation Public Charter</t>
  </si>
  <si>
    <t>17411</t>
  </si>
  <si>
    <t>Issaquah</t>
  </si>
  <si>
    <t>11056</t>
  </si>
  <si>
    <t>Kahlotus</t>
  </si>
  <si>
    <t>08402</t>
  </si>
  <si>
    <t>Kalama</t>
  </si>
  <si>
    <t>10003</t>
  </si>
  <si>
    <t>Keller</t>
  </si>
  <si>
    <t>08458</t>
  </si>
  <si>
    <t>Kelso</t>
  </si>
  <si>
    <t>03017</t>
  </si>
  <si>
    <t>Kennewick</t>
  </si>
  <si>
    <t>17415</t>
  </si>
  <si>
    <t>Kent</t>
  </si>
  <si>
    <t>33212</t>
  </si>
  <si>
    <t>Kettle Falls</t>
  </si>
  <si>
    <t>03052</t>
  </si>
  <si>
    <t>Kiona-Benton City</t>
  </si>
  <si>
    <t>19403</t>
  </si>
  <si>
    <t>Kittitas</t>
  </si>
  <si>
    <t>20402</t>
  </si>
  <si>
    <t>Klickitat</t>
  </si>
  <si>
    <t>06101</t>
  </si>
  <si>
    <t>La Center</t>
  </si>
  <si>
    <t>29311</t>
  </si>
  <si>
    <t>La Conner</t>
  </si>
  <si>
    <t>38126</t>
  </si>
  <si>
    <t>Lacrosse</t>
  </si>
  <si>
    <t>04129</t>
  </si>
  <si>
    <t>Lake Chelan</t>
  </si>
  <si>
    <t>14097</t>
  </si>
  <si>
    <t>Lake Quinault</t>
  </si>
  <si>
    <t>31004</t>
  </si>
  <si>
    <t>Lake Stevens</t>
  </si>
  <si>
    <t>17414</t>
  </si>
  <si>
    <t>Lake Washington</t>
  </si>
  <si>
    <t>31306</t>
  </si>
  <si>
    <t>Lakewood</t>
  </si>
  <si>
    <t>Lamont</t>
  </si>
  <si>
    <t>32362</t>
  </si>
  <si>
    <t>Liberty</t>
  </si>
  <si>
    <t>01158</t>
  </si>
  <si>
    <t>Lind</t>
  </si>
  <si>
    <t>08122</t>
  </si>
  <si>
    <t>Longview</t>
  </si>
  <si>
    <t>33183</t>
  </si>
  <si>
    <t>Loon Lake</t>
  </si>
  <si>
    <t>28144</t>
  </si>
  <si>
    <t>Lopez Island</t>
  </si>
  <si>
    <t>32903</t>
  </si>
  <si>
    <t>Lumen Public School</t>
  </si>
  <si>
    <t>20406</t>
  </si>
  <si>
    <t>Lyle</t>
  </si>
  <si>
    <t>37504</t>
  </si>
  <si>
    <t>Lynden</t>
  </si>
  <si>
    <t>39120</t>
  </si>
  <si>
    <t>Mabton</t>
  </si>
  <si>
    <t>09207</t>
  </si>
  <si>
    <t>Mansfield</t>
  </si>
  <si>
    <t>04019</t>
  </si>
  <si>
    <t>Manson</t>
  </si>
  <si>
    <t>23311</t>
  </si>
  <si>
    <t>Mary M. Knight</t>
  </si>
  <si>
    <t>33207</t>
  </si>
  <si>
    <t>Mary Walker</t>
  </si>
  <si>
    <t>31025</t>
  </si>
  <si>
    <t>Marysville</t>
  </si>
  <si>
    <t>14065</t>
  </si>
  <si>
    <t>McCleary</t>
  </si>
  <si>
    <t>32354</t>
  </si>
  <si>
    <t>Mead</t>
  </si>
  <si>
    <t>32326</t>
  </si>
  <si>
    <t>Medical Lake</t>
  </si>
  <si>
    <t>17400</t>
  </si>
  <si>
    <t>Mercer Island</t>
  </si>
  <si>
    <t>37505</t>
  </si>
  <si>
    <t>Meridian</t>
  </si>
  <si>
    <t>24350</t>
  </si>
  <si>
    <t>Methow Valley</t>
  </si>
  <si>
    <t>30031</t>
  </si>
  <si>
    <t>Mill A</t>
  </si>
  <si>
    <t>31103</t>
  </si>
  <si>
    <t>Monroe</t>
  </si>
  <si>
    <t>14066</t>
  </si>
  <si>
    <t>Montesano</t>
  </si>
  <si>
    <t>21214</t>
  </si>
  <si>
    <t>Morton</t>
  </si>
  <si>
    <t>13161</t>
  </si>
  <si>
    <t>Moses Lake</t>
  </si>
  <si>
    <t>21206</t>
  </si>
  <si>
    <t>Mossyrock</t>
  </si>
  <si>
    <t>39209</t>
  </si>
  <si>
    <t>Mount Adams</t>
  </si>
  <si>
    <t>37507</t>
  </si>
  <si>
    <t>Mount Baker</t>
  </si>
  <si>
    <t>30029</t>
  </si>
  <si>
    <t>Mount Pleasant</t>
  </si>
  <si>
    <t>29320</t>
  </si>
  <si>
    <t>Mount Vernon</t>
  </si>
  <si>
    <t>31006</t>
  </si>
  <si>
    <t>Mukilteo</t>
  </si>
  <si>
    <t>39003</t>
  </si>
  <si>
    <t>Naches Valley</t>
  </si>
  <si>
    <t>21014</t>
  </si>
  <si>
    <t>Napavine</t>
  </si>
  <si>
    <t>25155</t>
  </si>
  <si>
    <t>Naselle-Grays River</t>
  </si>
  <si>
    <t>24014</t>
  </si>
  <si>
    <t>Nespelem</t>
  </si>
  <si>
    <t>26056</t>
  </si>
  <si>
    <t>Newport</t>
  </si>
  <si>
    <t>32325</t>
  </si>
  <si>
    <t>Nine Mile Falls</t>
  </si>
  <si>
    <t>37506</t>
  </si>
  <si>
    <t>Nooksack Valley</t>
  </si>
  <si>
    <t>14064</t>
  </si>
  <si>
    <t>North Beach</t>
  </si>
  <si>
    <t>11051</t>
  </si>
  <si>
    <t>North Franklin</t>
  </si>
  <si>
    <t>18400</t>
  </si>
  <si>
    <t>North Kitsap</t>
  </si>
  <si>
    <t>23403</t>
  </si>
  <si>
    <t>North Mason</t>
  </si>
  <si>
    <t>25200</t>
  </si>
  <si>
    <t>North River</t>
  </si>
  <si>
    <t>34003</t>
  </si>
  <si>
    <t>North Thurston</t>
  </si>
  <si>
    <t>33211</t>
  </si>
  <si>
    <t>Northport</t>
  </si>
  <si>
    <t>17417</t>
  </si>
  <si>
    <t>Northshore</t>
  </si>
  <si>
    <t>15201</t>
  </si>
  <si>
    <t>Oak Harbor</t>
  </si>
  <si>
    <t>38324</t>
  </si>
  <si>
    <t>Oakesdale</t>
  </si>
  <si>
    <t>14400</t>
  </si>
  <si>
    <t>Oakville</t>
  </si>
  <si>
    <t>25101</t>
  </si>
  <si>
    <t>Ocean Beach</t>
  </si>
  <si>
    <t>14172</t>
  </si>
  <si>
    <t>Ocosta</t>
  </si>
  <si>
    <t>22105</t>
  </si>
  <si>
    <t>Odessa</t>
  </si>
  <si>
    <t>24105</t>
  </si>
  <si>
    <t>Okanogan</t>
  </si>
  <si>
    <t>34111</t>
  </si>
  <si>
    <t>Olympia</t>
  </si>
  <si>
    <t>24019</t>
  </si>
  <si>
    <t>Omak</t>
  </si>
  <si>
    <t>21300</t>
  </si>
  <si>
    <t>Onalaska</t>
  </si>
  <si>
    <t>33030</t>
  </si>
  <si>
    <t>Onion Creek</t>
  </si>
  <si>
    <t>28137</t>
  </si>
  <si>
    <t>Orcas Island</t>
  </si>
  <si>
    <t>32123</t>
  </si>
  <si>
    <t>Orchard Prairie</t>
  </si>
  <si>
    <t>10065</t>
  </si>
  <si>
    <t>Orient</t>
  </si>
  <si>
    <t>09013</t>
  </si>
  <si>
    <t>Orondo</t>
  </si>
  <si>
    <t>24410</t>
  </si>
  <si>
    <t>Oroville</t>
  </si>
  <si>
    <t>27344</t>
  </si>
  <si>
    <t>Orting</t>
  </si>
  <si>
    <t>01147</t>
  </si>
  <si>
    <t>Othello</t>
  </si>
  <si>
    <t>09102</t>
  </si>
  <si>
    <t>Palisades</t>
  </si>
  <si>
    <t>38301</t>
  </si>
  <si>
    <t>Palouse</t>
  </si>
  <si>
    <t>11001</t>
  </si>
  <si>
    <t>Pasco</t>
  </si>
  <si>
    <t>24122</t>
  </si>
  <si>
    <t>Pateros</t>
  </si>
  <si>
    <t>03050</t>
  </si>
  <si>
    <t>Paterson</t>
  </si>
  <si>
    <t>21301</t>
  </si>
  <si>
    <t>Pe Ell</t>
  </si>
  <si>
    <t>27401</t>
  </si>
  <si>
    <t>Peninsula</t>
  </si>
  <si>
    <t>04901</t>
  </si>
  <si>
    <t>Pinnacles Prep</t>
  </si>
  <si>
    <t>23402</t>
  </si>
  <si>
    <t>Pioneer</t>
  </si>
  <si>
    <t>12110</t>
  </si>
  <si>
    <t>Pomeroy</t>
  </si>
  <si>
    <t>05121</t>
  </si>
  <si>
    <t>Port Angeles</t>
  </si>
  <si>
    <t>16050</t>
  </si>
  <si>
    <t>Port Townsend</t>
  </si>
  <si>
    <t>36402</t>
  </si>
  <si>
    <t>Prescott</t>
  </si>
  <si>
    <t>PRIDE Prep</t>
  </si>
  <si>
    <t>03116</t>
  </si>
  <si>
    <t>Prosser</t>
  </si>
  <si>
    <t>38267</t>
  </si>
  <si>
    <t>Pullman</t>
  </si>
  <si>
    <t>101</t>
  </si>
  <si>
    <t>Pullman Community Montessori</t>
  </si>
  <si>
    <t>27003</t>
  </si>
  <si>
    <t>Puyallup</t>
  </si>
  <si>
    <t>16020</t>
  </si>
  <si>
    <t>Queets-Clearwater</t>
  </si>
  <si>
    <t>16048</t>
  </si>
  <si>
    <t>Quilcene</t>
  </si>
  <si>
    <t>05402</t>
  </si>
  <si>
    <t>Quillayute Valley</t>
  </si>
  <si>
    <t>13144</t>
  </si>
  <si>
    <t>Quincy</t>
  </si>
  <si>
    <t>34307</t>
  </si>
  <si>
    <t>Rainier</t>
  </si>
  <si>
    <t>17908</t>
  </si>
  <si>
    <t>Rainier Prep</t>
  </si>
  <si>
    <t>Rainier Valley Leadership Academy</t>
  </si>
  <si>
    <t>25116</t>
  </si>
  <si>
    <t>Raymond</t>
  </si>
  <si>
    <t>22009</t>
  </si>
  <si>
    <t>Reardan-Edwall</t>
  </si>
  <si>
    <t>17403</t>
  </si>
  <si>
    <t>Renton</t>
  </si>
  <si>
    <t>10309</t>
  </si>
  <si>
    <t>Republic</t>
  </si>
  <si>
    <t>03400</t>
  </si>
  <si>
    <t>Richland</t>
  </si>
  <si>
    <t>06122</t>
  </si>
  <si>
    <t>Ridgefield</t>
  </si>
  <si>
    <t>01160</t>
  </si>
  <si>
    <t>Ritzville</t>
  </si>
  <si>
    <t>32416</t>
  </si>
  <si>
    <t>Riverside</t>
  </si>
  <si>
    <t>17407</t>
  </si>
  <si>
    <t>Riverview</t>
  </si>
  <si>
    <t>34401</t>
  </si>
  <si>
    <t>Rochester</t>
  </si>
  <si>
    <t>20403</t>
  </si>
  <si>
    <t>Roosevelt</t>
  </si>
  <si>
    <t>38320</t>
  </si>
  <si>
    <t>Rosalia</t>
  </si>
  <si>
    <t>13160</t>
  </si>
  <si>
    <t>Royal</t>
  </si>
  <si>
    <t>28149</t>
  </si>
  <si>
    <t>San Juan Island</t>
  </si>
  <si>
    <t>14104</t>
  </si>
  <si>
    <t>Satsop</t>
  </si>
  <si>
    <t>School for the Blind</t>
  </si>
  <si>
    <t>17001</t>
  </si>
  <si>
    <t>Seattle</t>
  </si>
  <si>
    <t>29101</t>
  </si>
  <si>
    <t>Sedro-Woolley</t>
  </si>
  <si>
    <t>39119</t>
  </si>
  <si>
    <t>Selah</t>
  </si>
  <si>
    <t>26070</t>
  </si>
  <si>
    <t>Selkirk</t>
  </si>
  <si>
    <t>05323</t>
  </si>
  <si>
    <t>Sequim</t>
  </si>
  <si>
    <t>Shaw Island</t>
  </si>
  <si>
    <t>23309</t>
  </si>
  <si>
    <t>Shelton</t>
  </si>
  <si>
    <t>17412</t>
  </si>
  <si>
    <t>Shoreline</t>
  </si>
  <si>
    <t>30002</t>
  </si>
  <si>
    <t>Skamania</t>
  </si>
  <si>
    <t>17404</t>
  </si>
  <si>
    <t>Skykomish</t>
  </si>
  <si>
    <t>31201</t>
  </si>
  <si>
    <t>Snohomish</t>
  </si>
  <si>
    <t>17410</t>
  </si>
  <si>
    <t>Snoqualmie Valley</t>
  </si>
  <si>
    <t>13156</t>
  </si>
  <si>
    <t>Soap Lake</t>
  </si>
  <si>
    <t>25118</t>
  </si>
  <si>
    <t>South Bend</t>
  </si>
  <si>
    <t>18402</t>
  </si>
  <si>
    <t>South Kitsap</t>
  </si>
  <si>
    <t>15206</t>
  </si>
  <si>
    <t>South Whidbey</t>
  </si>
  <si>
    <t>23042</t>
  </si>
  <si>
    <t>Southside</t>
  </si>
  <si>
    <t>32081</t>
  </si>
  <si>
    <t>Spokane</t>
  </si>
  <si>
    <t>Spokane International Academy</t>
  </si>
  <si>
    <t>22008</t>
  </si>
  <si>
    <t>Sprague</t>
  </si>
  <si>
    <t>38322</t>
  </si>
  <si>
    <t>St. John</t>
  </si>
  <si>
    <t>31401</t>
  </si>
  <si>
    <t>Stanwood-Camano</t>
  </si>
  <si>
    <t>Star</t>
  </si>
  <si>
    <t>07035</t>
  </si>
  <si>
    <t>Starbuck</t>
  </si>
  <si>
    <t>Stehekin</t>
  </si>
  <si>
    <t>27001</t>
  </si>
  <si>
    <t>Steilacoom Historical</t>
  </si>
  <si>
    <t>38304</t>
  </si>
  <si>
    <t>Steptoe</t>
  </si>
  <si>
    <t>30303</t>
  </si>
  <si>
    <t>Stevenson-Carson</t>
  </si>
  <si>
    <t>31311</t>
  </si>
  <si>
    <t>Sultan</t>
  </si>
  <si>
    <t>Summit Public School: Olympus</t>
  </si>
  <si>
    <t>Summit Public Schools: Atlas</t>
  </si>
  <si>
    <t>Summit Public Schools: Sierra</t>
  </si>
  <si>
    <t>Summit Valley</t>
  </si>
  <si>
    <t>27320</t>
  </si>
  <si>
    <t>Sumner-Bonney Lake</t>
  </si>
  <si>
    <t>39201</t>
  </si>
  <si>
    <t>Sunnyside</t>
  </si>
  <si>
    <t>Suquamish Tribal Education Dept</t>
  </si>
  <si>
    <t>27010</t>
  </si>
  <si>
    <t>Tacoma</t>
  </si>
  <si>
    <t>14077</t>
  </si>
  <si>
    <t>Taholah</t>
  </si>
  <si>
    <t>17409</t>
  </si>
  <si>
    <t>Tahoma</t>
  </si>
  <si>
    <t>38265</t>
  </si>
  <si>
    <t>Tekoa</t>
  </si>
  <si>
    <t>34402</t>
  </si>
  <si>
    <t>Tenino</t>
  </si>
  <si>
    <t>19400</t>
  </si>
  <si>
    <t>Thorp</t>
  </si>
  <si>
    <t>21237</t>
  </si>
  <si>
    <t>Toledo</t>
  </si>
  <si>
    <t>24404</t>
  </si>
  <si>
    <t>Tonasket</t>
  </si>
  <si>
    <t>39202</t>
  </si>
  <si>
    <t>Toppenish</t>
  </si>
  <si>
    <t>36300</t>
  </si>
  <si>
    <t>Touchet</t>
  </si>
  <si>
    <t>08130</t>
  </si>
  <si>
    <t>Toutle Lake</t>
  </si>
  <si>
    <t>Trout Lake</t>
  </si>
  <si>
    <t>17406</t>
  </si>
  <si>
    <t>Tukwila</t>
  </si>
  <si>
    <t>34033</t>
  </si>
  <si>
    <t>Tumwater</t>
  </si>
  <si>
    <t>39002</t>
  </si>
  <si>
    <t>Union Gap</t>
  </si>
  <si>
    <t>27083</t>
  </si>
  <si>
    <t>University Place</t>
  </si>
  <si>
    <t>33070</t>
  </si>
  <si>
    <t>Valley No. 70</t>
  </si>
  <si>
    <t>06037</t>
  </si>
  <si>
    <t>Vancouver</t>
  </si>
  <si>
    <t>17402</t>
  </si>
  <si>
    <t>Vashon Island</t>
  </si>
  <si>
    <t>35200</t>
  </si>
  <si>
    <t>Wahkiakum</t>
  </si>
  <si>
    <t>13073</t>
  </si>
  <si>
    <t>Wahluke</t>
  </si>
  <si>
    <t>36401</t>
  </si>
  <si>
    <t>Waitsburg</t>
  </si>
  <si>
    <t>36140</t>
  </si>
  <si>
    <t>Walla Walla</t>
  </si>
  <si>
    <t>39207</t>
  </si>
  <si>
    <t>Wapato</t>
  </si>
  <si>
    <t>13146</t>
  </si>
  <si>
    <t>Warden</t>
  </si>
  <si>
    <t>Washington Military Department</t>
  </si>
  <si>
    <t>06112</t>
  </si>
  <si>
    <t>Washougal</t>
  </si>
  <si>
    <t>01109</t>
  </si>
  <si>
    <t>Washtucna</t>
  </si>
  <si>
    <t>09209</t>
  </si>
  <si>
    <t>Waterville</t>
  </si>
  <si>
    <t>33049</t>
  </si>
  <si>
    <t>Wellpinit</t>
  </si>
  <si>
    <t>04246</t>
  </si>
  <si>
    <t>Wenatchee</t>
  </si>
  <si>
    <t>39208</t>
  </si>
  <si>
    <t>West Valley No. 208</t>
  </si>
  <si>
    <t>32363</t>
  </si>
  <si>
    <t>West Valley No. 363</t>
  </si>
  <si>
    <t>Whatcom Intergenerational</t>
  </si>
  <si>
    <t>21303</t>
  </si>
  <si>
    <t>White Pass</t>
  </si>
  <si>
    <t>27416</t>
  </si>
  <si>
    <t>White River</t>
  </si>
  <si>
    <t>20405</t>
  </si>
  <si>
    <t>White Salmon</t>
  </si>
  <si>
    <t>22200</t>
  </si>
  <si>
    <t>Wilbur</t>
  </si>
  <si>
    <t>25160</t>
  </si>
  <si>
    <t>Willapa Valley</t>
  </si>
  <si>
    <t>13167</t>
  </si>
  <si>
    <t>Wilson Creek</t>
  </si>
  <si>
    <t>21232</t>
  </si>
  <si>
    <t>Winlock</t>
  </si>
  <si>
    <t>14117</t>
  </si>
  <si>
    <t>Wishkah Valley</t>
  </si>
  <si>
    <t>20094</t>
  </si>
  <si>
    <t>Wishram</t>
  </si>
  <si>
    <t>08404</t>
  </si>
  <si>
    <t>Woodland</t>
  </si>
  <si>
    <t>39007</t>
  </si>
  <si>
    <t>Yakima</t>
  </si>
  <si>
    <t>34002</t>
  </si>
  <si>
    <t>Yelm</t>
  </si>
  <si>
    <t>39205</t>
  </si>
  <si>
    <t>Zillah</t>
  </si>
  <si>
    <t>6A: LRE 14,18</t>
  </si>
  <si>
    <t>6B: LRE 11,12,15,16,35</t>
  </si>
  <si>
    <t>Other: LRE 17,19</t>
  </si>
  <si>
    <t>LEGEND: PreK LRE Codes &amp; Definitions</t>
  </si>
  <si>
    <t>6A</t>
  </si>
  <si>
    <t>Reg Early Childhood Prog 10+ hours/week; SDI in program</t>
  </si>
  <si>
    <t>Reg Early Childhood Prog &lt;10 hours/week; SDI in program</t>
  </si>
  <si>
    <t>6B</t>
  </si>
  <si>
    <t>Non-Public Agency</t>
  </si>
  <si>
    <t>Non-Public Agency-Day School</t>
  </si>
  <si>
    <t>Early Childhood Residential Facility</t>
  </si>
  <si>
    <t>Early Childhood Separate School</t>
  </si>
  <si>
    <t>Separate class</t>
  </si>
  <si>
    <t>6C</t>
  </si>
  <si>
    <t>Early Childhood Home setting</t>
  </si>
  <si>
    <t>Other</t>
  </si>
  <si>
    <t>Reg Early Childhood Prog 10+ hours/week; SDI elsewhere</t>
  </si>
  <si>
    <t>Reg Early Childhood Prog &lt;10 hours/week; SDI elsewhere</t>
  </si>
  <si>
    <t>Service provider location</t>
  </si>
  <si>
    <t>For more information, see the OSPI Early Childhood Decision Tree</t>
  </si>
  <si>
    <t>Impact |  Commencement Bay</t>
  </si>
  <si>
    <t>28010</t>
  </si>
  <si>
    <t>11054</t>
  </si>
  <si>
    <t>04069</t>
  </si>
  <si>
    <t>900</t>
  </si>
  <si>
    <t>112</t>
  </si>
  <si>
    <t>Nov 2022 Age 5 in K and Ages 6-21</t>
  </si>
  <si>
    <t>17917</t>
  </si>
  <si>
    <t>Why Not You Academy</t>
  </si>
  <si>
    <t>6C: LRE 13</t>
  </si>
  <si>
    <t>Serv Prov Location: 36</t>
  </si>
  <si>
    <t>Nov 2022 Ages 3 and 4 Plus Age 5 in PreK</t>
  </si>
  <si>
    <t>Total N Size</t>
  </si>
  <si>
    <t>Service Provider Location</t>
  </si>
  <si>
    <t>80-100% General Ed</t>
  </si>
  <si>
    <t>40-79% General Ed</t>
  </si>
  <si>
    <t>0-39% General Ed</t>
  </si>
  <si>
    <t>80-100% General Ed  identified as Black</t>
  </si>
  <si>
    <t>40-79% General Ed  identified as Black</t>
  </si>
  <si>
    <t>0-39% General Ed  identified as Black</t>
  </si>
  <si>
    <t>18901</t>
  </si>
  <si>
    <t>22073</t>
  </si>
  <si>
    <t>32312</t>
  </si>
  <si>
    <t>27902</t>
  </si>
  <si>
    <t>38264</t>
  </si>
  <si>
    <t>32907</t>
  </si>
  <si>
    <t>17910</t>
  </si>
  <si>
    <t>34974</t>
  </si>
  <si>
    <t>32901</t>
  </si>
  <si>
    <t>17905</t>
  </si>
  <si>
    <t>17902</t>
  </si>
  <si>
    <t>33202</t>
  </si>
  <si>
    <t>18902</t>
  </si>
  <si>
    <t>20400</t>
  </si>
  <si>
    <t>34979</t>
  </si>
  <si>
    <t>37902</t>
  </si>
  <si>
    <t>6A: LRE 14,18 identified as Black</t>
  </si>
  <si>
    <t>6B: LRE 11,12,15,16,35 identified as Black</t>
  </si>
  <si>
    <t>6C: LRE 13 identified as Black</t>
  </si>
  <si>
    <t>Other: LRE 17,19 identified as Black</t>
  </si>
  <si>
    <t>Serv Prov Location: 36 identified as Black</t>
  </si>
  <si>
    <t>Total N Size SWDs identified as Black</t>
  </si>
  <si>
    <t>06901</t>
  </si>
  <si>
    <t>Rooted School Vancouver</t>
  </si>
  <si>
    <t>17919</t>
  </si>
  <si>
    <t>Impact | Black River Elementary</t>
  </si>
  <si>
    <t>Total N Size PK</t>
  </si>
  <si>
    <t>Nov 2023 Ages 3 and 4 Plus Age 5 in PreK</t>
  </si>
  <si>
    <t>Did not report</t>
  </si>
  <si>
    <t>Nov 2023 Age 5 in K and Ages 6-21</t>
  </si>
  <si>
    <t>Nov 2024 Age 5 in K and Ages 6-21</t>
  </si>
  <si>
    <t>Closed</t>
  </si>
  <si>
    <t>Nov 2024 Ages 3 and 4 Plus Age 5 in PreK</t>
  </si>
  <si>
    <t xml:space="preserve">6C: LRE 13 </t>
  </si>
  <si>
    <t xml:space="preserve">Other: LRE 17,19 </t>
  </si>
  <si>
    <t>No SWD</t>
  </si>
  <si>
    <t>Nov 2025 Ages 3 and 4 Plus Age 5 in PreK</t>
  </si>
  <si>
    <t>Innovation Spokane Charter (Formerly Pride Prep Charter)</t>
  </si>
  <si>
    <t>Nov 2025 Age 5 not in PK and Ages 6-21</t>
  </si>
  <si>
    <t>2025-26 IPTN District</t>
  </si>
  <si>
    <t>2025-26 IPTN Districts</t>
  </si>
  <si>
    <t>Local Education Agency (LEA)</t>
  </si>
  <si>
    <t>Yes/No</t>
  </si>
  <si>
    <t>80-100% General Ed  identified as IDD</t>
  </si>
  <si>
    <t>40-79% General Ed  identified as IDD</t>
  </si>
  <si>
    <t>0-39% General Ed  identified as IDD</t>
  </si>
  <si>
    <t>All SA Students with an IEP</t>
  </si>
  <si>
    <t>All Black SA Students with an IEP</t>
  </si>
  <si>
    <t>2025-26 IPTN Districts, Black SA SWDs</t>
  </si>
  <si>
    <t>All SA Students with IDD</t>
  </si>
  <si>
    <t>2025-26 IPTN Districts, SA students with IDD</t>
  </si>
  <si>
    <t>Serving District Name</t>
  </si>
  <si>
    <t>Grand Total</t>
  </si>
  <si>
    <t>Columbia No. 400 (Walla Walla)</t>
  </si>
  <si>
    <t>East Valley No. 361 (Spokane)</t>
  </si>
  <si>
    <t>East Valley No. 90 (Yakima)</t>
  </si>
  <si>
    <t>Evergreen No. 114 (Clark)</t>
  </si>
  <si>
    <t>Impact | Commencement</t>
  </si>
  <si>
    <t>OLYMPIA</t>
  </si>
  <si>
    <t>Pride Prep Charter School District</t>
  </si>
  <si>
    <t>Valley</t>
  </si>
  <si>
    <t>West Valley No. 208 (Yakima)</t>
  </si>
  <si>
    <t>West Valley No. 363 (Spokane)</t>
  </si>
  <si>
    <t>Whatcom Intergenerational High School</t>
  </si>
  <si>
    <t>TOTAL</t>
  </si>
  <si>
    <t>Percent</t>
  </si>
  <si>
    <t>Resident District Name</t>
  </si>
  <si>
    <t>Bethel School District</t>
  </si>
  <si>
    <t>Carbonado</t>
  </si>
  <si>
    <t>CASHMERE</t>
  </si>
  <si>
    <t>Catalyst</t>
  </si>
  <si>
    <t>Columbia (Stevens)</t>
  </si>
  <si>
    <t>Columbia (Walla Walla)</t>
  </si>
  <si>
    <t>East Valley (Spokane)</t>
  </si>
  <si>
    <t>East Valley (Yakima)</t>
  </si>
  <si>
    <t>Evergreen (Clark)</t>
  </si>
  <si>
    <t>Evergreen School District (Clark)</t>
  </si>
  <si>
    <t>Mary M Knight</t>
  </si>
  <si>
    <t>Naselle-Grays River Valley</t>
  </si>
  <si>
    <t>PRIDE Prep Charter</t>
  </si>
  <si>
    <t>Seattle Public Schools</t>
  </si>
  <si>
    <t>Steilacoom Hist.</t>
  </si>
  <si>
    <t>Summit Public School: Atlas</t>
  </si>
  <si>
    <t>West Valley (Spokane)</t>
  </si>
  <si>
    <t>West Valley (Yakima)</t>
  </si>
  <si>
    <t>White Salmon Valley</t>
  </si>
  <si>
    <t>Why Not You Academy (formerly Cascade: Midway charter)</t>
  </si>
  <si>
    <t>Chehalis - Green Hill</t>
  </si>
  <si>
    <t>Lumen Charter</t>
  </si>
  <si>
    <t>Olympic ESD</t>
  </si>
  <si>
    <t>Suquamish Tribal Education Department</t>
  </si>
  <si>
    <t>Washington Center for Deaf and Hard of Hearing Youth</t>
  </si>
  <si>
    <t>All Black EC Students with an IEP</t>
  </si>
  <si>
    <t>All EC Students with an IEP</t>
  </si>
  <si>
    <t>2025-26 IPTN Districts, Black EC SWDs</t>
  </si>
  <si>
    <t>6A: LRE 14, 18</t>
  </si>
  <si>
    <t>2025-26 IPTN Districts, EC SWDs</t>
  </si>
  <si>
    <t>2025-26 IPTN Districts, SA SWDs</t>
  </si>
  <si>
    <t>SA SWDs in LRE 1</t>
  </si>
  <si>
    <t xml:space="preserve">SOURCE: </t>
  </si>
  <si>
    <t>ABBREVIATIONS:</t>
  </si>
  <si>
    <t>IDD</t>
  </si>
  <si>
    <t>SA</t>
  </si>
  <si>
    <t>EC</t>
  </si>
  <si>
    <t>Early Childhood</t>
  </si>
  <si>
    <t>Intellecutal and Developmental Disabilities</t>
  </si>
  <si>
    <t>School Age</t>
  </si>
  <si>
    <t>Students with Disabilities</t>
  </si>
  <si>
    <t>SWDs</t>
  </si>
  <si>
    <t>LRE</t>
  </si>
  <si>
    <t>Least Restrictive Environment</t>
  </si>
  <si>
    <t>IPTN</t>
  </si>
  <si>
    <t>Inclusionary Practices Technical Assistance Network</t>
  </si>
  <si>
    <t>November Special Education Federal Child Count and Least Restrictive Environment</t>
  </si>
  <si>
    <t>Special Education Data Reporting and Collection</t>
  </si>
  <si>
    <t>N &lt; 10</t>
  </si>
  <si>
    <t>LEGEND: 5K-12 LRE Codes &amp; Definitions</t>
  </si>
  <si>
    <t>LRE 1</t>
  </si>
  <si>
    <t>80% - 100% Regular Class</t>
  </si>
  <si>
    <t>LRE 2</t>
  </si>
  <si>
    <t>40% - 79% Regular Class</t>
  </si>
  <si>
    <t>LRE 3</t>
  </si>
  <si>
    <t>0% - 39% Regular Class</t>
  </si>
  <si>
    <t>Public Separate Day School, Private Separate Day School, Public Residential Facility, Private Residential Facility, Homebound or Hospital Program, Parentally-Placed in Private Schools, Home Schooled/Part-Time Enrolled, Student Receiving Special Education/Related Services in Correctional Facilities, Non-Public Agency - Residential, Non-Public Agency - Day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</si>
</sst>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Segoe UI"/>
      <family val="2"/>
    </font>
    <font>
      <sz val="11"/>
      <color theme="1"/>
      <name val="Segoe UI"/>
      <family val="2"/>
    </font>
    <font>
      <b/>
      <sz val="11"/>
      <color rgb="FF000000"/>
      <name val="Segoe UI"/>
      <family val="2"/>
    </font>
    <font>
      <b/>
      <sz val="11"/>
      <color theme="1"/>
      <name val="Segoe UI"/>
      <family val="2"/>
    </font>
    <font>
      <b/>
      <sz val="12"/>
      <color theme="1"/>
      <name val="Segoe UI"/>
      <family val="2"/>
    </font>
    <font>
      <sz val="12"/>
      <color theme="1"/>
      <name val="Segoe UI"/>
      <family val="2"/>
    </font>
    <font>
      <sz val="12"/>
      <color rgb="FF000000"/>
      <name val="Segoe UI"/>
      <family val="2"/>
    </font>
    <font>
      <b/>
      <u/>
      <sz val="11"/>
      <color rgb="FF006666"/>
      <name val="Segoe UI"/>
      <family val="2"/>
    </font>
    <font>
      <b/>
      <sz val="11"/>
      <color theme="1"/>
      <name val="Segu"/>
    </font>
    <font>
      <sz val="11"/>
      <color theme="1"/>
      <name val="Segu"/>
    </font>
    <font>
      <u/>
      <sz val="11"/>
      <color theme="10"/>
      <name val="Segu"/>
    </font>
    <font>
      <b/>
      <sz val="12"/>
      <color theme="1"/>
      <name val="Segu"/>
    </font>
    <font>
      <b/>
      <u/>
      <sz val="11"/>
      <color rgb="FF006666"/>
      <name val="Segu"/>
    </font>
    <font>
      <b/>
      <sz val="16"/>
      <color theme="1"/>
      <name val="Segoe UI"/>
      <family val="2"/>
    </font>
    <font>
      <b/>
      <sz val="16"/>
      <name val="Segoe UI"/>
      <family val="2"/>
    </font>
    <font>
      <b/>
      <sz val="10"/>
      <color theme="1"/>
      <name val="Segoe UI"/>
      <family val="2"/>
    </font>
    <font>
      <b/>
      <sz val="10"/>
      <color rgb="FF000000"/>
      <name val="Segoe UI"/>
      <family val="2"/>
    </font>
    <font>
      <sz val="10"/>
      <color rgb="FF000000"/>
      <name val="Segoe UI"/>
      <family val="2"/>
    </font>
    <font>
      <sz val="11"/>
      <name val="Segoe UI"/>
      <family val="2"/>
    </font>
  </fonts>
  <fills count="2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8CB5AB"/>
        <bgColor rgb="FF000000"/>
      </patternFill>
    </fill>
    <fill>
      <patternFill patternType="solid">
        <fgColor rgb="FFFBC639"/>
        <bgColor rgb="FF000000"/>
      </patternFill>
    </fill>
    <fill>
      <patternFill patternType="solid">
        <fgColor rgb="FF1E70AD"/>
        <bgColor rgb="FF000000"/>
      </patternFill>
    </fill>
    <fill>
      <patternFill patternType="solid">
        <fgColor rgb="FFFBC639"/>
        <bgColor indexed="64"/>
      </patternFill>
    </fill>
    <fill>
      <patternFill patternType="solid">
        <fgColor rgb="FF8CB5AB"/>
        <bgColor indexed="64"/>
      </patternFill>
    </fill>
    <fill>
      <patternFill patternType="solid">
        <fgColor rgb="FFF57C4D"/>
        <bgColor rgb="FF000000"/>
      </patternFill>
    </fill>
    <fill>
      <patternFill patternType="solid">
        <fgColor rgb="FFFDE8AD"/>
        <bgColor indexed="64"/>
      </patternFill>
    </fill>
    <fill>
      <patternFill patternType="solid">
        <fgColor rgb="FFF57C4D"/>
        <bgColor indexed="64"/>
      </patternFill>
    </fill>
    <fill>
      <patternFill patternType="solid">
        <fgColor rgb="FFFBD2C1"/>
        <bgColor indexed="64"/>
      </patternFill>
    </fill>
    <fill>
      <patternFill patternType="solid">
        <fgColor rgb="FF1E70AD"/>
        <bgColor indexed="64"/>
      </patternFill>
    </fill>
    <fill>
      <patternFill patternType="solid">
        <fgColor rgb="FFFEEFC6"/>
        <bgColor indexed="64"/>
      </patternFill>
    </fill>
    <fill>
      <patternFill patternType="solid">
        <fgColor rgb="FFFCDDD0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14">
    <xf numFmtId="0" fontId="0" fillId="0" borderId="0" xfId="0"/>
    <xf numFmtId="0" fontId="0" fillId="0" borderId="1" xfId="0" applyBorder="1"/>
    <xf numFmtId="10" fontId="0" fillId="0" borderId="0" xfId="1" applyNumberFormat="1" applyFont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10" fontId="4" fillId="0" borderId="1" xfId="1" applyNumberFormat="1" applyFont="1" applyFill="1" applyBorder="1"/>
    <xf numFmtId="0" fontId="4" fillId="0" borderId="1" xfId="1" applyNumberFormat="1" applyFont="1" applyFill="1" applyBorder="1"/>
    <xf numFmtId="0" fontId="5" fillId="0" borderId="1" xfId="0" applyFont="1" applyBorder="1"/>
    <xf numFmtId="0" fontId="4" fillId="5" borderId="8" xfId="0" applyFont="1" applyFill="1" applyBorder="1"/>
    <xf numFmtId="0" fontId="4" fillId="0" borderId="6" xfId="0" applyFont="1" applyBorder="1"/>
    <xf numFmtId="0" fontId="4" fillId="9" borderId="1" xfId="0" applyFont="1" applyFill="1" applyBorder="1"/>
    <xf numFmtId="0" fontId="0" fillId="9" borderId="0" xfId="0" applyFill="1"/>
    <xf numFmtId="0" fontId="0" fillId="4" borderId="0" xfId="0" applyFill="1"/>
    <xf numFmtId="0" fontId="0" fillId="7" borderId="0" xfId="0" applyFill="1"/>
    <xf numFmtId="0" fontId="6" fillId="0" borderId="1" xfId="0" applyFont="1" applyBorder="1" applyAlignment="1">
      <alignment wrapText="1"/>
    </xf>
    <xf numFmtId="0" fontId="7" fillId="0" borderId="1" xfId="0" applyFont="1" applyBorder="1"/>
    <xf numFmtId="164" fontId="7" fillId="0" borderId="1" xfId="1" applyNumberFormat="1" applyFont="1" applyBorder="1"/>
    <xf numFmtId="164" fontId="6" fillId="0" borderId="1" xfId="1" applyNumberFormat="1" applyFont="1" applyFill="1" applyBorder="1"/>
    <xf numFmtId="164" fontId="7" fillId="0" borderId="1" xfId="1" applyNumberFormat="1" applyFont="1" applyFill="1" applyBorder="1"/>
    <xf numFmtId="164" fontId="6" fillId="0" borderId="1" xfId="0" applyNumberFormat="1" applyFont="1" applyBorder="1"/>
    <xf numFmtId="0" fontId="6" fillId="0" borderId="1" xfId="0" applyFont="1" applyBorder="1"/>
    <xf numFmtId="0" fontId="8" fillId="0" borderId="1" xfId="0" applyFont="1" applyBorder="1" applyAlignment="1">
      <alignment wrapText="1"/>
    </xf>
    <xf numFmtId="0" fontId="9" fillId="0" borderId="1" xfId="0" applyFont="1" applyBorder="1"/>
    <xf numFmtId="0" fontId="10" fillId="0" borderId="1" xfId="0" applyFont="1" applyBorder="1"/>
    <xf numFmtId="0" fontId="11" fillId="0" borderId="1" xfId="0" applyFont="1" applyBorder="1"/>
    <xf numFmtId="164" fontId="11" fillId="0" borderId="1" xfId="1" applyNumberFormat="1" applyFont="1" applyBorder="1"/>
    <xf numFmtId="0" fontId="12" fillId="0" borderId="1" xfId="0" applyFont="1" applyBorder="1"/>
    <xf numFmtId="164" fontId="12" fillId="0" borderId="1" xfId="1" applyNumberFormat="1" applyFont="1" applyFill="1" applyBorder="1"/>
    <xf numFmtId="164" fontId="12" fillId="0" borderId="1" xfId="0" applyNumberFormat="1" applyFont="1" applyBorder="1"/>
    <xf numFmtId="164" fontId="11" fillId="0" borderId="1" xfId="1" applyNumberFormat="1" applyFont="1" applyFill="1" applyBorder="1"/>
    <xf numFmtId="164" fontId="7" fillId="0" borderId="1" xfId="1" applyNumberFormat="1" applyFont="1" applyFill="1" applyBorder="1" applyAlignment="1">
      <alignment horizontal="right"/>
    </xf>
    <xf numFmtId="164" fontId="7" fillId="0" borderId="1" xfId="1" applyNumberFormat="1" applyFont="1" applyFill="1" applyBorder="1" applyAlignment="1">
      <alignment wrapText="1"/>
    </xf>
    <xf numFmtId="164" fontId="7" fillId="0" borderId="1" xfId="0" applyNumberFormat="1" applyFont="1" applyBorder="1" applyAlignment="1">
      <alignment horizontal="right"/>
    </xf>
    <xf numFmtId="164" fontId="0" fillId="22" borderId="0" xfId="1" applyNumberFormat="1" applyFont="1" applyFill="1"/>
    <xf numFmtId="0" fontId="0" fillId="22" borderId="0" xfId="0" applyFill="1"/>
    <xf numFmtId="0" fontId="2" fillId="22" borderId="0" xfId="0" applyFont="1" applyFill="1"/>
    <xf numFmtId="0" fontId="9" fillId="0" borderId="0" xfId="0" applyFont="1"/>
    <xf numFmtId="0" fontId="7" fillId="0" borderId="0" xfId="0" applyFont="1"/>
    <xf numFmtId="0" fontId="14" fillId="0" borderId="0" xfId="0" applyFont="1"/>
    <xf numFmtId="0" fontId="15" fillId="0" borderId="0" xfId="0" applyFont="1"/>
    <xf numFmtId="0" fontId="7" fillId="0" borderId="9" xfId="0" applyFont="1" applyBorder="1" applyAlignment="1">
      <alignment horizontal="left"/>
    </xf>
    <xf numFmtId="10" fontId="21" fillId="19" borderId="1" xfId="0" applyNumberFormat="1" applyFont="1" applyFill="1" applyBorder="1" applyAlignment="1">
      <alignment horizontal="center" vertical="center" wrapText="1"/>
    </xf>
    <xf numFmtId="0" fontId="21" fillId="19" borderId="1" xfId="0" applyFont="1" applyFill="1" applyBorder="1" applyAlignment="1">
      <alignment horizontal="center" vertical="center" wrapText="1"/>
    </xf>
    <xf numFmtId="10" fontId="21" fillId="13" borderId="1" xfId="0" applyNumberFormat="1" applyFont="1" applyFill="1" applyBorder="1" applyAlignment="1">
      <alignment horizontal="center" vertical="center" wrapText="1"/>
    </xf>
    <xf numFmtId="0" fontId="21" fillId="13" borderId="1" xfId="0" applyFont="1" applyFill="1" applyBorder="1" applyAlignment="1">
      <alignment horizontal="center" vertical="center" wrapText="1"/>
    </xf>
    <xf numFmtId="0" fontId="21" fillId="14" borderId="1" xfId="0" applyFont="1" applyFill="1" applyBorder="1" applyAlignment="1">
      <alignment horizontal="center" vertical="center" wrapText="1"/>
    </xf>
    <xf numFmtId="0" fontId="21" fillId="17" borderId="1" xfId="0" applyFont="1" applyFill="1" applyBorder="1" applyAlignment="1">
      <alignment horizontal="center" vertical="center" wrapText="1"/>
    </xf>
    <xf numFmtId="0" fontId="9" fillId="3" borderId="1" xfId="0" applyFont="1" applyFill="1" applyBorder="1"/>
    <xf numFmtId="10" fontId="9" fillId="3" borderId="3" xfId="1" applyNumberFormat="1" applyFont="1" applyFill="1" applyBorder="1"/>
    <xf numFmtId="165" fontId="9" fillId="3" borderId="3" xfId="3" applyNumberFormat="1" applyFont="1" applyFill="1" applyBorder="1"/>
    <xf numFmtId="10" fontId="9" fillId="3" borderId="3" xfId="0" applyNumberFormat="1" applyFont="1" applyFill="1" applyBorder="1" applyAlignment="1">
      <alignment horizontal="right"/>
    </xf>
    <xf numFmtId="165" fontId="9" fillId="3" borderId="3" xfId="3" applyNumberFormat="1" applyFont="1" applyFill="1" applyBorder="1" applyAlignment="1">
      <alignment horizontal="right"/>
    </xf>
    <xf numFmtId="10" fontId="9" fillId="3" borderId="1" xfId="1" applyNumberFormat="1" applyFont="1" applyFill="1" applyBorder="1" applyAlignment="1">
      <alignment wrapText="1"/>
    </xf>
    <xf numFmtId="165" fontId="9" fillId="3" borderId="1" xfId="3" applyNumberFormat="1" applyFont="1" applyFill="1" applyBorder="1" applyAlignment="1">
      <alignment wrapText="1"/>
    </xf>
    <xf numFmtId="10" fontId="9" fillId="3" borderId="1" xfId="1" applyNumberFormat="1" applyFont="1" applyFill="1" applyBorder="1" applyAlignment="1">
      <alignment horizontal="right"/>
    </xf>
    <xf numFmtId="165" fontId="9" fillId="3" borderId="1" xfId="3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10" fontId="7" fillId="0" borderId="1" xfId="1" applyNumberFormat="1" applyFont="1" applyBorder="1" applyAlignment="1">
      <alignment wrapText="1"/>
    </xf>
    <xf numFmtId="10" fontId="7" fillId="20" borderId="1" xfId="0" applyNumberFormat="1" applyFont="1" applyFill="1" applyBorder="1" applyAlignment="1">
      <alignment wrapText="1"/>
    </xf>
    <xf numFmtId="0" fontId="7" fillId="20" borderId="1" xfId="0" applyFont="1" applyFill="1" applyBorder="1" applyAlignment="1">
      <alignment wrapText="1"/>
    </xf>
    <xf numFmtId="10" fontId="7" fillId="0" borderId="1" xfId="1" applyNumberFormat="1" applyFont="1" applyFill="1" applyBorder="1" applyAlignment="1">
      <alignment wrapText="1"/>
    </xf>
    <xf numFmtId="10" fontId="7" fillId="21" borderId="1" xfId="1" applyNumberFormat="1" applyFont="1" applyFill="1" applyBorder="1"/>
    <xf numFmtId="0" fontId="7" fillId="21" borderId="1" xfId="1" applyNumberFormat="1" applyFont="1" applyFill="1" applyBorder="1"/>
    <xf numFmtId="10" fontId="6" fillId="20" borderId="2" xfId="0" applyNumberFormat="1" applyFont="1" applyFill="1" applyBorder="1"/>
    <xf numFmtId="10" fontId="6" fillId="20" borderId="1" xfId="0" applyNumberFormat="1" applyFont="1" applyFill="1" applyBorder="1"/>
    <xf numFmtId="0" fontId="7" fillId="0" borderId="1" xfId="0" quotePrefix="1" applyFont="1" applyBorder="1" applyAlignment="1">
      <alignment horizontal="center"/>
    </xf>
    <xf numFmtId="10" fontId="7" fillId="20" borderId="1" xfId="0" applyNumberFormat="1" applyFont="1" applyFill="1" applyBorder="1"/>
    <xf numFmtId="0" fontId="6" fillId="0" borderId="1" xfId="0" quotePrefix="1" applyFont="1" applyBorder="1" applyAlignment="1">
      <alignment horizontal="center"/>
    </xf>
    <xf numFmtId="10" fontId="7" fillId="0" borderId="0" xfId="0" applyNumberFormat="1" applyFont="1"/>
    <xf numFmtId="10" fontId="7" fillId="0" borderId="0" xfId="1" applyNumberFormat="1" applyFont="1"/>
    <xf numFmtId="0" fontId="22" fillId="12" borderId="5" xfId="0" applyFont="1" applyFill="1" applyBorder="1" applyAlignment="1">
      <alignment horizontal="center" vertical="center" wrapText="1"/>
    </xf>
    <xf numFmtId="0" fontId="22" fillId="12" borderId="7" xfId="0" applyFont="1" applyFill="1" applyBorder="1" applyAlignment="1">
      <alignment horizontal="center" vertical="center" wrapText="1"/>
    </xf>
    <xf numFmtId="0" fontId="22" fillId="11" borderId="7" xfId="0" applyFont="1" applyFill="1" applyBorder="1" applyAlignment="1">
      <alignment horizontal="center" vertical="center" wrapText="1"/>
    </xf>
    <xf numFmtId="0" fontId="22" fillId="11" borderId="5" xfId="0" applyFont="1" applyFill="1" applyBorder="1" applyAlignment="1">
      <alignment horizontal="center" vertical="center" wrapText="1"/>
    </xf>
    <xf numFmtId="0" fontId="22" fillId="10" borderId="7" xfId="0" applyFont="1" applyFill="1" applyBorder="1" applyAlignment="1">
      <alignment horizontal="center" vertical="center" wrapText="1"/>
    </xf>
    <xf numFmtId="0" fontId="22" fillId="10" borderId="5" xfId="0" applyFont="1" applyFill="1" applyBorder="1" applyAlignment="1">
      <alignment horizontal="center" vertical="center" wrapText="1"/>
    </xf>
    <xf numFmtId="0" fontId="22" fillId="15" borderId="7" xfId="0" applyFont="1" applyFill="1" applyBorder="1" applyAlignment="1">
      <alignment horizontal="center" vertical="center" wrapText="1"/>
    </xf>
    <xf numFmtId="0" fontId="22" fillId="15" borderId="5" xfId="0" applyFont="1" applyFill="1" applyBorder="1" applyAlignment="1">
      <alignment horizontal="center" vertical="center" wrapText="1"/>
    </xf>
    <xf numFmtId="10" fontId="8" fillId="8" borderId="1" xfId="1" applyNumberFormat="1" applyFont="1" applyFill="1" applyBorder="1"/>
    <xf numFmtId="165" fontId="8" fillId="8" borderId="1" xfId="3" applyNumberFormat="1" applyFont="1" applyFill="1" applyBorder="1"/>
    <xf numFmtId="10" fontId="8" fillId="8" borderId="1" xfId="0" applyNumberFormat="1" applyFont="1" applyFill="1" applyBorder="1"/>
    <xf numFmtId="10" fontId="9" fillId="8" borderId="1" xfId="1" applyNumberFormat="1" applyFont="1" applyFill="1" applyBorder="1"/>
    <xf numFmtId="165" fontId="9" fillId="8" borderId="1" xfId="3" applyNumberFormat="1" applyFont="1" applyFill="1" applyBorder="1"/>
    <xf numFmtId="10" fontId="9" fillId="2" borderId="1" xfId="1" applyNumberFormat="1" applyFont="1" applyFill="1" applyBorder="1"/>
    <xf numFmtId="10" fontId="9" fillId="2" borderId="0" xfId="1" applyNumberFormat="1" applyFont="1" applyFill="1"/>
    <xf numFmtId="165" fontId="9" fillId="2" borderId="1" xfId="3" applyNumberFormat="1" applyFont="1" applyFill="1" applyBorder="1"/>
    <xf numFmtId="10" fontId="8" fillId="3" borderId="1" xfId="1" applyNumberFormat="1" applyFont="1" applyFill="1" applyBorder="1"/>
    <xf numFmtId="165" fontId="8" fillId="3" borderId="1" xfId="3" applyNumberFormat="1" applyFont="1" applyFill="1" applyBorder="1"/>
    <xf numFmtId="10" fontId="8" fillId="3" borderId="1" xfId="0" applyNumberFormat="1" applyFont="1" applyFill="1" applyBorder="1"/>
    <xf numFmtId="0" fontId="6" fillId="0" borderId="2" xfId="0" applyFont="1" applyBorder="1"/>
    <xf numFmtId="10" fontId="6" fillId="0" borderId="2" xfId="1" applyNumberFormat="1" applyFont="1" applyBorder="1"/>
    <xf numFmtId="10" fontId="6" fillId="16" borderId="2" xfId="0" applyNumberFormat="1" applyFont="1" applyFill="1" applyBorder="1"/>
    <xf numFmtId="0" fontId="6" fillId="16" borderId="2" xfId="0" applyFont="1" applyFill="1" applyBorder="1"/>
    <xf numFmtId="10" fontId="7" fillId="0" borderId="1" xfId="1" applyNumberFormat="1" applyFont="1" applyFill="1" applyBorder="1"/>
    <xf numFmtId="10" fontId="6" fillId="18" borderId="3" xfId="1" applyNumberFormat="1" applyFont="1" applyFill="1" applyBorder="1"/>
    <xf numFmtId="10" fontId="6" fillId="18" borderId="1" xfId="1" applyNumberFormat="1" applyFont="1" applyFill="1" applyBorder="1"/>
    <xf numFmtId="0" fontId="6" fillId="18" borderId="1" xfId="1" applyNumberFormat="1" applyFont="1" applyFill="1" applyBorder="1"/>
    <xf numFmtId="10" fontId="6" fillId="0" borderId="2" xfId="1" applyNumberFormat="1" applyFont="1" applyBorder="1" applyAlignment="1">
      <alignment wrapText="1"/>
    </xf>
    <xf numFmtId="0" fontId="6" fillId="0" borderId="2" xfId="0" applyFont="1" applyBorder="1" applyAlignment="1">
      <alignment wrapText="1"/>
    </xf>
    <xf numFmtId="10" fontId="23" fillId="16" borderId="2" xfId="0" applyNumberFormat="1" applyFont="1" applyFill="1" applyBorder="1" applyAlignment="1">
      <alignment wrapText="1"/>
    </xf>
    <xf numFmtId="0" fontId="23" fillId="16" borderId="2" xfId="0" applyFont="1" applyFill="1" applyBorder="1" applyAlignment="1">
      <alignment wrapText="1"/>
    </xf>
    <xf numFmtId="0" fontId="7" fillId="0" borderId="0" xfId="0" applyFont="1" applyAlignment="1">
      <alignment horizontal="center"/>
    </xf>
    <xf numFmtId="10" fontId="6" fillId="0" borderId="1" xfId="1" applyNumberFormat="1" applyFont="1" applyBorder="1"/>
    <xf numFmtId="10" fontId="6" fillId="16" borderId="1" xfId="0" applyNumberFormat="1" applyFont="1" applyFill="1" applyBorder="1"/>
    <xf numFmtId="0" fontId="6" fillId="16" borderId="1" xfId="0" applyFont="1" applyFill="1" applyBorder="1"/>
    <xf numFmtId="0" fontId="7" fillId="0" borderId="1" xfId="1" applyNumberFormat="1" applyFont="1" applyFill="1" applyBorder="1"/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2" xfId="0" applyFont="1" applyBorder="1"/>
    <xf numFmtId="10" fontId="7" fillId="0" borderId="2" xfId="1" applyNumberFormat="1" applyFont="1" applyBorder="1"/>
    <xf numFmtId="10" fontId="7" fillId="16" borderId="2" xfId="0" applyNumberFormat="1" applyFont="1" applyFill="1" applyBorder="1"/>
    <xf numFmtId="0" fontId="7" fillId="16" borderId="2" xfId="0" applyFont="1" applyFill="1" applyBorder="1"/>
    <xf numFmtId="10" fontId="7" fillId="18" borderId="3" xfId="1" applyNumberFormat="1" applyFont="1" applyFill="1" applyBorder="1"/>
    <xf numFmtId="10" fontId="7" fillId="18" borderId="1" xfId="1" applyNumberFormat="1" applyFont="1" applyFill="1" applyBorder="1"/>
    <xf numFmtId="0" fontId="7" fillId="18" borderId="1" xfId="1" applyNumberFormat="1" applyFont="1" applyFill="1" applyBorder="1"/>
    <xf numFmtId="10" fontId="9" fillId="3" borderId="1" xfId="1" applyNumberFormat="1" applyFont="1" applyFill="1" applyBorder="1"/>
    <xf numFmtId="165" fontId="9" fillId="3" borderId="1" xfId="3" applyNumberFormat="1" applyFont="1" applyFill="1" applyBorder="1"/>
    <xf numFmtId="0" fontId="6" fillId="20" borderId="2" xfId="0" applyFont="1" applyFill="1" applyBorder="1"/>
    <xf numFmtId="10" fontId="6" fillId="0" borderId="1" xfId="0" applyNumberFormat="1" applyFont="1" applyBorder="1"/>
    <xf numFmtId="10" fontId="6" fillId="0" borderId="1" xfId="1" applyNumberFormat="1" applyFont="1" applyFill="1" applyBorder="1"/>
    <xf numFmtId="0" fontId="6" fillId="20" borderId="1" xfId="0" applyFont="1" applyFill="1" applyBorder="1"/>
    <xf numFmtId="10" fontId="7" fillId="20" borderId="2" xfId="0" applyNumberFormat="1" applyFont="1" applyFill="1" applyBorder="1"/>
    <xf numFmtId="0" fontId="7" fillId="20" borderId="2" xfId="0" applyFont="1" applyFill="1" applyBorder="1"/>
    <xf numFmtId="10" fontId="9" fillId="3" borderId="1" xfId="0" applyNumberFormat="1" applyFont="1" applyFill="1" applyBorder="1"/>
    <xf numFmtId="10" fontId="8" fillId="6" borderId="1" xfId="1" applyNumberFormat="1" applyFont="1" applyFill="1" applyBorder="1"/>
    <xf numFmtId="165" fontId="8" fillId="6" borderId="1" xfId="3" applyNumberFormat="1" applyFont="1" applyFill="1" applyBorder="1"/>
    <xf numFmtId="0" fontId="23" fillId="0" borderId="1" xfId="0" applyFont="1" applyBorder="1"/>
    <xf numFmtId="0" fontId="7" fillId="0" borderId="0" xfId="0" quotePrefix="1" applyFont="1" applyAlignment="1">
      <alignment horizontal="center"/>
    </xf>
    <xf numFmtId="0" fontId="7" fillId="20" borderId="1" xfId="0" applyFont="1" applyFill="1" applyBorder="1"/>
    <xf numFmtId="10" fontId="6" fillId="20" borderId="7" xfId="0" applyNumberFormat="1" applyFont="1" applyFill="1" applyBorder="1"/>
    <xf numFmtId="0" fontId="6" fillId="20" borderId="7" xfId="0" applyFont="1" applyFill="1" applyBorder="1"/>
    <xf numFmtId="0" fontId="19" fillId="14" borderId="2" xfId="0" applyFont="1" applyFill="1" applyBorder="1" applyAlignment="1">
      <alignment horizontal="center" vertical="center" wrapText="1"/>
    </xf>
    <xf numFmtId="0" fontId="9" fillId="3" borderId="3" xfId="0" applyFont="1" applyFill="1" applyBorder="1"/>
    <xf numFmtId="0" fontId="9" fillId="3" borderId="3" xfId="0" applyFont="1" applyFill="1" applyBorder="1" applyAlignment="1">
      <alignment horizontal="right"/>
    </xf>
    <xf numFmtId="10" fontId="9" fillId="3" borderId="3" xfId="1" applyNumberFormat="1" applyFont="1" applyFill="1" applyBorder="1" applyAlignment="1">
      <alignment horizontal="right"/>
    </xf>
    <xf numFmtId="0" fontId="9" fillId="2" borderId="1" xfId="1" applyNumberFormat="1" applyFont="1" applyFill="1" applyBorder="1"/>
    <xf numFmtId="10" fontId="9" fillId="2" borderId="1" xfId="1" applyNumberFormat="1" applyFont="1" applyFill="1" applyBorder="1" applyAlignment="1">
      <alignment horizontal="right"/>
    </xf>
    <xf numFmtId="165" fontId="9" fillId="2" borderId="1" xfId="3" applyNumberFormat="1" applyFont="1" applyFill="1" applyBorder="1" applyAlignment="1">
      <alignment horizontal="right"/>
    </xf>
    <xf numFmtId="0" fontId="7" fillId="0" borderId="0" xfId="1" applyNumberFormat="1" applyFont="1"/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3" fillId="0" borderId="0" xfId="2" applyFont="1" applyFill="1" applyBorder="1" applyAlignment="1">
      <alignment horizontal="left" indent="1"/>
    </xf>
    <xf numFmtId="0" fontId="13" fillId="0" borderId="0" xfId="2" applyFont="1" applyFill="1" applyBorder="1"/>
    <xf numFmtId="0" fontId="7" fillId="0" borderId="9" xfId="0" applyFont="1" applyBorder="1"/>
    <xf numFmtId="0" fontId="7" fillId="0" borderId="0" xfId="0" applyFont="1" applyAlignment="1">
      <alignment horizontal="left"/>
    </xf>
    <xf numFmtId="164" fontId="7" fillId="0" borderId="0" xfId="1" applyNumberFormat="1" applyFont="1" applyBorder="1"/>
    <xf numFmtId="0" fontId="22" fillId="15" borderId="1" xfId="0" applyFont="1" applyFill="1" applyBorder="1" applyAlignment="1">
      <alignment horizontal="center" vertical="center" wrapText="1"/>
    </xf>
    <xf numFmtId="0" fontId="7" fillId="22" borderId="9" xfId="0" applyFont="1" applyFill="1" applyBorder="1" applyAlignment="1">
      <alignment horizontal="center"/>
    </xf>
    <xf numFmtId="0" fontId="7" fillId="22" borderId="0" xfId="0" applyFont="1" applyFill="1"/>
    <xf numFmtId="0" fontId="7" fillId="22" borderId="9" xfId="0" applyFont="1" applyFill="1" applyBorder="1"/>
    <xf numFmtId="10" fontId="6" fillId="18" borderId="1" xfId="1" applyNumberFormat="1" applyFont="1" applyFill="1" applyBorder="1" applyAlignment="1">
      <alignment wrapText="1"/>
    </xf>
    <xf numFmtId="0" fontId="6" fillId="18" borderId="1" xfId="1" applyNumberFormat="1" applyFont="1" applyFill="1" applyBorder="1" applyAlignment="1">
      <alignment wrapText="1"/>
    </xf>
    <xf numFmtId="10" fontId="6" fillId="18" borderId="3" xfId="1" applyNumberFormat="1" applyFont="1" applyFill="1" applyBorder="1" applyAlignment="1">
      <alignment wrapText="1"/>
    </xf>
    <xf numFmtId="10" fontId="6" fillId="20" borderId="2" xfId="0" applyNumberFormat="1" applyFont="1" applyFill="1" applyBorder="1" applyAlignment="1">
      <alignment wrapText="1"/>
    </xf>
    <xf numFmtId="0" fontId="6" fillId="20" borderId="2" xfId="0" applyFont="1" applyFill="1" applyBorder="1" applyAlignment="1">
      <alignment wrapText="1"/>
    </xf>
    <xf numFmtId="10" fontId="8" fillId="8" borderId="3" xfId="1" applyNumberFormat="1" applyFont="1" applyFill="1" applyBorder="1"/>
    <xf numFmtId="10" fontId="8" fillId="3" borderId="3" xfId="1" applyNumberFormat="1" applyFont="1" applyFill="1" applyBorder="1"/>
    <xf numFmtId="0" fontId="14" fillId="0" borderId="1" xfId="0" applyFont="1" applyBorder="1"/>
    <xf numFmtId="0" fontId="15" fillId="0" borderId="1" xfId="0" applyFont="1" applyBorder="1"/>
    <xf numFmtId="0" fontId="15" fillId="0" borderId="1" xfId="0" applyFont="1" applyBorder="1" applyAlignment="1">
      <alignment wrapText="1"/>
    </xf>
    <xf numFmtId="0" fontId="14" fillId="2" borderId="1" xfId="0" applyFont="1" applyFill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8" fillId="0" borderId="1" xfId="2" applyFont="1" applyBorder="1" applyAlignment="1">
      <alignment horizontal="left" indent="1"/>
    </xf>
    <xf numFmtId="0" fontId="18" fillId="0" borderId="1" xfId="2" applyFont="1" applyBorder="1"/>
    <xf numFmtId="0" fontId="16" fillId="0" borderId="1" xfId="2" applyFont="1" applyBorder="1"/>
    <xf numFmtId="10" fontId="24" fillId="20" borderId="1" xfId="0" applyNumberFormat="1" applyFont="1" applyFill="1" applyBorder="1"/>
    <xf numFmtId="0" fontId="7" fillId="22" borderId="0" xfId="0" applyFont="1" applyFill="1" applyAlignment="1">
      <alignment horizontal="center"/>
    </xf>
    <xf numFmtId="0" fontId="7" fillId="22" borderId="0" xfId="0" applyFont="1" applyFill="1" applyAlignment="1">
      <alignment horizontal="left"/>
    </xf>
    <xf numFmtId="0" fontId="17" fillId="0" borderId="1" xfId="0" applyFont="1" applyBorder="1" applyAlignment="1">
      <alignment vertical="center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left"/>
    </xf>
    <xf numFmtId="49" fontId="9" fillId="3" borderId="5" xfId="0" applyNumberFormat="1" applyFont="1" applyFill="1" applyBorder="1" applyAlignment="1">
      <alignment horizontal="center" vertical="center"/>
    </xf>
    <xf numFmtId="49" fontId="9" fillId="3" borderId="7" xfId="0" applyNumberFormat="1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20" fillId="15" borderId="1" xfId="0" applyFont="1" applyFill="1" applyBorder="1" applyAlignment="1">
      <alignment horizontal="center" vertical="center"/>
    </xf>
    <xf numFmtId="0" fontId="20" fillId="10" borderId="1" xfId="0" applyFont="1" applyFill="1" applyBorder="1" applyAlignment="1">
      <alignment horizontal="center" vertical="center"/>
    </xf>
    <xf numFmtId="0" fontId="20" fillId="11" borderId="1" xfId="0" applyFont="1" applyFill="1" applyBorder="1" applyAlignment="1">
      <alignment horizontal="center" vertical="center"/>
    </xf>
    <xf numFmtId="0" fontId="20" fillId="12" borderId="1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0" fillId="15" borderId="2" xfId="0" applyFont="1" applyFill="1" applyBorder="1" applyAlignment="1">
      <alignment horizontal="center" vertical="center" wrapText="1"/>
    </xf>
    <xf numFmtId="0" fontId="20" fillId="15" borderId="4" xfId="0" applyFont="1" applyFill="1" applyBorder="1" applyAlignment="1">
      <alignment horizontal="center" vertical="center" wrapText="1"/>
    </xf>
    <xf numFmtId="0" fontId="20" fillId="15" borderId="3" xfId="0" applyFont="1" applyFill="1" applyBorder="1" applyAlignment="1">
      <alignment horizontal="center" vertical="center" wrapText="1"/>
    </xf>
    <xf numFmtId="0" fontId="20" fillId="10" borderId="2" xfId="0" applyFont="1" applyFill="1" applyBorder="1" applyAlignment="1">
      <alignment horizontal="center" vertical="center" wrapText="1"/>
    </xf>
    <xf numFmtId="0" fontId="20" fillId="10" borderId="4" xfId="0" applyFont="1" applyFill="1" applyBorder="1" applyAlignment="1">
      <alignment horizontal="center" vertical="center" wrapText="1"/>
    </xf>
    <xf numFmtId="0" fontId="20" fillId="10" borderId="3" xfId="0" applyFont="1" applyFill="1" applyBorder="1" applyAlignment="1">
      <alignment horizontal="center" vertical="center" wrapText="1"/>
    </xf>
    <xf numFmtId="0" fontId="20" fillId="11" borderId="2" xfId="0" applyFont="1" applyFill="1" applyBorder="1" applyAlignment="1">
      <alignment horizontal="center" vertical="center" wrapText="1"/>
    </xf>
    <xf numFmtId="0" fontId="20" fillId="11" borderId="4" xfId="0" applyFont="1" applyFill="1" applyBorder="1" applyAlignment="1">
      <alignment horizontal="center" vertical="center" wrapText="1"/>
    </xf>
    <xf numFmtId="0" fontId="20" fillId="11" borderId="3" xfId="0" applyFont="1" applyFill="1" applyBorder="1" applyAlignment="1">
      <alignment horizontal="center" vertical="center" wrapText="1"/>
    </xf>
    <xf numFmtId="0" fontId="20" fillId="12" borderId="2" xfId="0" applyFont="1" applyFill="1" applyBorder="1" applyAlignment="1">
      <alignment horizontal="center" vertical="center"/>
    </xf>
    <xf numFmtId="0" fontId="20" fillId="12" borderId="4" xfId="0" applyFont="1" applyFill="1" applyBorder="1" applyAlignment="1">
      <alignment horizontal="center" vertical="center"/>
    </xf>
    <xf numFmtId="0" fontId="20" fillId="12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19" fillId="17" borderId="1" xfId="0" applyFont="1" applyFill="1" applyBorder="1" applyAlignment="1">
      <alignment horizontal="center" vertical="center" wrapText="1"/>
    </xf>
    <xf numFmtId="0" fontId="19" fillId="14" borderId="1" xfId="0" applyFont="1" applyFill="1" applyBorder="1" applyAlignment="1">
      <alignment horizontal="center" vertical="center" wrapText="1"/>
    </xf>
    <xf numFmtId="0" fontId="19" fillId="13" borderId="1" xfId="0" applyFont="1" applyFill="1" applyBorder="1" applyAlignment="1">
      <alignment horizontal="center" vertical="center" wrapText="1"/>
    </xf>
    <xf numFmtId="0" fontId="19" fillId="19" borderId="1" xfId="0" applyFont="1" applyFill="1" applyBorder="1" applyAlignment="1">
      <alignment horizontal="center" vertical="center" wrapText="1"/>
    </xf>
    <xf numFmtId="0" fontId="19" fillId="17" borderId="2" xfId="0" applyFont="1" applyFill="1" applyBorder="1" applyAlignment="1">
      <alignment horizontal="center" vertical="center" wrapText="1"/>
    </xf>
    <xf numFmtId="0" fontId="19" fillId="17" borderId="4" xfId="0" applyFont="1" applyFill="1" applyBorder="1" applyAlignment="1">
      <alignment horizontal="center" vertical="center" wrapText="1"/>
    </xf>
    <xf numFmtId="0" fontId="19" fillId="17" borderId="3" xfId="0" applyFont="1" applyFill="1" applyBorder="1" applyAlignment="1">
      <alignment horizontal="center" vertical="center" wrapText="1"/>
    </xf>
    <xf numFmtId="0" fontId="19" fillId="13" borderId="2" xfId="0" applyFont="1" applyFill="1" applyBorder="1" applyAlignment="1">
      <alignment horizontal="center" vertical="center" wrapText="1"/>
    </xf>
    <xf numFmtId="0" fontId="19" fillId="13" borderId="4" xfId="0" applyFont="1" applyFill="1" applyBorder="1" applyAlignment="1">
      <alignment horizontal="center" vertical="center" wrapText="1"/>
    </xf>
    <xf numFmtId="0" fontId="19" fillId="13" borderId="3" xfId="0" applyFont="1" applyFill="1" applyBorder="1" applyAlignment="1">
      <alignment horizontal="center" vertical="center" wrapText="1"/>
    </xf>
    <xf numFmtId="0" fontId="19" fillId="14" borderId="2" xfId="0" applyFont="1" applyFill="1" applyBorder="1" applyAlignment="1">
      <alignment horizontal="center" vertical="center" wrapText="1"/>
    </xf>
    <xf numFmtId="0" fontId="19" fillId="14" borderId="4" xfId="0" applyFont="1" applyFill="1" applyBorder="1" applyAlignment="1">
      <alignment horizontal="center" vertical="center" wrapText="1"/>
    </xf>
    <xf numFmtId="0" fontId="19" fillId="19" borderId="2" xfId="0" applyFont="1" applyFill="1" applyBorder="1" applyAlignment="1">
      <alignment horizontal="center" vertical="center" wrapText="1"/>
    </xf>
    <xf numFmtId="0" fontId="19" fillId="19" borderId="4" xfId="0" applyFont="1" applyFill="1" applyBorder="1" applyAlignment="1">
      <alignment horizontal="center" vertical="center" wrapText="1"/>
    </xf>
    <xf numFmtId="0" fontId="19" fillId="19" borderId="3" xfId="0" applyFont="1" applyFill="1" applyBorder="1" applyAlignment="1">
      <alignment horizontal="center" vertical="center" wrapText="1"/>
    </xf>
  </cellXfs>
  <cellStyles count="4">
    <cellStyle name="Comma" xfId="3" builtinId="3"/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1E70AD"/>
      <color rgb="FFD24C38"/>
      <color rgb="FFF57C4D"/>
      <color rgb="FF0D5761"/>
      <color rgb="FFFEEFC6"/>
      <color rgb="FFFBD2C1"/>
      <color rgb="FF8CB5AB"/>
      <color rgb="FFFBC639"/>
      <color rgb="FFFCDDD0"/>
      <color rgb="FFFABF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microsoft.com/office/2022/10/relationships/richValueRel" Target="richData/richValueRel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eetMetadata" Target="metadata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06/relationships/rdRichValueTypes" Target="richData/rdRichValueTyp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17/06/relationships/rdRichValueStructure" Target="richData/rdrichvaluestructure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06/relationships/rdRichValue" Target="richData/rdrichvalue.xml"/><Relationship Id="rId27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en-US" sz="1400" b="1">
                <a:latin typeface="Segoe UI" panose="020B0502040204020203" pitchFamily="34" charset="0"/>
                <a:cs typeface="Segoe UI" panose="020B0502040204020203" pitchFamily="34" charset="0"/>
              </a:rPr>
              <a:t> Percent of School Age (SA) SWDs in LRE 1 Over Time: Statewide for IPTN</a:t>
            </a:r>
            <a:r>
              <a:rPr lang="en-US" sz="1400" b="1" baseline="0">
                <a:latin typeface="Segoe UI" panose="020B0502040204020203" pitchFamily="34" charset="0"/>
                <a:cs typeface="Segoe UI" panose="020B0502040204020203" pitchFamily="34" charset="0"/>
              </a:rPr>
              <a:t> Aim Populations</a:t>
            </a:r>
            <a:endParaRPr lang="en-US" sz="1400" b="1">
              <a:latin typeface="Segoe UI" panose="020B0502040204020203" pitchFamily="34" charset="0"/>
              <a:cs typeface="Segoe UI" panose="020B0502040204020203" pitchFamily="34" charset="0"/>
            </a:endParaRPr>
          </a:p>
        </c:rich>
      </c:tx>
      <c:layout>
        <c:manualLayout>
          <c:xMode val="edge"/>
          <c:yMode val="edge"/>
          <c:x val="0.10771535580524344"/>
          <c:y val="3.355984910223439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4815325914049162E-2"/>
          <c:y val="0.1815797467641414"/>
          <c:w val="0.87882277912124773"/>
          <c:h val="0.53531531767138885"/>
        </c:manualLayout>
      </c:layout>
      <c:lineChart>
        <c:grouping val="standard"/>
        <c:varyColors val="0"/>
        <c:ser>
          <c:idx val="0"/>
          <c:order val="0"/>
          <c:tx>
            <c:strRef>
              <c:f>'5K-12 Dashboard'!$B$4</c:f>
              <c:strCache>
                <c:ptCount val="1"/>
                <c:pt idx="0">
                  <c:v>All SA Students with an IEP</c:v>
                </c:pt>
              </c:strCache>
            </c:strRef>
          </c:tx>
          <c:spPr>
            <a:ln w="28575" cap="rnd">
              <a:solidFill>
                <a:srgbClr val="1E70AD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1E70AD"/>
              </a:solidFill>
              <a:ln w="9525">
                <a:solidFill>
                  <a:srgbClr val="1E70AD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rgbClr val="1E70AD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'5K-12 Dashboard'!$C$3:$F$3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'5K-12 Dashboard'!$C$4:$F$4</c:f>
              <c:numCache>
                <c:formatCode>0.0%</c:formatCode>
                <c:ptCount val="4"/>
                <c:pt idx="0">
                  <c:v>0.63400000000000001</c:v>
                </c:pt>
                <c:pt idx="1">
                  <c:v>0.65100000000000002</c:v>
                </c:pt>
                <c:pt idx="2">
                  <c:v>0.66200000000000003</c:v>
                </c:pt>
                <c:pt idx="3">
                  <c:v>0.66500000000000004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83-46F4-898C-012D47F0930A}"/>
            </c:ext>
          </c:extLst>
        </c:ser>
        <c:ser>
          <c:idx val="1"/>
          <c:order val="1"/>
          <c:tx>
            <c:strRef>
              <c:f>'5K-12 Dashboard'!$B$5</c:f>
              <c:strCache>
                <c:ptCount val="1"/>
                <c:pt idx="0">
                  <c:v>All Black SA Students with an IEP</c:v>
                </c:pt>
              </c:strCache>
            </c:strRef>
          </c:tx>
          <c:spPr>
            <a:ln w="28575" cap="rnd">
              <a:solidFill>
                <a:srgbClr val="D24C3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D24C38"/>
              </a:solidFill>
              <a:ln w="9525">
                <a:solidFill>
                  <a:srgbClr val="D24C38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rgbClr val="D24C38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'5K-12 Dashboard'!$C$3:$F$3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'5K-12 Dashboard'!$C$5:$F$5</c:f>
              <c:numCache>
                <c:formatCode>0.0%</c:formatCode>
                <c:ptCount val="4"/>
                <c:pt idx="0">
                  <c:v>0.51700000000000002</c:v>
                </c:pt>
                <c:pt idx="1">
                  <c:v>0.52600000000000002</c:v>
                </c:pt>
                <c:pt idx="2">
                  <c:v>0.53800000000000003</c:v>
                </c:pt>
                <c:pt idx="3">
                  <c:v>0.54100000000000004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83-46F4-898C-012D47F0930A}"/>
            </c:ext>
          </c:extLst>
        </c:ser>
        <c:ser>
          <c:idx val="2"/>
          <c:order val="2"/>
          <c:tx>
            <c:strRef>
              <c:f>'5K-12 Dashboard'!$B$6</c:f>
              <c:strCache>
                <c:ptCount val="1"/>
                <c:pt idx="0">
                  <c:v>All SA Students with IDD</c:v>
                </c:pt>
              </c:strCache>
            </c:strRef>
          </c:tx>
          <c:spPr>
            <a:ln w="28575" cap="rnd">
              <a:solidFill>
                <a:srgbClr val="0D576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D5761"/>
              </a:solidFill>
              <a:ln w="9525">
                <a:solidFill>
                  <a:srgbClr val="0D576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rgbClr val="0D576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'5K-12 Dashboard'!$C$3:$F$3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'5K-12 Dashboard'!$C$6:$F$6</c:f>
              <c:numCache>
                <c:formatCode>0.0%</c:formatCode>
                <c:ptCount val="4"/>
                <c:pt idx="0">
                  <c:v>8.3000000000000004E-2</c:v>
                </c:pt>
                <c:pt idx="1">
                  <c:v>9.2999999999999999E-2</c:v>
                </c:pt>
                <c:pt idx="2">
                  <c:v>0.108</c:v>
                </c:pt>
                <c:pt idx="3">
                  <c:v>0.11899999999999999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83-46F4-898C-012D47F09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840608"/>
        <c:axId val="794838688"/>
      </c:lineChart>
      <c:catAx>
        <c:axId val="794840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n-US"/>
          </a:p>
        </c:txPr>
        <c:crossAx val="794838688"/>
        <c:crosses val="autoZero"/>
        <c:auto val="1"/>
        <c:lblAlgn val="ctr"/>
        <c:lblOffset val="100"/>
        <c:noMultiLvlLbl val="0"/>
      </c:catAx>
      <c:valAx>
        <c:axId val="794838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4840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106746488149655"/>
          <c:y val="0.80877915082483243"/>
          <c:w val="0.61675415573053372"/>
          <c:h val="0.178238169054535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en-US" sz="1400" b="1">
                <a:latin typeface="Segoe UI" panose="020B0502040204020203" pitchFamily="34" charset="0"/>
                <a:cs typeface="Segoe UI" panose="020B0502040204020203" pitchFamily="34" charset="0"/>
              </a:rPr>
              <a:t>Percent of Black School Age (SA) SWDs</a:t>
            </a:r>
            <a:r>
              <a:rPr lang="en-US" sz="1400" b="1" baseline="0">
                <a:latin typeface="Segoe UI" panose="020B0502040204020203" pitchFamily="34" charset="0"/>
                <a:cs typeface="Segoe UI" panose="020B0502040204020203" pitchFamily="34" charset="0"/>
              </a:rPr>
              <a:t> in LRE 1 Over Time: Statewide compared to IPTN Districts</a:t>
            </a:r>
            <a:endParaRPr lang="en-US" sz="1400" b="1">
              <a:latin typeface="Segoe UI" panose="020B0502040204020203" pitchFamily="34" charset="0"/>
              <a:cs typeface="Segoe UI" panose="020B0502040204020203" pitchFamily="34" charset="0"/>
            </a:endParaRPr>
          </a:p>
        </c:rich>
      </c:tx>
      <c:layout>
        <c:manualLayout>
          <c:xMode val="edge"/>
          <c:yMode val="edge"/>
          <c:x val="0.1299375780274656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68210416725436E-2"/>
          <c:y val="0.17788988791251886"/>
          <c:w val="0.88641428652220311"/>
          <c:h val="0.55360004671675134"/>
        </c:manualLayout>
      </c:layout>
      <c:lineChart>
        <c:grouping val="standard"/>
        <c:varyColors val="0"/>
        <c:ser>
          <c:idx val="0"/>
          <c:order val="0"/>
          <c:tx>
            <c:strRef>
              <c:f>'5K-12 Dashboard'!$B$32</c:f>
              <c:strCache>
                <c:ptCount val="1"/>
                <c:pt idx="0">
                  <c:v>All SA Students with an IEP</c:v>
                </c:pt>
              </c:strCache>
            </c:strRef>
          </c:tx>
          <c:spPr>
            <a:ln w="28575" cap="rnd">
              <a:solidFill>
                <a:srgbClr val="1E70AD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1E70AD"/>
              </a:solidFill>
              <a:ln w="9525">
                <a:solidFill>
                  <a:srgbClr val="1E70AD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rgbClr val="336699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'5K-12 Dashboard'!$C$31:$F$31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'5K-12 Dashboard'!$C$32:$F$32</c:f>
              <c:numCache>
                <c:formatCode>0.0%</c:formatCode>
                <c:ptCount val="4"/>
                <c:pt idx="0">
                  <c:v>0.63400000000000001</c:v>
                </c:pt>
                <c:pt idx="1">
                  <c:v>0.65100000000000002</c:v>
                </c:pt>
                <c:pt idx="2">
                  <c:v>0.66200000000000003</c:v>
                </c:pt>
                <c:pt idx="3">
                  <c:v>0.66500000000000004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5A-4FC2-A2F4-280C5A332F19}"/>
            </c:ext>
          </c:extLst>
        </c:ser>
        <c:ser>
          <c:idx val="1"/>
          <c:order val="1"/>
          <c:tx>
            <c:strRef>
              <c:f>'5K-12 Dashboard'!$B$33</c:f>
              <c:strCache>
                <c:ptCount val="1"/>
                <c:pt idx="0">
                  <c:v>All Black SA Students with an IEP</c:v>
                </c:pt>
              </c:strCache>
            </c:strRef>
          </c:tx>
          <c:spPr>
            <a:ln w="28575" cap="rnd">
              <a:solidFill>
                <a:srgbClr val="D24C3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D24C38"/>
              </a:solidFill>
              <a:ln w="9525">
                <a:solidFill>
                  <a:srgbClr val="D24C38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rgbClr val="D24C38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'5K-12 Dashboard'!$C$31:$F$31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'5K-12 Dashboard'!$C$33:$F$33</c:f>
              <c:numCache>
                <c:formatCode>0.0%</c:formatCode>
                <c:ptCount val="4"/>
                <c:pt idx="0">
                  <c:v>0.51648890523476765</c:v>
                </c:pt>
                <c:pt idx="1">
                  <c:v>0.52630955202654661</c:v>
                </c:pt>
                <c:pt idx="2">
                  <c:v>0.53800000000000003</c:v>
                </c:pt>
                <c:pt idx="3">
                  <c:v>0.54106786950592678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5A-4FC2-A2F4-280C5A332F19}"/>
            </c:ext>
          </c:extLst>
        </c:ser>
        <c:ser>
          <c:idx val="2"/>
          <c:order val="2"/>
          <c:tx>
            <c:strRef>
              <c:f>'5K-12 Dashboard'!$B$34</c:f>
              <c:strCache>
                <c:ptCount val="1"/>
                <c:pt idx="0">
                  <c:v>2025-26 IPTN Districts, Black SA SWDs</c:v>
                </c:pt>
              </c:strCache>
            </c:strRef>
          </c:tx>
          <c:spPr>
            <a:ln w="28575" cap="rnd">
              <a:solidFill>
                <a:srgbClr val="0D576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D5761"/>
              </a:solidFill>
              <a:ln w="9525">
                <a:solidFill>
                  <a:srgbClr val="0D576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rgbClr val="0D576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'5K-12 Dashboard'!$C$31:$F$31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'5K-12 Dashboard'!$C$34:$F$34</c:f>
              <c:numCache>
                <c:formatCode>0.0%</c:formatCode>
                <c:ptCount val="4"/>
                <c:pt idx="0">
                  <c:v>0.49908629441624364</c:v>
                </c:pt>
                <c:pt idx="1">
                  <c:v>0.50476001586671959</c:v>
                </c:pt>
                <c:pt idx="2">
                  <c:v>0.50123036153700551</c:v>
                </c:pt>
                <c:pt idx="3">
                  <c:v>0.49778878471607996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5A-4FC2-A2F4-280C5A332F1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13011199"/>
        <c:axId val="1650457536"/>
      </c:lineChart>
      <c:catAx>
        <c:axId val="10130111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n-US"/>
          </a:p>
        </c:txPr>
        <c:crossAx val="1650457536"/>
        <c:crosses val="autoZero"/>
        <c:auto val="1"/>
        <c:lblAlgn val="ctr"/>
        <c:lblOffset val="100"/>
        <c:noMultiLvlLbl val="0"/>
      </c:catAx>
      <c:valAx>
        <c:axId val="1650457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30111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650982526304982"/>
          <c:y val="0.82196336711991491"/>
          <c:w val="0.60154346655096225"/>
          <c:h val="0.170159258468728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en-US" sz="1400" b="1">
                <a:latin typeface="Segoe UI" panose="020B0502040204020203" pitchFamily="34" charset="0"/>
                <a:cs typeface="Segoe UI" panose="020B0502040204020203" pitchFamily="34" charset="0"/>
              </a:rPr>
              <a:t>Percent of School Age (SA) Students with IDD in LRE 1 Over Time: Statewide</a:t>
            </a:r>
            <a:r>
              <a:rPr lang="en-US" sz="1400" b="1" baseline="0">
                <a:latin typeface="Segoe UI" panose="020B0502040204020203" pitchFamily="34" charset="0"/>
                <a:cs typeface="Segoe UI" panose="020B0502040204020203" pitchFamily="34" charset="0"/>
              </a:rPr>
              <a:t> compared to IPTN Districts</a:t>
            </a:r>
            <a:endParaRPr lang="en-US" sz="1400" b="1">
              <a:latin typeface="Segoe UI" panose="020B0502040204020203" pitchFamily="34" charset="0"/>
              <a:cs typeface="Segoe UI" panose="020B0502040204020203" pitchFamily="34" charset="0"/>
            </a:endParaRPr>
          </a:p>
        </c:rich>
      </c:tx>
      <c:layout>
        <c:manualLayout>
          <c:xMode val="edge"/>
          <c:yMode val="edge"/>
          <c:x val="0.13007582232049486"/>
          <c:y val="6.668332874776059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789970113482793E-2"/>
          <c:y val="0.17663292382008483"/>
          <c:w val="0.89793330326409015"/>
          <c:h val="0.55374503391284202"/>
        </c:manualLayout>
      </c:layout>
      <c:lineChart>
        <c:grouping val="standard"/>
        <c:varyColors val="0"/>
        <c:ser>
          <c:idx val="0"/>
          <c:order val="0"/>
          <c:tx>
            <c:strRef>
              <c:f>'5K-12 Dashboard'!$I$32</c:f>
              <c:strCache>
                <c:ptCount val="1"/>
                <c:pt idx="0">
                  <c:v>All SA Students with an IEP</c:v>
                </c:pt>
              </c:strCache>
            </c:strRef>
          </c:tx>
          <c:spPr>
            <a:ln w="28575" cap="rnd">
              <a:solidFill>
                <a:srgbClr val="336699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1E70AD"/>
              </a:solidFill>
              <a:ln w="9525">
                <a:solidFill>
                  <a:srgbClr val="336699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rgbClr val="336699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'5K-12 Dashboard'!$J$31:$M$31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'5K-12 Dashboard'!$J$32:$M$32</c:f>
              <c:numCache>
                <c:formatCode>0.0%</c:formatCode>
                <c:ptCount val="4"/>
                <c:pt idx="0">
                  <c:v>0.63400000000000001</c:v>
                </c:pt>
                <c:pt idx="1">
                  <c:v>0.65100000000000002</c:v>
                </c:pt>
                <c:pt idx="2">
                  <c:v>0.66200000000000003</c:v>
                </c:pt>
                <c:pt idx="3">
                  <c:v>0.66500000000000004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7A-4D4C-AA72-1CACD75C7FD5}"/>
            </c:ext>
          </c:extLst>
        </c:ser>
        <c:ser>
          <c:idx val="1"/>
          <c:order val="1"/>
          <c:tx>
            <c:strRef>
              <c:f>'5K-12 Dashboard'!$I$33</c:f>
              <c:strCache>
                <c:ptCount val="1"/>
                <c:pt idx="0">
                  <c:v>All SA Students with IDD</c:v>
                </c:pt>
              </c:strCache>
            </c:strRef>
          </c:tx>
          <c:spPr>
            <a:ln w="28575" cap="rnd">
              <a:solidFill>
                <a:srgbClr val="D24C3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D24C38"/>
              </a:solidFill>
              <a:ln w="9525">
                <a:solidFill>
                  <a:srgbClr val="D24C38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rgbClr val="D24C38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'5K-12 Dashboard'!$J$31:$M$31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'5K-12 Dashboard'!$J$33:$M$33</c:f>
              <c:numCache>
                <c:formatCode>0.0%</c:formatCode>
                <c:ptCount val="4"/>
                <c:pt idx="0">
                  <c:v>8.3000000000000004E-2</c:v>
                </c:pt>
                <c:pt idx="1">
                  <c:v>9.4E-2</c:v>
                </c:pt>
                <c:pt idx="2">
                  <c:v>0.107</c:v>
                </c:pt>
                <c:pt idx="3">
                  <c:v>0.11922904527117885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7A-4D4C-AA72-1CACD75C7FD5}"/>
            </c:ext>
          </c:extLst>
        </c:ser>
        <c:ser>
          <c:idx val="2"/>
          <c:order val="2"/>
          <c:tx>
            <c:strRef>
              <c:f>'5K-12 Dashboard'!$I$34</c:f>
              <c:strCache>
                <c:ptCount val="1"/>
                <c:pt idx="0">
                  <c:v>2025-26 IPTN Districts, SA students with IDD</c:v>
                </c:pt>
              </c:strCache>
            </c:strRef>
          </c:tx>
          <c:spPr>
            <a:ln w="28575" cap="rnd">
              <a:solidFill>
                <a:srgbClr val="0D576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D5761"/>
              </a:solidFill>
              <a:ln w="9525">
                <a:solidFill>
                  <a:srgbClr val="0D576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6576177827840008E-2"/>
                  <c:y val="3.61012617014253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4B-4034-8694-7F4453E96750}"/>
                </c:ext>
              </c:extLst>
            </c:dLbl>
            <c:dLbl>
              <c:idx val="1"/>
              <c:layout>
                <c:manualLayout>
                  <c:x val="-4.6576177827840071E-2"/>
                  <c:y val="3.92918172550268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4B-4034-8694-7F4453E967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rgbClr val="0D576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'5K-12 Dashboard'!$J$31:$M$31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'5K-12 Dashboard'!$J$34:$M$34</c:f>
              <c:numCache>
                <c:formatCode>0.0%</c:formatCode>
                <c:ptCount val="4"/>
                <c:pt idx="0">
                  <c:v>4.2000000000000003E-2</c:v>
                </c:pt>
                <c:pt idx="1">
                  <c:v>5.3999999999999999E-2</c:v>
                </c:pt>
                <c:pt idx="2">
                  <c:v>7.0999999999999994E-2</c:v>
                </c:pt>
                <c:pt idx="3">
                  <c:v>6.7045454545454547E-2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7A-4D4C-AA72-1CACD75C7F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135680"/>
        <c:axId val="794134240"/>
      </c:lineChart>
      <c:catAx>
        <c:axId val="79413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n-US"/>
          </a:p>
        </c:txPr>
        <c:crossAx val="794134240"/>
        <c:crosses val="autoZero"/>
        <c:auto val="1"/>
        <c:lblAlgn val="ctr"/>
        <c:lblOffset val="100"/>
        <c:noMultiLvlLbl val="0"/>
      </c:catAx>
      <c:valAx>
        <c:axId val="794134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4135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604740707676295"/>
          <c:y val="0.82879816689104457"/>
          <c:w val="0.64527223979060477"/>
          <c:h val="0.17120183310895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Percent of School Age (SA) SWDs in LRE 1 Over Time: Statewide compared to IPTN Districts</a:t>
            </a:r>
            <a:endParaRPr lang="en-US" sz="1400">
              <a:latin typeface="Segoe UI" panose="020B0502040204020203" pitchFamily="34" charset="0"/>
              <a:cs typeface="Segoe UI" panose="020B0502040204020203" pitchFamily="34" charset="0"/>
            </a:endParaRPr>
          </a:p>
        </c:rich>
      </c:tx>
      <c:layout>
        <c:manualLayout>
          <c:xMode val="edge"/>
          <c:yMode val="edge"/>
          <c:x val="0.10470721130074676"/>
          <c:y val="6.671660769337826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7030069277443995E-2"/>
          <c:y val="0.18209489893852795"/>
          <c:w val="0.88001449445684965"/>
          <c:h val="0.54028835312173107"/>
        </c:manualLayout>
      </c:layout>
      <c:lineChart>
        <c:grouping val="standard"/>
        <c:varyColors val="0"/>
        <c:ser>
          <c:idx val="0"/>
          <c:order val="0"/>
          <c:tx>
            <c:strRef>
              <c:f>'5K-12 Dashboard'!$I$4</c:f>
              <c:strCache>
                <c:ptCount val="1"/>
                <c:pt idx="0">
                  <c:v>All SA Students with an IEP</c:v>
                </c:pt>
              </c:strCache>
            </c:strRef>
          </c:tx>
          <c:spPr>
            <a:ln w="28575" cap="rnd">
              <a:solidFill>
                <a:srgbClr val="336699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336699"/>
              </a:solidFill>
              <a:ln w="9525">
                <a:solidFill>
                  <a:srgbClr val="336699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rgbClr val="336699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'5K-12 Dashboard'!$J$3:$M$3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'5K-12 Dashboard'!$J$4:$M$4</c:f>
              <c:numCache>
                <c:formatCode>0.0%</c:formatCode>
                <c:ptCount val="4"/>
                <c:pt idx="0">
                  <c:v>0.63400000000000001</c:v>
                </c:pt>
                <c:pt idx="1">
                  <c:v>0.65100000000000002</c:v>
                </c:pt>
                <c:pt idx="2">
                  <c:v>0.66200000000000003</c:v>
                </c:pt>
                <c:pt idx="3">
                  <c:v>0.66500000000000004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3D-46DD-872F-29C46AFAEADF}"/>
            </c:ext>
          </c:extLst>
        </c:ser>
        <c:ser>
          <c:idx val="1"/>
          <c:order val="1"/>
          <c:tx>
            <c:strRef>
              <c:f>'5K-12 Dashboard'!$I$5</c:f>
              <c:strCache>
                <c:ptCount val="1"/>
                <c:pt idx="0">
                  <c:v>2025-26 IPTN Districts, SA SWDs</c:v>
                </c:pt>
              </c:strCache>
            </c:strRef>
          </c:tx>
          <c:spPr>
            <a:ln w="28575" cap="rnd">
              <a:solidFill>
                <a:srgbClr val="D24C3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D24C38"/>
              </a:solidFill>
              <a:ln w="9525">
                <a:solidFill>
                  <a:srgbClr val="D24C38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rgbClr val="D24C38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'5K-12 Dashboard'!$J$3:$M$3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'5K-12 Dashboard'!$J$5:$M$5</c:f>
              <c:numCache>
                <c:formatCode>0.0%</c:formatCode>
                <c:ptCount val="4"/>
                <c:pt idx="0">
                  <c:v>0.59933616145121493</c:v>
                </c:pt>
                <c:pt idx="1">
                  <c:v>0.61434863628663394</c:v>
                </c:pt>
                <c:pt idx="2">
                  <c:v>0.62484478138683741</c:v>
                </c:pt>
                <c:pt idx="3">
                  <c:v>0.6228918336292163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3D-46DD-872F-29C46AFAEAD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994723440"/>
        <c:axId val="1994725840"/>
      </c:lineChart>
      <c:catAx>
        <c:axId val="199472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n-US"/>
          </a:p>
        </c:txPr>
        <c:crossAx val="1994725840"/>
        <c:crosses val="autoZero"/>
        <c:auto val="1"/>
        <c:lblAlgn val="ctr"/>
        <c:lblOffset val="100"/>
        <c:noMultiLvlLbl val="0"/>
      </c:catAx>
      <c:valAx>
        <c:axId val="1994725840"/>
        <c:scaling>
          <c:orientation val="minMax"/>
          <c:max val="0.70000000000000007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4723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0.26068241469816272"/>
          <c:y val="0.83640782923896007"/>
          <c:w val="0.51836193050495549"/>
          <c:h val="0.113345178546268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Percent of Early Childhood (EC) SWDs in LRE 1 Over Time: Statewide for IPTN Aim Populations</a:t>
            </a:r>
            <a:endParaRPr lang="en-US" sz="1400">
              <a:latin typeface="Segoe UI" panose="020B0502040204020203" pitchFamily="34" charset="0"/>
              <a:cs typeface="Segoe UI" panose="020B0502040204020203" pitchFamily="34" charset="0"/>
            </a:endParaRPr>
          </a:p>
        </c:rich>
      </c:tx>
      <c:layout>
        <c:manualLayout>
          <c:xMode val="edge"/>
          <c:yMode val="edge"/>
          <c:x val="0.1237071375711233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4960979359828539E-2"/>
          <c:y val="0.14422083920293266"/>
          <c:w val="0.89791870505831739"/>
          <c:h val="0.6344249741972362"/>
        </c:manualLayout>
      </c:layout>
      <c:lineChart>
        <c:grouping val="standard"/>
        <c:varyColors val="0"/>
        <c:ser>
          <c:idx val="0"/>
          <c:order val="0"/>
          <c:tx>
            <c:strRef>
              <c:f>'PreK Dashboard'!$A$4</c:f>
              <c:strCache>
                <c:ptCount val="1"/>
                <c:pt idx="0">
                  <c:v>All EC Students with an IEP</c:v>
                </c:pt>
              </c:strCache>
            </c:strRef>
          </c:tx>
          <c:spPr>
            <a:ln w="28575" cap="rnd">
              <a:solidFill>
                <a:srgbClr val="1E70AD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1E70AD"/>
              </a:solidFill>
              <a:ln w="9525">
                <a:solidFill>
                  <a:srgbClr val="1E70AD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5.4553917524470863E-2"/>
                  <c:y val="3.35568191419592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E76-4837-A083-43CB442C25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accent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'PreK Dashboard'!$B$3:$E$3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'PreK Dashboard'!$B$4:$E$4</c:f>
              <c:numCache>
                <c:formatCode>0.0%</c:formatCode>
                <c:ptCount val="4"/>
                <c:pt idx="0">
                  <c:v>0.31080000000000002</c:v>
                </c:pt>
                <c:pt idx="1">
                  <c:v>0.33175012075350185</c:v>
                </c:pt>
                <c:pt idx="2">
                  <c:v>0.34539999999999998</c:v>
                </c:pt>
                <c:pt idx="3">
                  <c:v>0.34946677604593929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76-4837-A083-43CB442C2542}"/>
            </c:ext>
          </c:extLst>
        </c:ser>
        <c:ser>
          <c:idx val="1"/>
          <c:order val="1"/>
          <c:tx>
            <c:strRef>
              <c:f>'PreK Dashboard'!$A$5</c:f>
              <c:strCache>
                <c:ptCount val="1"/>
                <c:pt idx="0">
                  <c:v>All Black EC Students with an IEP</c:v>
                </c:pt>
              </c:strCache>
            </c:strRef>
          </c:tx>
          <c:spPr>
            <a:ln w="28575" cap="rnd">
              <a:solidFill>
                <a:srgbClr val="D24C3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D24C38"/>
              </a:solidFill>
              <a:ln w="9525">
                <a:solidFill>
                  <a:srgbClr val="D24C38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5.7022139170774699E-2"/>
                  <c:y val="-3.67504315148686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E76-4837-A083-43CB442C25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rgbClr val="D24C38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'PreK Dashboard'!$B$3:$E$3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'PreK Dashboard'!$B$5:$E$5</c:f>
              <c:numCache>
                <c:formatCode>0.0%</c:formatCode>
                <c:ptCount val="4"/>
                <c:pt idx="0">
                  <c:v>0.31640000000000001</c:v>
                </c:pt>
                <c:pt idx="1">
                  <c:v>0.31642189586114822</c:v>
                </c:pt>
                <c:pt idx="2">
                  <c:v>0.33900000000000002</c:v>
                </c:pt>
                <c:pt idx="3">
                  <c:v>0.30267753201396974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76-4837-A083-43CB442C2542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322218080"/>
        <c:axId val="1322216640"/>
      </c:lineChart>
      <c:catAx>
        <c:axId val="1322218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n-US"/>
          </a:p>
        </c:txPr>
        <c:crossAx val="1322216640"/>
        <c:crosses val="autoZero"/>
        <c:auto val="1"/>
        <c:lblAlgn val="ctr"/>
        <c:lblOffset val="100"/>
        <c:noMultiLvlLbl val="0"/>
      </c:catAx>
      <c:valAx>
        <c:axId val="1322216640"/>
        <c:scaling>
          <c:orientation val="minMax"/>
          <c:max val="0.4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2218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03184009215343"/>
          <c:y val="0.8686724630899435"/>
          <c:w val="0.61991508642780613"/>
          <c:h val="0.122553743215459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Percent of Early Childhood (EC) SWDs in LRE 1 Over Time: Statewide compared to IPTN Districts</a:t>
            </a:r>
            <a:endParaRPr lang="en-US"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c:rich>
      </c:tx>
      <c:layout>
        <c:manualLayout>
          <c:xMode val="edge"/>
          <c:yMode val="edge"/>
          <c:x val="0.129932066076731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4602314386815013E-2"/>
          <c:y val="0.14489694030821779"/>
          <c:w val="0.89840713230684222"/>
          <c:h val="0.63604503760978159"/>
        </c:manualLayout>
      </c:layout>
      <c:lineChart>
        <c:grouping val="standard"/>
        <c:varyColors val="0"/>
        <c:ser>
          <c:idx val="0"/>
          <c:order val="0"/>
          <c:tx>
            <c:strRef>
              <c:f>'PreK Dashboard'!$G$4</c:f>
              <c:strCache>
                <c:ptCount val="1"/>
                <c:pt idx="0">
                  <c:v>All EC Students with an IEP</c:v>
                </c:pt>
              </c:strCache>
            </c:strRef>
          </c:tx>
          <c:spPr>
            <a:ln w="28575" cap="rnd">
              <a:solidFill>
                <a:srgbClr val="1E70AD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1E70AD"/>
              </a:solidFill>
              <a:ln w="9525">
                <a:solidFill>
                  <a:srgbClr val="1E70AD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rgbClr val="1E70AD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'PreK Dashboard'!$H$3:$K$3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'PreK Dashboard'!$H$4:$K$4</c:f>
              <c:numCache>
                <c:formatCode>0.0%</c:formatCode>
                <c:ptCount val="4"/>
                <c:pt idx="0">
                  <c:v>0.31080000000000002</c:v>
                </c:pt>
                <c:pt idx="1">
                  <c:v>0.33175012075350185</c:v>
                </c:pt>
                <c:pt idx="2">
                  <c:v>0.34539999999999998</c:v>
                </c:pt>
                <c:pt idx="3">
                  <c:v>0.34946677604593929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3F-4CA7-869A-6B81E54D99BE}"/>
            </c:ext>
          </c:extLst>
        </c:ser>
        <c:ser>
          <c:idx val="1"/>
          <c:order val="1"/>
          <c:tx>
            <c:strRef>
              <c:f>'PreK Dashboard'!$G$5</c:f>
              <c:strCache>
                <c:ptCount val="1"/>
                <c:pt idx="0">
                  <c:v>2025-26 IPTN Districts, EC SWDs</c:v>
                </c:pt>
              </c:strCache>
            </c:strRef>
          </c:tx>
          <c:spPr>
            <a:ln w="28575" cap="rnd">
              <a:solidFill>
                <a:srgbClr val="D24C3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D24C38"/>
              </a:solidFill>
              <a:ln w="9525">
                <a:solidFill>
                  <a:srgbClr val="D24C38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rgbClr val="D24C38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'PreK Dashboard'!$H$3:$K$3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'PreK Dashboard'!$H$5:$K$5</c:f>
              <c:numCache>
                <c:formatCode>0.0%</c:formatCode>
                <c:ptCount val="4"/>
                <c:pt idx="0">
                  <c:v>0.28413284132841327</c:v>
                </c:pt>
                <c:pt idx="1">
                  <c:v>0.31260997067448681</c:v>
                </c:pt>
                <c:pt idx="2">
                  <c:v>0.31971478126806707</c:v>
                </c:pt>
                <c:pt idx="3">
                  <c:v>0.31580974388600036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3F-4CA7-869A-6B81E54D99BE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27837919"/>
        <c:axId val="1227839839"/>
      </c:lineChart>
      <c:catAx>
        <c:axId val="12278379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n-US"/>
          </a:p>
        </c:txPr>
        <c:crossAx val="1227839839"/>
        <c:crosses val="autoZero"/>
        <c:auto val="1"/>
        <c:lblAlgn val="ctr"/>
        <c:lblOffset val="100"/>
        <c:noMultiLvlLbl val="0"/>
      </c:catAx>
      <c:valAx>
        <c:axId val="1227839839"/>
        <c:scaling>
          <c:orientation val="minMax"/>
          <c:max val="0.4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78379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722786632225525"/>
          <c:y val="0.87098930895089055"/>
          <c:w val="0.45851084290166177"/>
          <c:h val="0.119542092213730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Percent of Black Early Childhood (EC) SWDs in LRE 1 Over Time: Statewide compared to IPTN Districts</a:t>
            </a:r>
          </a:p>
        </c:rich>
      </c:tx>
      <c:layout>
        <c:manualLayout>
          <c:xMode val="edge"/>
          <c:yMode val="edge"/>
          <c:x val="0.13566863323500489"/>
          <c:y val="7.772268850735412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4739855526908691E-2"/>
          <c:y val="0.14413672583688822"/>
          <c:w val="0.8982198298221572"/>
          <c:h val="0.61763589001199193"/>
        </c:manualLayout>
      </c:layout>
      <c:lineChart>
        <c:grouping val="standard"/>
        <c:varyColors val="0"/>
        <c:ser>
          <c:idx val="0"/>
          <c:order val="0"/>
          <c:tx>
            <c:strRef>
              <c:f>'PreK Dashboard'!$M$4</c:f>
              <c:strCache>
                <c:ptCount val="1"/>
                <c:pt idx="0">
                  <c:v>All EC Students with an IEP</c:v>
                </c:pt>
              </c:strCache>
            </c:strRef>
          </c:tx>
          <c:spPr>
            <a:ln w="28575" cap="rnd">
              <a:solidFill>
                <a:srgbClr val="1E70AD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1E70AD"/>
              </a:solidFill>
              <a:ln w="9525">
                <a:solidFill>
                  <a:srgbClr val="1E70AD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5.3644345341788052E-2"/>
                  <c:y val="2.12865306672096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1C-4DC5-B788-E1B692727624}"/>
                </c:ext>
              </c:extLst>
            </c:dLbl>
            <c:dLbl>
              <c:idx val="1"/>
              <c:layout>
                <c:manualLayout>
                  <c:x val="-5.4332644260175485E-2"/>
                  <c:y val="2.42150023992715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91C-4DC5-B788-E1B6927276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rgbClr val="1E70AD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'PreK Dashboard'!$N$3:$Q$3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'PreK Dashboard'!$N$4:$Q$4</c:f>
              <c:numCache>
                <c:formatCode>0.0%</c:formatCode>
                <c:ptCount val="4"/>
                <c:pt idx="0">
                  <c:v>0.31080000000000002</c:v>
                </c:pt>
                <c:pt idx="1">
                  <c:v>0.33175012075350185</c:v>
                </c:pt>
                <c:pt idx="2">
                  <c:v>0.34539999999999998</c:v>
                </c:pt>
                <c:pt idx="3">
                  <c:v>0.34946677604593929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1C-4DC5-B788-E1B692727624}"/>
            </c:ext>
          </c:extLst>
        </c:ser>
        <c:ser>
          <c:idx val="1"/>
          <c:order val="1"/>
          <c:tx>
            <c:strRef>
              <c:f>'PreK Dashboard'!$M$5</c:f>
              <c:strCache>
                <c:ptCount val="1"/>
                <c:pt idx="0">
                  <c:v>All Black EC Students with an IEP</c:v>
                </c:pt>
              </c:strCache>
            </c:strRef>
          </c:tx>
          <c:spPr>
            <a:ln w="28575" cap="rnd">
              <a:solidFill>
                <a:srgbClr val="D24C3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D24C38"/>
              </a:solidFill>
              <a:ln w="9525">
                <a:solidFill>
                  <a:srgbClr val="D24C38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5.1186134918975834E-2"/>
                  <c:y val="-3.35246996732570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91C-4DC5-B788-E1B692727624}"/>
                </c:ext>
              </c:extLst>
            </c:dLbl>
            <c:dLbl>
              <c:idx val="1"/>
              <c:layout>
                <c:manualLayout>
                  <c:x val="-4.9416223414551104E-2"/>
                  <c:y val="3.34769669523763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91C-4DC5-B788-E1B6927276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rgbClr val="D24C38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'PreK Dashboard'!$N$3:$Q$3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'PreK Dashboard'!$N$5:$Q$5</c:f>
              <c:numCache>
                <c:formatCode>0.0%</c:formatCode>
                <c:ptCount val="4"/>
                <c:pt idx="0">
                  <c:v>0.31640000000000001</c:v>
                </c:pt>
                <c:pt idx="1">
                  <c:v>0.31642189586114822</c:v>
                </c:pt>
                <c:pt idx="2">
                  <c:v>0.33900000000000002</c:v>
                </c:pt>
                <c:pt idx="3">
                  <c:v>0.30267753201396974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1C-4DC5-B788-E1B692727624}"/>
            </c:ext>
          </c:extLst>
        </c:ser>
        <c:ser>
          <c:idx val="2"/>
          <c:order val="2"/>
          <c:tx>
            <c:strRef>
              <c:f>'PreK Dashboard'!$M$6</c:f>
              <c:strCache>
                <c:ptCount val="1"/>
                <c:pt idx="0">
                  <c:v>2025-26 IPTN Districts, Black EC SWDs</c:v>
                </c:pt>
              </c:strCache>
            </c:strRef>
          </c:tx>
          <c:spPr>
            <a:ln w="28575" cap="rnd">
              <a:solidFill>
                <a:srgbClr val="0D5761"/>
              </a:solidFill>
              <a:round/>
            </a:ln>
            <a:effectLst/>
          </c:spPr>
          <c:marker>
            <c:symbol val="x"/>
            <c:size val="5"/>
            <c:spPr>
              <a:solidFill>
                <a:srgbClr val="0D5761"/>
              </a:solidFill>
              <a:ln w="9525">
                <a:solidFill>
                  <a:srgbClr val="0D5761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5.1874433837363294E-2"/>
                  <c:y val="-3.35246996732569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91C-4DC5-B788-E1B6927276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rgbClr val="0D576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'PreK Dashboard'!$N$3:$Q$3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'PreK Dashboard'!$N$6:$Q$6</c:f>
              <c:numCache>
                <c:formatCode>0.0%</c:formatCode>
                <c:ptCount val="4"/>
                <c:pt idx="0">
                  <c:v>0.28809523809523807</c:v>
                </c:pt>
                <c:pt idx="1">
                  <c:v>0.34417344173441733</c:v>
                </c:pt>
                <c:pt idx="2">
                  <c:v>0.30360531309297911</c:v>
                </c:pt>
                <c:pt idx="3">
                  <c:v>0.27083333333333331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1C-4DC5-B788-E1B69272762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322312544"/>
        <c:axId val="1322311584"/>
      </c:lineChart>
      <c:catAx>
        <c:axId val="1322312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n-US"/>
          </a:p>
        </c:txPr>
        <c:crossAx val="1322311584"/>
        <c:crosses val="autoZero"/>
        <c:auto val="1"/>
        <c:lblAlgn val="ctr"/>
        <c:lblOffset val="100"/>
        <c:noMultiLvlLbl val="0"/>
      </c:catAx>
      <c:valAx>
        <c:axId val="1322311584"/>
        <c:scaling>
          <c:orientation val="minMax"/>
          <c:max val="0.4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2312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02118049197339"/>
          <c:y val="0.84274222092990281"/>
          <c:w val="0.63119875502287881"/>
          <c:h val="0.14847236667728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2.png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110727</xdr:rowOff>
    </xdr:from>
    <xdr:to>
      <xdr:col>3</xdr:col>
      <xdr:colOff>2303145</xdr:colOff>
      <xdr:row>0</xdr:row>
      <xdr:rowOff>821055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B604E0-39EF-45C6-873F-A0397F966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110727"/>
          <a:ext cx="4215765" cy="7103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135254</xdr:colOff>
      <xdr:row>0</xdr:row>
      <xdr:rowOff>57109</xdr:rowOff>
    </xdr:from>
    <xdr:to>
      <xdr:col>3</xdr:col>
      <xdr:colOff>2379612</xdr:colOff>
      <xdr:row>0</xdr:row>
      <xdr:rowOff>781049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E57DA4-3359-4D23-920D-0B56A524D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254" y="57109"/>
          <a:ext cx="4254133" cy="7239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165734</xdr:colOff>
      <xdr:row>0</xdr:row>
      <xdr:rowOff>63102</xdr:rowOff>
    </xdr:from>
    <xdr:to>
      <xdr:col>3</xdr:col>
      <xdr:colOff>2352675</xdr:colOff>
      <xdr:row>0</xdr:row>
      <xdr:rowOff>839684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17EA4E-3BCD-44F6-AF6D-337C5BCC88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734" y="63102"/>
          <a:ext cx="4644391" cy="7765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6</xdr:row>
      <xdr:rowOff>155256</xdr:rowOff>
    </xdr:from>
    <xdr:to>
      <xdr:col>6</xdr:col>
      <xdr:colOff>335279</xdr:colOff>
      <xdr:row>28</xdr:row>
      <xdr:rowOff>150494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44E2E1C-34B2-36C5-CE85-E102F038B3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266700</xdr:colOff>
      <xdr:row>35</xdr:row>
      <xdr:rowOff>79055</xdr:rowOff>
    </xdr:from>
    <xdr:to>
      <xdr:col>6</xdr:col>
      <xdr:colOff>278129</xdr:colOff>
      <xdr:row>57</xdr:row>
      <xdr:rowOff>70484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F099C2A-2626-750F-F974-28879D6CB4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384809</xdr:colOff>
      <xdr:row>35</xdr:row>
      <xdr:rowOff>77152</xdr:rowOff>
    </xdr:from>
    <xdr:to>
      <xdr:col>13</xdr:col>
      <xdr:colOff>390525</xdr:colOff>
      <xdr:row>57</xdr:row>
      <xdr:rowOff>76200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CA452248-C666-73E4-8534-08BDCB22A7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304798</xdr:colOff>
      <xdr:row>6</xdr:row>
      <xdr:rowOff>174305</xdr:rowOff>
    </xdr:from>
    <xdr:to>
      <xdr:col>13</xdr:col>
      <xdr:colOff>323849</xdr:colOff>
      <xdr:row>28</xdr:row>
      <xdr:rowOff>165734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E2757729-82EE-B256-83C6-FEAC1FA7A8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129540</xdr:colOff>
      <xdr:row>0</xdr:row>
      <xdr:rowOff>85725</xdr:rowOff>
    </xdr:from>
    <xdr:to>
      <xdr:col>3</xdr:col>
      <xdr:colOff>434340</xdr:colOff>
      <xdr:row>0</xdr:row>
      <xdr:rowOff>800141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0FAD050-C806-45D2-AD7D-F2DBAF8DD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9540" y="85725"/>
          <a:ext cx="4147185" cy="71441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114146</xdr:rowOff>
    </xdr:from>
    <xdr:to>
      <xdr:col>3</xdr:col>
      <xdr:colOff>2382475</xdr:colOff>
      <xdr:row>0</xdr:row>
      <xdr:rowOff>821579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4A2DAE-8DA1-E560-7744-603EBD25F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114146"/>
          <a:ext cx="4236040" cy="71124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</xdr:colOff>
      <xdr:row>0</xdr:row>
      <xdr:rowOff>53576</xdr:rowOff>
    </xdr:from>
    <xdr:to>
      <xdr:col>3</xdr:col>
      <xdr:colOff>2180249</xdr:colOff>
      <xdr:row>0</xdr:row>
      <xdr:rowOff>781049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1758E2-45B2-48DE-8F6C-2ACA4A570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4" y="53576"/>
          <a:ext cx="4313850" cy="72747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8572</xdr:rowOff>
    </xdr:from>
    <xdr:to>
      <xdr:col>5</xdr:col>
      <xdr:colOff>9525</xdr:colOff>
      <xdr:row>31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A27DF1D-6FF0-3E65-13A7-9DA9FA7699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560070</xdr:colOff>
      <xdr:row>7</xdr:row>
      <xdr:rowOff>951</xdr:rowOff>
    </xdr:from>
    <xdr:to>
      <xdr:col>11</xdr:col>
      <xdr:colOff>76200</xdr:colOff>
      <xdr:row>31</xdr:row>
      <xdr:rowOff>15240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1F26C7-85C3-1B0F-2B0E-F11B9AD77B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495301</xdr:colOff>
      <xdr:row>7</xdr:row>
      <xdr:rowOff>951</xdr:rowOff>
    </xdr:from>
    <xdr:to>
      <xdr:col>17</xdr:col>
      <xdr:colOff>125731</xdr:colOff>
      <xdr:row>30</xdr:row>
      <xdr:rowOff>171449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8081900-4B86-7D26-E87A-185119C644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97155</xdr:colOff>
      <xdr:row>0</xdr:row>
      <xdr:rowOff>47625</xdr:rowOff>
    </xdr:from>
    <xdr:to>
      <xdr:col>4</xdr:col>
      <xdr:colOff>238125</xdr:colOff>
      <xdr:row>0</xdr:row>
      <xdr:rowOff>808564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705B706-C873-4820-B795-9FCBE2740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7155" y="47625"/>
          <a:ext cx="4693920" cy="760939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customProperty" Target="../customProperty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https://ospi.k12.wa.us/student-success/special-education/special-education-data-collection/special-education-data-reporting-and-collection" TargetMode="External"/><Relationship Id="rId1" Type="http://schemas.openxmlformats.org/officeDocument/2006/relationships/hyperlink" Target="https://www.k12.wa.us/sites/default/files/public/specialed/earlychildhood/pubdocs/COS_Decision%20Tre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30B99-511C-4B59-9FF7-0DB483CABEFE}">
  <dimension ref="A1:I26"/>
  <sheetViews>
    <sheetView workbookViewId="0">
      <selection activeCell="F26" sqref="F26:I26"/>
    </sheetView>
  </sheetViews>
  <sheetFormatPr defaultRowHeight="15"/>
  <sheetData>
    <row r="1" spans="1:9">
      <c r="A1" s="6">
        <v>0.51428571428571423</v>
      </c>
      <c r="B1" s="6">
        <v>0.33809523809523812</v>
      </c>
      <c r="C1" s="6">
        <v>0.1380952380952381</v>
      </c>
      <c r="D1" s="6">
        <v>9.5238095238095247E-3</v>
      </c>
      <c r="E1" s="7">
        <v>210</v>
      </c>
      <c r="F1">
        <f>A1*E1</f>
        <v>107.99999999999999</v>
      </c>
      <c r="G1">
        <f>B1*E1</f>
        <v>71</v>
      </c>
      <c r="H1">
        <f>C1*E1</f>
        <v>29.000000000000004</v>
      </c>
      <c r="I1">
        <f>D1*E1</f>
        <v>2</v>
      </c>
    </row>
    <row r="2" spans="1:9">
      <c r="A2" s="6">
        <v>0.67272727272727273</v>
      </c>
      <c r="B2" s="6">
        <v>0.18181818181818182</v>
      </c>
      <c r="C2" s="6">
        <v>0.14545454545454545</v>
      </c>
      <c r="D2" s="6">
        <v>0</v>
      </c>
      <c r="E2" s="7">
        <v>55</v>
      </c>
      <c r="F2">
        <f t="shared" ref="F2:F24" si="0">A2*E2</f>
        <v>37</v>
      </c>
      <c r="G2">
        <f t="shared" ref="G2:G24" si="1">B2*E2</f>
        <v>10</v>
      </c>
      <c r="H2">
        <f t="shared" ref="H2:H24" si="2">C2*E2</f>
        <v>8</v>
      </c>
      <c r="I2">
        <f t="shared" ref="I2:I24" si="3">D2*E2</f>
        <v>0</v>
      </c>
    </row>
    <row r="3" spans="1:9">
      <c r="A3" s="6">
        <v>0.2318840579710145</v>
      </c>
      <c r="B3" s="6">
        <v>0.43478260869565216</v>
      </c>
      <c r="C3" s="6">
        <v>0.33333333333333331</v>
      </c>
      <c r="D3" s="6">
        <v>0</v>
      </c>
      <c r="E3" s="7">
        <v>69</v>
      </c>
      <c r="F3">
        <f t="shared" si="0"/>
        <v>16</v>
      </c>
      <c r="G3">
        <f t="shared" si="1"/>
        <v>30</v>
      </c>
      <c r="H3">
        <f t="shared" si="2"/>
        <v>23</v>
      </c>
      <c r="I3">
        <f t="shared" si="3"/>
        <v>0</v>
      </c>
    </row>
    <row r="4" spans="1:9">
      <c r="A4" s="6">
        <v>0.42483660130718953</v>
      </c>
      <c r="B4" s="6">
        <v>0.34313725490196079</v>
      </c>
      <c r="C4" s="6">
        <v>0.22549019607843138</v>
      </c>
      <c r="D4" s="6">
        <v>6.5359477124183009E-3</v>
      </c>
      <c r="E4" s="7">
        <v>306</v>
      </c>
      <c r="F4">
        <f t="shared" si="0"/>
        <v>130</v>
      </c>
      <c r="G4">
        <f t="shared" si="1"/>
        <v>105</v>
      </c>
      <c r="H4">
        <f t="shared" si="2"/>
        <v>69</v>
      </c>
      <c r="I4">
        <f t="shared" si="3"/>
        <v>2</v>
      </c>
    </row>
    <row r="5" spans="1:9">
      <c r="A5" s="6">
        <v>0.46153846153846156</v>
      </c>
      <c r="B5" s="6">
        <v>0.25274725274725274</v>
      </c>
      <c r="C5" s="6">
        <v>0.26373626373626374</v>
      </c>
      <c r="D5" s="6">
        <v>2.197802197802198E-2</v>
      </c>
      <c r="E5" s="7">
        <v>91</v>
      </c>
      <c r="F5">
        <f t="shared" si="0"/>
        <v>42</v>
      </c>
      <c r="G5">
        <f t="shared" si="1"/>
        <v>23</v>
      </c>
      <c r="H5">
        <f t="shared" si="2"/>
        <v>24</v>
      </c>
      <c r="I5">
        <f t="shared" si="3"/>
        <v>2</v>
      </c>
    </row>
    <row r="6" spans="1:9">
      <c r="A6" s="6">
        <v>0.73722627737226276</v>
      </c>
      <c r="B6" s="6">
        <v>0.13138686131386862</v>
      </c>
      <c r="C6" s="6">
        <v>0.10948905109489052</v>
      </c>
      <c r="D6" s="6">
        <v>2.1897810218978103E-2</v>
      </c>
      <c r="E6" s="7">
        <v>137</v>
      </c>
      <c r="F6">
        <f t="shared" si="0"/>
        <v>101</v>
      </c>
      <c r="G6">
        <f t="shared" si="1"/>
        <v>18</v>
      </c>
      <c r="H6">
        <f t="shared" si="2"/>
        <v>15</v>
      </c>
      <c r="I6">
        <f t="shared" si="3"/>
        <v>3</v>
      </c>
    </row>
    <row r="7" spans="1:9">
      <c r="A7" s="6">
        <v>0.431640625</v>
      </c>
      <c r="B7" s="6">
        <v>0.40625</v>
      </c>
      <c r="C7" s="6">
        <v>0.158203125</v>
      </c>
      <c r="D7" s="6">
        <v>3.90625E-3</v>
      </c>
      <c r="E7" s="7">
        <v>512</v>
      </c>
      <c r="F7">
        <f t="shared" si="0"/>
        <v>221</v>
      </c>
      <c r="G7">
        <f t="shared" si="1"/>
        <v>208</v>
      </c>
      <c r="H7">
        <f t="shared" si="2"/>
        <v>81</v>
      </c>
      <c r="I7">
        <f t="shared" si="3"/>
        <v>2</v>
      </c>
    </row>
    <row r="8" spans="1:9">
      <c r="A8" s="6">
        <v>0.45876288659793812</v>
      </c>
      <c r="B8" s="6">
        <v>0.39690721649484534</v>
      </c>
      <c r="C8" s="6">
        <v>0.12886597938144329</v>
      </c>
      <c r="D8" s="6">
        <v>1.5463917525773196E-2</v>
      </c>
      <c r="E8" s="7">
        <v>194</v>
      </c>
      <c r="F8">
        <f t="shared" si="0"/>
        <v>89</v>
      </c>
      <c r="G8">
        <f t="shared" si="1"/>
        <v>77</v>
      </c>
      <c r="H8">
        <f t="shared" si="2"/>
        <v>24.999999999999996</v>
      </c>
      <c r="I8">
        <f t="shared" si="3"/>
        <v>3</v>
      </c>
    </row>
    <row r="9" spans="1:9">
      <c r="A9" s="6">
        <v>0.58757062146892658</v>
      </c>
      <c r="B9" s="6">
        <v>0.16949152542372881</v>
      </c>
      <c r="C9" s="6">
        <v>0.22598870056497175</v>
      </c>
      <c r="D9" s="6">
        <v>1.6949152542372881E-2</v>
      </c>
      <c r="E9" s="7">
        <v>354</v>
      </c>
      <c r="F9">
        <f t="shared" si="0"/>
        <v>208</v>
      </c>
      <c r="G9">
        <f t="shared" si="1"/>
        <v>60</v>
      </c>
      <c r="H9">
        <f t="shared" si="2"/>
        <v>80</v>
      </c>
      <c r="I9">
        <f t="shared" si="3"/>
        <v>6</v>
      </c>
    </row>
    <row r="10" spans="1:9">
      <c r="A10" s="6">
        <v>0.38596491228070173</v>
      </c>
      <c r="B10" s="6">
        <v>0.33333333333333331</v>
      </c>
      <c r="C10" s="6">
        <v>0.26315789473684209</v>
      </c>
      <c r="D10" s="6">
        <v>1.7543859649122806E-2</v>
      </c>
      <c r="E10" s="7">
        <v>57</v>
      </c>
      <c r="F10">
        <f t="shared" si="0"/>
        <v>22</v>
      </c>
      <c r="G10">
        <f t="shared" si="1"/>
        <v>19</v>
      </c>
      <c r="H10">
        <f t="shared" si="2"/>
        <v>15</v>
      </c>
      <c r="I10">
        <f t="shared" si="3"/>
        <v>1</v>
      </c>
    </row>
    <row r="11" spans="1:9">
      <c r="A11" s="6">
        <v>0.453125</v>
      </c>
      <c r="B11" s="6">
        <v>0.3125</v>
      </c>
      <c r="C11" s="6">
        <v>0.21428571428571427</v>
      </c>
      <c r="D11" s="6">
        <v>2.0089285714285716E-2</v>
      </c>
      <c r="E11" s="7">
        <v>448</v>
      </c>
      <c r="F11">
        <f t="shared" si="0"/>
        <v>203</v>
      </c>
      <c r="G11">
        <f t="shared" si="1"/>
        <v>140</v>
      </c>
      <c r="H11">
        <f t="shared" si="2"/>
        <v>96</v>
      </c>
      <c r="I11">
        <f t="shared" si="3"/>
        <v>9</v>
      </c>
    </row>
    <row r="12" spans="1:9">
      <c r="A12" s="6">
        <v>0.32075471698113206</v>
      </c>
      <c r="B12" s="6">
        <v>0.37735849056603776</v>
      </c>
      <c r="C12" s="6">
        <v>0.30188679245283018</v>
      </c>
      <c r="D12" s="6">
        <v>0</v>
      </c>
      <c r="E12" s="7">
        <v>53</v>
      </c>
      <c r="F12">
        <f t="shared" si="0"/>
        <v>17</v>
      </c>
      <c r="G12">
        <f t="shared" si="1"/>
        <v>20</v>
      </c>
      <c r="H12">
        <f t="shared" si="2"/>
        <v>16</v>
      </c>
      <c r="I12">
        <f t="shared" si="3"/>
        <v>0</v>
      </c>
    </row>
    <row r="13" spans="1:9">
      <c r="A13" s="6">
        <v>0.25</v>
      </c>
      <c r="B13" s="6">
        <v>0.375</v>
      </c>
      <c r="C13" s="6">
        <v>0.34375</v>
      </c>
      <c r="D13" s="6">
        <v>3.125E-2</v>
      </c>
      <c r="E13" s="7">
        <v>32</v>
      </c>
      <c r="F13">
        <f t="shared" si="0"/>
        <v>8</v>
      </c>
      <c r="G13">
        <f t="shared" si="1"/>
        <v>12</v>
      </c>
      <c r="H13">
        <f t="shared" si="2"/>
        <v>11</v>
      </c>
      <c r="I13">
        <f t="shared" si="3"/>
        <v>1</v>
      </c>
    </row>
    <row r="14" spans="1:9">
      <c r="A14" s="6">
        <v>0.53535353535353536</v>
      </c>
      <c r="B14" s="6">
        <v>0.25252525252525254</v>
      </c>
      <c r="C14" s="6">
        <v>0.20707070707070707</v>
      </c>
      <c r="D14" s="6">
        <v>5.0505050505050509E-3</v>
      </c>
      <c r="E14" s="7">
        <v>198</v>
      </c>
      <c r="F14">
        <f t="shared" si="0"/>
        <v>106</v>
      </c>
      <c r="G14">
        <f t="shared" si="1"/>
        <v>50</v>
      </c>
      <c r="H14">
        <f t="shared" si="2"/>
        <v>41</v>
      </c>
      <c r="I14">
        <f t="shared" si="3"/>
        <v>1</v>
      </c>
    </row>
    <row r="15" spans="1:9">
      <c r="A15" s="6">
        <v>0.58783783783783783</v>
      </c>
      <c r="B15" s="6">
        <v>0.27027027027027029</v>
      </c>
      <c r="C15" s="6">
        <v>0.14189189189189189</v>
      </c>
      <c r="D15" s="6">
        <v>0</v>
      </c>
      <c r="E15" s="7">
        <v>148</v>
      </c>
      <c r="F15">
        <f t="shared" si="0"/>
        <v>87</v>
      </c>
      <c r="G15">
        <f t="shared" si="1"/>
        <v>40</v>
      </c>
      <c r="H15">
        <f t="shared" si="2"/>
        <v>21</v>
      </c>
      <c r="I15">
        <f t="shared" si="3"/>
        <v>0</v>
      </c>
    </row>
    <row r="16" spans="1:9">
      <c r="A16" s="6">
        <v>0.59259259259259256</v>
      </c>
      <c r="B16" s="6">
        <v>0.29629629629629628</v>
      </c>
      <c r="C16" s="6">
        <v>0.1111111111111111</v>
      </c>
      <c r="D16" s="6">
        <v>0</v>
      </c>
      <c r="E16" s="7">
        <v>27</v>
      </c>
      <c r="F16">
        <f t="shared" si="0"/>
        <v>16</v>
      </c>
      <c r="G16">
        <f t="shared" si="1"/>
        <v>8</v>
      </c>
      <c r="H16">
        <f t="shared" si="2"/>
        <v>3</v>
      </c>
      <c r="I16">
        <f t="shared" si="3"/>
        <v>0</v>
      </c>
    </row>
    <row r="17" spans="1:9">
      <c r="A17" s="6">
        <v>0.8</v>
      </c>
      <c r="B17" s="6">
        <v>0</v>
      </c>
      <c r="C17" s="6">
        <v>0.2</v>
      </c>
      <c r="D17" s="6">
        <v>0</v>
      </c>
      <c r="E17" s="7">
        <v>5</v>
      </c>
      <c r="F17">
        <f t="shared" si="0"/>
        <v>4</v>
      </c>
      <c r="G17">
        <f t="shared" si="1"/>
        <v>0</v>
      </c>
      <c r="H17">
        <f t="shared" si="2"/>
        <v>1</v>
      </c>
      <c r="I17">
        <f t="shared" si="3"/>
        <v>0</v>
      </c>
    </row>
    <row r="18" spans="1:9">
      <c r="A18" s="6">
        <v>0.46798029556650245</v>
      </c>
      <c r="B18" s="6">
        <v>0.31527093596059114</v>
      </c>
      <c r="C18" s="6">
        <v>0.21182266009852216</v>
      </c>
      <c r="D18" s="6">
        <v>4.9261083743842365E-3</v>
      </c>
      <c r="E18" s="7">
        <v>203</v>
      </c>
      <c r="F18">
        <f t="shared" si="0"/>
        <v>95</v>
      </c>
      <c r="G18">
        <f t="shared" si="1"/>
        <v>64</v>
      </c>
      <c r="H18">
        <f t="shared" si="2"/>
        <v>43</v>
      </c>
      <c r="I18">
        <f t="shared" si="3"/>
        <v>1</v>
      </c>
    </row>
    <row r="19" spans="1:9">
      <c r="A19" s="6">
        <v>0.44680851063829785</v>
      </c>
      <c r="B19" s="6">
        <v>0.31382978723404253</v>
      </c>
      <c r="C19" s="6">
        <v>0.21010638297872342</v>
      </c>
      <c r="D19" s="6">
        <v>2.9255319148936171E-2</v>
      </c>
      <c r="E19" s="7">
        <v>376</v>
      </c>
      <c r="F19">
        <f t="shared" si="0"/>
        <v>168</v>
      </c>
      <c r="G19">
        <f t="shared" si="1"/>
        <v>118</v>
      </c>
      <c r="H19">
        <f t="shared" si="2"/>
        <v>79</v>
      </c>
      <c r="I19">
        <f t="shared" si="3"/>
        <v>11</v>
      </c>
    </row>
    <row r="20" spans="1:9">
      <c r="A20" s="6">
        <v>0.5</v>
      </c>
      <c r="B20" s="6">
        <v>0.23076923076923078</v>
      </c>
      <c r="C20" s="6">
        <v>0.23076923076923078</v>
      </c>
      <c r="D20" s="6">
        <v>3.8461538461538464E-2</v>
      </c>
      <c r="E20" s="7">
        <v>26</v>
      </c>
      <c r="F20">
        <f t="shared" si="0"/>
        <v>13</v>
      </c>
      <c r="G20">
        <f t="shared" si="1"/>
        <v>6</v>
      </c>
      <c r="H20">
        <f t="shared" si="2"/>
        <v>6</v>
      </c>
      <c r="I20">
        <f t="shared" si="3"/>
        <v>1</v>
      </c>
    </row>
    <row r="21" spans="1:9">
      <c r="A21" s="6">
        <v>0.53475061324611606</v>
      </c>
      <c r="B21" s="6">
        <v>0.26737530662305803</v>
      </c>
      <c r="C21" s="6">
        <v>0.19051512673753065</v>
      </c>
      <c r="D21" s="6">
        <v>7.3589533932951756E-3</v>
      </c>
      <c r="E21" s="7">
        <v>1223</v>
      </c>
      <c r="F21">
        <f t="shared" si="0"/>
        <v>653.99999999999989</v>
      </c>
      <c r="G21">
        <f t="shared" si="1"/>
        <v>326.99999999999994</v>
      </c>
      <c r="H21">
        <f t="shared" si="2"/>
        <v>233</v>
      </c>
      <c r="I21">
        <f t="shared" si="3"/>
        <v>9</v>
      </c>
    </row>
    <row r="22" spans="1:9">
      <c r="A22" s="6">
        <v>0.59872611464968151</v>
      </c>
      <c r="B22" s="6">
        <v>0.26751592356687898</v>
      </c>
      <c r="C22" s="6">
        <v>0.12738853503184713</v>
      </c>
      <c r="D22" s="6">
        <v>6.369426751592357E-3</v>
      </c>
      <c r="E22" s="7">
        <v>157</v>
      </c>
      <c r="F22">
        <f t="shared" si="0"/>
        <v>94</v>
      </c>
      <c r="G22">
        <f t="shared" si="1"/>
        <v>42</v>
      </c>
      <c r="H22">
        <f t="shared" si="2"/>
        <v>20</v>
      </c>
      <c r="I22">
        <f t="shared" si="3"/>
        <v>1</v>
      </c>
    </row>
    <row r="23" spans="1:9">
      <c r="A23" s="6">
        <v>0.42307692307692307</v>
      </c>
      <c r="B23" s="6">
        <v>0.42307692307692307</v>
      </c>
      <c r="C23" s="6">
        <v>0.15384615384615385</v>
      </c>
      <c r="D23" s="6">
        <v>0</v>
      </c>
      <c r="E23" s="7">
        <v>26</v>
      </c>
      <c r="F23">
        <f t="shared" si="0"/>
        <v>11</v>
      </c>
      <c r="G23">
        <f t="shared" si="1"/>
        <v>11</v>
      </c>
      <c r="H23">
        <f t="shared" si="2"/>
        <v>4</v>
      </c>
      <c r="I23">
        <f t="shared" si="3"/>
        <v>0</v>
      </c>
    </row>
    <row r="24" spans="1:9">
      <c r="A24" s="6">
        <v>0.44444444444444442</v>
      </c>
      <c r="B24" s="6">
        <v>0.22222222222222221</v>
      </c>
      <c r="C24" s="6">
        <v>0.33333333333333331</v>
      </c>
      <c r="D24" s="6">
        <v>0</v>
      </c>
      <c r="E24" s="7">
        <v>18</v>
      </c>
      <c r="F24">
        <f t="shared" si="0"/>
        <v>8</v>
      </c>
      <c r="G24">
        <f t="shared" si="1"/>
        <v>4</v>
      </c>
      <c r="H24">
        <f t="shared" si="2"/>
        <v>6</v>
      </c>
      <c r="I24">
        <f t="shared" si="3"/>
        <v>0</v>
      </c>
    </row>
    <row r="25" spans="1:9">
      <c r="E25" s="9">
        <f>SUM(E1:E24)</f>
        <v>4925</v>
      </c>
      <c r="F25">
        <f>SUM(F1:F24)</f>
        <v>2458</v>
      </c>
      <c r="G25">
        <f t="shared" ref="G25:I25" si="4">SUM(G1:G24)</f>
        <v>1463</v>
      </c>
      <c r="H25">
        <f t="shared" si="4"/>
        <v>949</v>
      </c>
      <c r="I25">
        <f t="shared" si="4"/>
        <v>55</v>
      </c>
    </row>
    <row r="26" spans="1:9">
      <c r="F26">
        <f>F25/E25</f>
        <v>0.49908629441624364</v>
      </c>
      <c r="G26">
        <f t="shared" ref="G26:I26" si="5">G25/F25</f>
        <v>0.59519934906427985</v>
      </c>
      <c r="H26">
        <f t="shared" si="5"/>
        <v>0.64866712235133284</v>
      </c>
      <c r="I26">
        <f t="shared" si="5"/>
        <v>5.7955742887249737E-2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4F2D2-656F-4A99-8314-07CD98F8C6E6}">
  <sheetPr>
    <tabColor theme="4" tint="-0.249977111117893"/>
    <pageSetUpPr fitToPage="1"/>
  </sheetPr>
  <dimension ref="A1:AE320"/>
  <sheetViews>
    <sheetView zoomScaleNormal="100" zoomScaleSheetLayoutView="50" workbookViewId="0">
      <selection sqref="A1:XFD1"/>
    </sheetView>
  </sheetViews>
  <sheetFormatPr defaultColWidth="8.85546875" defaultRowHeight="16.5"/>
  <cols>
    <col min="1" max="1" width="12.140625" style="38" customWidth="1"/>
    <col min="2" max="2" width="6.28515625" style="38" customWidth="1"/>
    <col min="3" max="3" width="10.7109375" style="38" customWidth="1"/>
    <col min="4" max="4" width="35.5703125" style="38" customWidth="1"/>
    <col min="5" max="24" width="11.42578125" style="38" customWidth="1"/>
    <col min="25" max="16384" width="8.85546875" style="38"/>
  </cols>
  <sheetData>
    <row r="1" spans="1:31" ht="70.900000000000006" customHeight="1">
      <c r="A1" s="172"/>
      <c r="B1" s="172"/>
      <c r="C1" s="172"/>
      <c r="D1" s="172"/>
      <c r="E1" s="173" t="e" vm="1">
        <v>#VALUE!</v>
      </c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47"/>
      <c r="Z1" s="147"/>
      <c r="AA1" s="147"/>
      <c r="AB1" s="147"/>
      <c r="AC1" s="147"/>
      <c r="AD1" s="147"/>
      <c r="AE1" s="147"/>
    </row>
    <row r="2" spans="1:31" ht="25.5">
      <c r="A2" s="178" t="s">
        <v>0</v>
      </c>
      <c r="B2" s="178" t="s">
        <v>1</v>
      </c>
      <c r="C2" s="183" t="s">
        <v>698</v>
      </c>
      <c r="D2" s="178" t="s">
        <v>700</v>
      </c>
      <c r="E2" s="182" t="s">
        <v>697</v>
      </c>
      <c r="F2" s="182"/>
      <c r="G2" s="182"/>
      <c r="H2" s="182"/>
      <c r="I2" s="182"/>
      <c r="J2" s="181" t="s">
        <v>689</v>
      </c>
      <c r="K2" s="181"/>
      <c r="L2" s="181"/>
      <c r="M2" s="181"/>
      <c r="N2" s="181"/>
      <c r="O2" s="180" t="s">
        <v>688</v>
      </c>
      <c r="P2" s="180"/>
      <c r="Q2" s="180"/>
      <c r="R2" s="180"/>
      <c r="S2" s="180"/>
      <c r="T2" s="179" t="s">
        <v>645</v>
      </c>
      <c r="U2" s="179"/>
      <c r="V2" s="179"/>
      <c r="W2" s="179"/>
      <c r="X2" s="179"/>
      <c r="Y2" s="148"/>
      <c r="Z2" s="148"/>
    </row>
    <row r="3" spans="1:31" ht="42.6" customHeight="1">
      <c r="A3" s="178"/>
      <c r="B3" s="178"/>
      <c r="C3" s="184"/>
      <c r="D3" s="185"/>
      <c r="E3" s="73" t="s">
        <v>2</v>
      </c>
      <c r="F3" s="73" t="s">
        <v>3</v>
      </c>
      <c r="G3" s="73" t="s">
        <v>4</v>
      </c>
      <c r="H3" s="73" t="s">
        <v>5</v>
      </c>
      <c r="I3" s="73" t="s">
        <v>651</v>
      </c>
      <c r="J3" s="76" t="s">
        <v>2</v>
      </c>
      <c r="K3" s="76" t="s">
        <v>3</v>
      </c>
      <c r="L3" s="76" t="s">
        <v>4</v>
      </c>
      <c r="M3" s="76" t="s">
        <v>5</v>
      </c>
      <c r="N3" s="76" t="s">
        <v>651</v>
      </c>
      <c r="O3" s="78" t="s">
        <v>2</v>
      </c>
      <c r="P3" s="78" t="s">
        <v>3</v>
      </c>
      <c r="Q3" s="78" t="s">
        <v>4</v>
      </c>
      <c r="R3" s="78" t="s">
        <v>5</v>
      </c>
      <c r="S3" s="78" t="s">
        <v>651</v>
      </c>
      <c r="T3" s="149" t="s">
        <v>2</v>
      </c>
      <c r="U3" s="149" t="s">
        <v>3</v>
      </c>
      <c r="V3" s="149" t="s">
        <v>4</v>
      </c>
      <c r="W3" s="149" t="s">
        <v>5</v>
      </c>
      <c r="X3" s="149" t="s">
        <v>651</v>
      </c>
    </row>
    <row r="4" spans="1:31">
      <c r="A4" s="174">
        <v>99999</v>
      </c>
      <c r="B4" s="176">
        <v>999</v>
      </c>
      <c r="C4" s="176" t="s">
        <v>701</v>
      </c>
      <c r="D4" s="48" t="s">
        <v>6</v>
      </c>
      <c r="E4" s="86">
        <v>0.66470576988037045</v>
      </c>
      <c r="F4" s="86">
        <v>0.21011975704425084</v>
      </c>
      <c r="G4" s="86">
        <v>0.1094575560385211</v>
      </c>
      <c r="H4" s="86">
        <v>1.5716917036857635E-2</v>
      </c>
      <c r="I4" s="88">
        <v>156901</v>
      </c>
      <c r="J4" s="126">
        <v>0.66220000000000001</v>
      </c>
      <c r="K4" s="126">
        <v>0.21490000000000001</v>
      </c>
      <c r="L4" s="126">
        <v>0.1075</v>
      </c>
      <c r="M4" s="126">
        <v>1.5299999999999999E-2</v>
      </c>
      <c r="N4" s="119">
        <v>153288</v>
      </c>
      <c r="O4" s="118">
        <v>0.6512</v>
      </c>
      <c r="P4" s="118">
        <v>0.22639999999999999</v>
      </c>
      <c r="Q4" s="118">
        <v>0.10780000000000001</v>
      </c>
      <c r="R4" s="118">
        <v>1.47E-2</v>
      </c>
      <c r="S4" s="119">
        <v>147595</v>
      </c>
      <c r="T4" s="127">
        <v>0.63414098321155987</v>
      </c>
      <c r="U4" s="127">
        <v>0.23716417804675818</v>
      </c>
      <c r="V4" s="127">
        <v>0.11364264504744559</v>
      </c>
      <c r="W4" s="127">
        <v>1.505219369423637E-2</v>
      </c>
      <c r="X4" s="128">
        <v>141109</v>
      </c>
    </row>
    <row r="5" spans="1:31">
      <c r="A5" s="175"/>
      <c r="B5" s="177"/>
      <c r="C5" s="177"/>
      <c r="D5" s="48" t="s">
        <v>699</v>
      </c>
      <c r="E5" s="86">
        <v>0.6228918336292163</v>
      </c>
      <c r="F5" s="86">
        <v>0.22798313466903372</v>
      </c>
      <c r="G5" s="86">
        <v>0.13693570885112857</v>
      </c>
      <c r="H5" s="87">
        <v>1.2189322850621354E-2</v>
      </c>
      <c r="I5" s="88">
        <v>63088</v>
      </c>
      <c r="J5" s="91">
        <f>38243/61204</f>
        <v>0.62484478138683741</v>
      </c>
      <c r="K5" s="91">
        <f>14089/61204</f>
        <v>0.2301973727207372</v>
      </c>
      <c r="L5" s="91">
        <f>8120/61204</f>
        <v>0.13267106725050651</v>
      </c>
      <c r="M5" s="91">
        <f>752/61204</f>
        <v>1.2286778641918829E-2</v>
      </c>
      <c r="N5" s="90">
        <v>61204</v>
      </c>
      <c r="O5" s="91">
        <v>0.61434863628663394</v>
      </c>
      <c r="P5" s="91">
        <v>0.38836343581966082</v>
      </c>
      <c r="Q5" s="91">
        <v>0.56567736438511784</v>
      </c>
      <c r="R5" s="91">
        <v>8.9619681184887667E-2</v>
      </c>
      <c r="S5" s="90">
        <v>59030</v>
      </c>
      <c r="T5" s="127">
        <v>0.59933616145121493</v>
      </c>
      <c r="U5" s="127">
        <v>0.41355209382218799</v>
      </c>
      <c r="V5" s="127">
        <v>0.56803208249785164</v>
      </c>
      <c r="W5" s="127">
        <v>8.5350479072112961E-2</v>
      </c>
      <c r="X5" s="128">
        <v>56339</v>
      </c>
    </row>
    <row r="6" spans="1:31">
      <c r="A6" s="58" t="s">
        <v>7</v>
      </c>
      <c r="B6" s="58">
        <v>113</v>
      </c>
      <c r="C6" s="58" t="s">
        <v>13</v>
      </c>
      <c r="D6" s="21" t="s">
        <v>9</v>
      </c>
      <c r="E6" s="105">
        <v>0.58058925476603118</v>
      </c>
      <c r="F6" s="105">
        <v>0.3188908145580589</v>
      </c>
      <c r="G6" s="105">
        <v>9.7053726169844021E-2</v>
      </c>
      <c r="H6" s="105">
        <v>3.4662045060658577E-3</v>
      </c>
      <c r="I6" s="21">
        <v>577</v>
      </c>
      <c r="J6" s="67">
        <v>0.55902777777777779</v>
      </c>
      <c r="K6" s="67">
        <v>0.3263888888888889</v>
      </c>
      <c r="L6" s="67">
        <v>0.10069444444444445</v>
      </c>
      <c r="M6" s="67">
        <v>1.3888888888888888E-2</v>
      </c>
      <c r="N6" s="123">
        <v>576</v>
      </c>
      <c r="O6" s="96">
        <v>0.53237410071942448</v>
      </c>
      <c r="P6" s="96">
        <v>0.37050359712230213</v>
      </c>
      <c r="Q6" s="96">
        <v>8.6330935251798566E-2</v>
      </c>
      <c r="R6" s="96">
        <v>1.0791366906474821E-2</v>
      </c>
      <c r="S6" s="16">
        <v>556</v>
      </c>
      <c r="T6" s="98">
        <v>0.55743879472693036</v>
      </c>
      <c r="U6" s="98">
        <v>0.3408662900188324</v>
      </c>
      <c r="V6" s="98">
        <v>9.7928436911487754E-2</v>
      </c>
      <c r="W6" s="98">
        <v>3.766478342749529E-3</v>
      </c>
      <c r="X6" s="99">
        <v>531</v>
      </c>
    </row>
    <row r="7" spans="1:31">
      <c r="A7" s="58" t="s">
        <v>10</v>
      </c>
      <c r="B7" s="58">
        <v>113</v>
      </c>
      <c r="C7" s="58" t="s">
        <v>13</v>
      </c>
      <c r="D7" s="21" t="s">
        <v>11</v>
      </c>
      <c r="E7" s="105">
        <v>0.74603174603174605</v>
      </c>
      <c r="F7" s="105">
        <v>0.22222222222222221</v>
      </c>
      <c r="G7" s="105">
        <v>1.5873015873015872E-2</v>
      </c>
      <c r="H7" s="105">
        <v>1.5873015873015872E-2</v>
      </c>
      <c r="I7" s="21">
        <v>63</v>
      </c>
      <c r="J7" s="67">
        <v>0.70491803278688525</v>
      </c>
      <c r="K7" s="67">
        <v>0.24590163934426229</v>
      </c>
      <c r="L7" s="67">
        <v>1.6393442622950821E-2</v>
      </c>
      <c r="M7" s="67">
        <v>3.2786885245901641E-2</v>
      </c>
      <c r="N7" s="123">
        <v>61</v>
      </c>
      <c r="O7" s="96">
        <v>0.7142857142857143</v>
      </c>
      <c r="P7" s="96">
        <v>0.22857142857142856</v>
      </c>
      <c r="Q7" s="96">
        <v>4.2857142857142858E-2</v>
      </c>
      <c r="R7" s="96">
        <v>1.4285714285714285E-2</v>
      </c>
      <c r="S7" s="16">
        <v>70</v>
      </c>
      <c r="T7" s="98">
        <v>0.67532467532467533</v>
      </c>
      <c r="U7" s="98">
        <v>0.25974025974025972</v>
      </c>
      <c r="V7" s="98">
        <v>5.1948051948051951E-2</v>
      </c>
      <c r="W7" s="98">
        <v>1.2987012987012988E-2</v>
      </c>
      <c r="X7" s="99">
        <v>77</v>
      </c>
    </row>
    <row r="8" spans="1:31">
      <c r="A8" s="58" t="s">
        <v>12</v>
      </c>
      <c r="B8" s="58">
        <v>101</v>
      </c>
      <c r="C8" s="58" t="s">
        <v>13</v>
      </c>
      <c r="D8" s="21" t="s">
        <v>14</v>
      </c>
      <c r="E8" s="105">
        <v>0.72222222222222221</v>
      </c>
      <c r="F8" s="105">
        <v>0.27777777777777779</v>
      </c>
      <c r="G8" s="105">
        <v>0</v>
      </c>
      <c r="H8" s="105">
        <v>0</v>
      </c>
      <c r="I8" s="21">
        <v>18</v>
      </c>
      <c r="J8" s="67">
        <v>0.8</v>
      </c>
      <c r="K8" s="67">
        <v>0.2</v>
      </c>
      <c r="L8" s="67">
        <v>0</v>
      </c>
      <c r="M8" s="67">
        <v>0</v>
      </c>
      <c r="N8" s="123">
        <v>20</v>
      </c>
      <c r="O8" s="96">
        <v>0.72222222222222221</v>
      </c>
      <c r="P8" s="96">
        <v>0.27777777777777779</v>
      </c>
      <c r="Q8" s="96">
        <v>0</v>
      </c>
      <c r="R8" s="96">
        <v>0</v>
      </c>
      <c r="S8" s="16">
        <v>18</v>
      </c>
      <c r="T8" s="98">
        <v>0.75</v>
      </c>
      <c r="U8" s="98">
        <v>0.25</v>
      </c>
      <c r="V8" s="98">
        <v>0</v>
      </c>
      <c r="W8" s="98">
        <v>0</v>
      </c>
      <c r="X8" s="99">
        <v>20</v>
      </c>
    </row>
    <row r="9" spans="1:31">
      <c r="A9" s="58" t="s">
        <v>15</v>
      </c>
      <c r="B9" s="58">
        <v>189</v>
      </c>
      <c r="C9" s="58" t="s">
        <v>13</v>
      </c>
      <c r="D9" s="21" t="s">
        <v>16</v>
      </c>
      <c r="E9" s="105">
        <v>0.75616438356164384</v>
      </c>
      <c r="F9" s="105">
        <v>0.15342465753424658</v>
      </c>
      <c r="G9" s="105">
        <v>8.2191780821917804E-2</v>
      </c>
      <c r="H9" s="105">
        <v>8.21917808219178E-3</v>
      </c>
      <c r="I9" s="21">
        <v>365</v>
      </c>
      <c r="J9" s="67">
        <v>0.7438692098092643</v>
      </c>
      <c r="K9" s="67">
        <v>0.16076294277929154</v>
      </c>
      <c r="L9" s="67">
        <v>7.901907356948229E-2</v>
      </c>
      <c r="M9" s="67">
        <v>1.6348773841961851E-2</v>
      </c>
      <c r="N9" s="123">
        <v>367</v>
      </c>
      <c r="O9" s="96">
        <v>0.72677595628415304</v>
      </c>
      <c r="P9" s="96">
        <v>0.18852459016393441</v>
      </c>
      <c r="Q9" s="96">
        <v>6.8306010928961755E-2</v>
      </c>
      <c r="R9" s="96">
        <v>1.6393442622950821E-2</v>
      </c>
      <c r="S9" s="16">
        <v>366</v>
      </c>
      <c r="T9" s="98">
        <v>0.65384615384615385</v>
      </c>
      <c r="U9" s="98">
        <v>0.23076923076923078</v>
      </c>
      <c r="V9" s="98">
        <v>8.7412587412587409E-2</v>
      </c>
      <c r="W9" s="98">
        <v>2.7972027972027972E-2</v>
      </c>
      <c r="X9" s="99">
        <v>286</v>
      </c>
    </row>
    <row r="10" spans="1:31">
      <c r="A10" s="58" t="s">
        <v>17</v>
      </c>
      <c r="B10" s="58">
        <v>189</v>
      </c>
      <c r="C10" s="58" t="s">
        <v>13</v>
      </c>
      <c r="D10" s="21" t="s">
        <v>18</v>
      </c>
      <c r="E10" s="105">
        <v>0.65888888888888886</v>
      </c>
      <c r="F10" s="105">
        <v>0.24</v>
      </c>
      <c r="G10" s="105">
        <v>8.3333333333333329E-2</v>
      </c>
      <c r="H10" s="105">
        <v>1.7777777777777778E-2</v>
      </c>
      <c r="I10" s="21">
        <v>900</v>
      </c>
      <c r="J10" s="67">
        <v>0.62119503945885002</v>
      </c>
      <c r="K10" s="67">
        <v>0.2874859075535513</v>
      </c>
      <c r="L10" s="67">
        <v>8.0045095828635851E-2</v>
      </c>
      <c r="M10" s="67">
        <v>1.1273957158962795E-2</v>
      </c>
      <c r="N10" s="123">
        <v>887</v>
      </c>
      <c r="O10" s="96">
        <v>0.6415981198589894</v>
      </c>
      <c r="P10" s="96">
        <v>0.27732079905992951</v>
      </c>
      <c r="Q10" s="96">
        <v>6.4629847238542884E-2</v>
      </c>
      <c r="R10" s="96">
        <v>1.6451233842538191E-2</v>
      </c>
      <c r="S10" s="16">
        <v>851</v>
      </c>
      <c r="T10" s="98">
        <v>0.6292134831460674</v>
      </c>
      <c r="U10" s="98">
        <v>0.2808988764044944</v>
      </c>
      <c r="V10" s="98">
        <v>7.116104868913857E-2</v>
      </c>
      <c r="W10" s="98">
        <v>1.8726591760299626E-2</v>
      </c>
      <c r="X10" s="99">
        <v>801</v>
      </c>
    </row>
    <row r="11" spans="1:31">
      <c r="A11" s="58" t="s">
        <v>19</v>
      </c>
      <c r="B11" s="58">
        <v>123</v>
      </c>
      <c r="C11" s="58" t="s">
        <v>13</v>
      </c>
      <c r="D11" s="21" t="s">
        <v>20</v>
      </c>
      <c r="E11" s="105">
        <v>0.76041666666666663</v>
      </c>
      <c r="F11" s="105">
        <v>0.1875</v>
      </c>
      <c r="G11" s="105">
        <v>4.1666666666666664E-2</v>
      </c>
      <c r="H11" s="105">
        <v>1.0416666666666666E-2</v>
      </c>
      <c r="I11" s="21">
        <v>96</v>
      </c>
      <c r="J11" s="67">
        <v>0.68041237113402064</v>
      </c>
      <c r="K11" s="67">
        <v>0.26804123711340205</v>
      </c>
      <c r="L11" s="67">
        <v>5.1546391752577317E-2</v>
      </c>
      <c r="M11" s="67">
        <v>0</v>
      </c>
      <c r="N11" s="123">
        <v>97</v>
      </c>
      <c r="O11" s="96">
        <v>0.67441860465116277</v>
      </c>
      <c r="P11" s="96">
        <v>0.2558139534883721</v>
      </c>
      <c r="Q11" s="96">
        <v>6.9767441860465115E-2</v>
      </c>
      <c r="R11" s="96">
        <v>0</v>
      </c>
      <c r="S11" s="16">
        <v>86</v>
      </c>
      <c r="T11" s="98">
        <v>0.5955056179775281</v>
      </c>
      <c r="U11" s="98">
        <v>0.3258426966292135</v>
      </c>
      <c r="V11" s="98">
        <v>5.6179775280898875E-2</v>
      </c>
      <c r="W11" s="98">
        <v>2.247191011235955E-2</v>
      </c>
      <c r="X11" s="99">
        <v>89</v>
      </c>
    </row>
    <row r="12" spans="1:31">
      <c r="A12" s="58" t="s">
        <v>21</v>
      </c>
      <c r="B12" s="58">
        <v>121</v>
      </c>
      <c r="C12" s="58" t="s">
        <v>8</v>
      </c>
      <c r="D12" s="21" t="s">
        <v>22</v>
      </c>
      <c r="E12" s="105">
        <v>0.6390827517447657</v>
      </c>
      <c r="F12" s="105">
        <v>0.26221335992023931</v>
      </c>
      <c r="G12" s="105">
        <v>9.6211365902293122E-2</v>
      </c>
      <c r="H12" s="105">
        <v>2.4925224327018943E-3</v>
      </c>
      <c r="I12" s="21">
        <v>2006</v>
      </c>
      <c r="J12" s="67">
        <v>0.65651522715926114</v>
      </c>
      <c r="K12" s="67">
        <v>0.25461807289066402</v>
      </c>
      <c r="L12" s="67">
        <v>8.3874188716924619E-2</v>
      </c>
      <c r="M12" s="67">
        <v>4.992511233150275E-3</v>
      </c>
      <c r="N12" s="123">
        <v>2003</v>
      </c>
      <c r="O12" s="96">
        <v>0.63361611876988333</v>
      </c>
      <c r="P12" s="96">
        <v>0.25556733828207845</v>
      </c>
      <c r="Q12" s="96">
        <v>0.10339342523860021</v>
      </c>
      <c r="R12" s="96">
        <v>7.423117709437964E-3</v>
      </c>
      <c r="S12" s="16">
        <v>1886</v>
      </c>
      <c r="T12" s="98">
        <v>0.60087241003271541</v>
      </c>
      <c r="U12" s="98">
        <v>0.26881134133042528</v>
      </c>
      <c r="V12" s="98">
        <v>0.12540894220283533</v>
      </c>
      <c r="W12" s="98">
        <v>4.9073064340239914E-3</v>
      </c>
      <c r="X12" s="99">
        <v>1834</v>
      </c>
    </row>
    <row r="13" spans="1:31">
      <c r="A13" s="58" t="s">
        <v>23</v>
      </c>
      <c r="B13" s="58">
        <v>121</v>
      </c>
      <c r="C13" s="58" t="s">
        <v>13</v>
      </c>
      <c r="D13" s="21" t="s">
        <v>24</v>
      </c>
      <c r="E13" s="105">
        <v>0.80095923261390889</v>
      </c>
      <c r="F13" s="105">
        <v>9.8321342925659472E-2</v>
      </c>
      <c r="G13" s="105">
        <v>4.0767386091127102E-2</v>
      </c>
      <c r="H13" s="105">
        <v>5.9952038369304558E-2</v>
      </c>
      <c r="I13" s="21">
        <v>417</v>
      </c>
      <c r="J13" s="67">
        <v>0.79107981220657275</v>
      </c>
      <c r="K13" s="67">
        <v>0.11267605633802817</v>
      </c>
      <c r="L13" s="67">
        <v>6.1032863849765258E-2</v>
      </c>
      <c r="M13" s="67">
        <v>3.5211267605633804E-2</v>
      </c>
      <c r="N13" s="123">
        <v>426</v>
      </c>
      <c r="O13" s="96">
        <v>0.75058275058275059</v>
      </c>
      <c r="P13" s="96">
        <v>0.14685314685314685</v>
      </c>
      <c r="Q13" s="96">
        <v>6.2937062937062943E-2</v>
      </c>
      <c r="R13" s="96">
        <v>3.9627039627039624E-2</v>
      </c>
      <c r="S13" s="16">
        <v>429</v>
      </c>
      <c r="T13" s="98">
        <v>0.69953051643192488</v>
      </c>
      <c r="U13" s="98">
        <v>0.20187793427230047</v>
      </c>
      <c r="V13" s="98">
        <v>6.3380281690140844E-2</v>
      </c>
      <c r="W13" s="98">
        <v>3.5211267605633804E-2</v>
      </c>
      <c r="X13" s="99">
        <v>426</v>
      </c>
    </row>
    <row r="14" spans="1:31">
      <c r="A14" s="58" t="s">
        <v>25</v>
      </c>
      <c r="B14" s="58">
        <v>112</v>
      </c>
      <c r="C14" s="58" t="s">
        <v>13</v>
      </c>
      <c r="D14" s="21" t="s">
        <v>26</v>
      </c>
      <c r="E14" s="105">
        <v>0.68300653594771243</v>
      </c>
      <c r="F14" s="105">
        <v>0.24237472766884532</v>
      </c>
      <c r="G14" s="105">
        <v>5.6644880174291937E-2</v>
      </c>
      <c r="H14" s="105">
        <v>1.7973856209150325E-2</v>
      </c>
      <c r="I14" s="21">
        <v>1836</v>
      </c>
      <c r="J14" s="67">
        <v>0.67843353557639274</v>
      </c>
      <c r="K14" s="67">
        <v>0.26034197462768893</v>
      </c>
      <c r="L14" s="67">
        <v>4.7986762272476557E-2</v>
      </c>
      <c r="M14" s="67">
        <v>1.3237727523441808E-2</v>
      </c>
      <c r="N14" s="123">
        <v>1813</v>
      </c>
      <c r="O14" s="96">
        <v>0.64886825304701101</v>
      </c>
      <c r="P14" s="96">
        <v>0.2861288450377249</v>
      </c>
      <c r="Q14" s="96">
        <v>5.3395240858966915E-2</v>
      </c>
      <c r="R14" s="96">
        <v>1.1607661056297156E-2</v>
      </c>
      <c r="S14" s="16">
        <v>1723</v>
      </c>
      <c r="T14" s="98">
        <v>0.64873222016079157</v>
      </c>
      <c r="U14" s="98">
        <v>0.28076685219542363</v>
      </c>
      <c r="V14" s="98">
        <v>6.1842918985776131E-2</v>
      </c>
      <c r="W14" s="98">
        <v>8.658008658008658E-3</v>
      </c>
      <c r="X14" s="99">
        <v>1617</v>
      </c>
    </row>
    <row r="15" spans="1:31">
      <c r="A15" s="58" t="s">
        <v>27</v>
      </c>
      <c r="B15" s="58">
        <v>121</v>
      </c>
      <c r="C15" s="58" t="s">
        <v>13</v>
      </c>
      <c r="D15" s="21" t="s">
        <v>28</v>
      </c>
      <c r="E15" s="105">
        <v>0.73019571295433361</v>
      </c>
      <c r="F15" s="105">
        <v>0.18406337371854614</v>
      </c>
      <c r="G15" s="105">
        <v>6.7567567567567571E-2</v>
      </c>
      <c r="H15" s="105">
        <v>1.8173345759552657E-2</v>
      </c>
      <c r="I15" s="21">
        <v>2146</v>
      </c>
      <c r="J15" s="67">
        <v>0.73069403714565007</v>
      </c>
      <c r="K15" s="67">
        <v>0.18279569892473119</v>
      </c>
      <c r="L15" s="67">
        <v>7.0381231671554259E-2</v>
      </c>
      <c r="M15" s="67">
        <v>1.6129032258064516E-2</v>
      </c>
      <c r="N15" s="123">
        <v>2046</v>
      </c>
      <c r="O15" s="96">
        <v>0.7190952130457654</v>
      </c>
      <c r="P15" s="96">
        <v>0.19568648079957918</v>
      </c>
      <c r="Q15" s="96">
        <v>6.7332982640715411E-2</v>
      </c>
      <c r="R15" s="96">
        <v>1.7885323513940031E-2</v>
      </c>
      <c r="S15" s="16">
        <v>1901</v>
      </c>
      <c r="T15" s="98">
        <v>0.70082938388625593</v>
      </c>
      <c r="U15" s="98">
        <v>0.21149289099526067</v>
      </c>
      <c r="V15" s="98">
        <v>7.1682464454976308E-2</v>
      </c>
      <c r="W15" s="98">
        <v>1.5995260663507108E-2</v>
      </c>
      <c r="X15" s="99">
        <v>1688</v>
      </c>
    </row>
    <row r="16" spans="1:31">
      <c r="A16" s="58" t="s">
        <v>29</v>
      </c>
      <c r="B16" s="58">
        <v>189</v>
      </c>
      <c r="C16" s="58" t="s">
        <v>13</v>
      </c>
      <c r="D16" s="21" t="s">
        <v>30</v>
      </c>
      <c r="E16" s="105">
        <v>0.83877878950187468</v>
      </c>
      <c r="F16" s="105">
        <v>0.10658810926620246</v>
      </c>
      <c r="G16" s="105">
        <v>4.4456347080878415E-2</v>
      </c>
      <c r="H16" s="105">
        <v>1.0176754151044456E-2</v>
      </c>
      <c r="I16" s="21">
        <v>1867</v>
      </c>
      <c r="J16" s="67">
        <v>0.82455187398153174</v>
      </c>
      <c r="K16" s="67">
        <v>0.11461162411732755</v>
      </c>
      <c r="L16" s="67">
        <v>4.7256925583921784E-2</v>
      </c>
      <c r="M16" s="67">
        <v>1.3579576317218903E-2</v>
      </c>
      <c r="N16" s="123">
        <v>1841</v>
      </c>
      <c r="O16" s="96">
        <v>0.80952380952380953</v>
      </c>
      <c r="P16" s="96">
        <v>0.11564625850340136</v>
      </c>
      <c r="Q16" s="96">
        <v>6.5192743764172334E-2</v>
      </c>
      <c r="R16" s="96">
        <v>9.6371882086167798E-3</v>
      </c>
      <c r="S16" s="16">
        <v>1764</v>
      </c>
      <c r="T16" s="98">
        <v>0.78066037735849059</v>
      </c>
      <c r="U16" s="98">
        <v>0.12735849056603774</v>
      </c>
      <c r="V16" s="98">
        <v>8.254716981132075E-2</v>
      </c>
      <c r="W16" s="98">
        <v>9.433962264150943E-3</v>
      </c>
      <c r="X16" s="99">
        <v>1696</v>
      </c>
    </row>
    <row r="17" spans="1:24">
      <c r="A17" s="58" t="s">
        <v>31</v>
      </c>
      <c r="B17" s="58">
        <v>101</v>
      </c>
      <c r="C17" s="58" t="s">
        <v>13</v>
      </c>
      <c r="D17" s="21" t="s">
        <v>32</v>
      </c>
      <c r="E17" s="121" t="s">
        <v>694</v>
      </c>
      <c r="F17" s="121" t="s">
        <v>694</v>
      </c>
      <c r="G17" s="121" t="s">
        <v>694</v>
      </c>
      <c r="H17" s="121" t="s">
        <v>694</v>
      </c>
      <c r="I17" s="121" t="s">
        <v>694</v>
      </c>
      <c r="J17" s="67" t="s">
        <v>694</v>
      </c>
      <c r="K17" s="67" t="s">
        <v>694</v>
      </c>
      <c r="L17" s="67" t="s">
        <v>694</v>
      </c>
      <c r="M17" s="67" t="s">
        <v>694</v>
      </c>
      <c r="N17" s="67" t="s">
        <v>694</v>
      </c>
      <c r="O17" s="96" t="s">
        <v>694</v>
      </c>
      <c r="P17" s="96" t="s">
        <v>694</v>
      </c>
      <c r="Q17" s="96" t="s">
        <v>694</v>
      </c>
      <c r="R17" s="96" t="s">
        <v>694</v>
      </c>
      <c r="S17" s="96" t="s">
        <v>694</v>
      </c>
      <c r="T17" s="98" t="s">
        <v>694</v>
      </c>
      <c r="U17" s="98" t="s">
        <v>694</v>
      </c>
      <c r="V17" s="98" t="s">
        <v>694</v>
      </c>
      <c r="W17" s="98" t="s">
        <v>694</v>
      </c>
      <c r="X17" s="98" t="s">
        <v>694</v>
      </c>
    </row>
    <row r="18" spans="1:24">
      <c r="A18" s="58" t="s">
        <v>33</v>
      </c>
      <c r="B18" s="58">
        <v>121</v>
      </c>
      <c r="C18" s="58" t="s">
        <v>13</v>
      </c>
      <c r="D18" s="21" t="s">
        <v>34</v>
      </c>
      <c r="E18" s="122">
        <v>0.60067681895093061</v>
      </c>
      <c r="F18" s="122">
        <v>0.19966159052453469</v>
      </c>
      <c r="G18" s="122">
        <v>0.19323181049069374</v>
      </c>
      <c r="H18" s="122">
        <v>6.4297800338409478E-3</v>
      </c>
      <c r="I18" s="21">
        <v>2955</v>
      </c>
      <c r="J18" s="67">
        <v>0.56845753899480067</v>
      </c>
      <c r="K18" s="67">
        <v>0.23743500866551126</v>
      </c>
      <c r="L18" s="67">
        <v>0.18821490467937607</v>
      </c>
      <c r="M18" s="67">
        <v>5.8925476603119585E-3</v>
      </c>
      <c r="N18" s="123">
        <v>2885</v>
      </c>
      <c r="O18" s="96">
        <v>0.56017347307553311</v>
      </c>
      <c r="P18" s="96">
        <v>0.24683773039392845</v>
      </c>
      <c r="Q18" s="96">
        <v>0.18612215395735454</v>
      </c>
      <c r="R18" s="96">
        <v>6.8666425731839535E-3</v>
      </c>
      <c r="S18" s="16">
        <v>2767</v>
      </c>
      <c r="T18" s="98">
        <v>0.56617922759655048</v>
      </c>
      <c r="U18" s="98">
        <v>0.24371953505811775</v>
      </c>
      <c r="V18" s="98">
        <v>0.18372703412073491</v>
      </c>
      <c r="W18" s="98">
        <v>6.3742032245969254E-3</v>
      </c>
      <c r="X18" s="99">
        <v>2667</v>
      </c>
    </row>
    <row r="19" spans="1:24">
      <c r="A19" s="58" t="s">
        <v>35</v>
      </c>
      <c r="B19" s="58">
        <v>105</v>
      </c>
      <c r="C19" s="58" t="s">
        <v>13</v>
      </c>
      <c r="D19" s="21" t="s">
        <v>36</v>
      </c>
      <c r="E19" s="122">
        <v>0.9285714285714286</v>
      </c>
      <c r="F19" s="122">
        <v>7.1428571428571425E-2</v>
      </c>
      <c r="G19" s="122">
        <v>0</v>
      </c>
      <c r="H19" s="122">
        <v>0</v>
      </c>
      <c r="I19" s="21">
        <v>14</v>
      </c>
      <c r="J19" s="67">
        <v>0.875</v>
      </c>
      <c r="K19" s="67">
        <v>0.125</v>
      </c>
      <c r="L19" s="67">
        <v>0</v>
      </c>
      <c r="M19" s="67">
        <v>0</v>
      </c>
      <c r="N19" s="123">
        <v>16</v>
      </c>
      <c r="O19" s="96">
        <v>0.93333333333333335</v>
      </c>
      <c r="P19" s="96">
        <v>6.6666666666666666E-2</v>
      </c>
      <c r="Q19" s="96">
        <v>0</v>
      </c>
      <c r="R19" s="96">
        <v>0</v>
      </c>
      <c r="S19" s="16">
        <v>15</v>
      </c>
      <c r="T19" s="98">
        <v>0.72222222222222221</v>
      </c>
      <c r="U19" s="98">
        <v>0.27777777777777779</v>
      </c>
      <c r="V19" s="98">
        <v>0</v>
      </c>
      <c r="W19" s="98">
        <v>0</v>
      </c>
      <c r="X19" s="99">
        <v>18</v>
      </c>
    </row>
    <row r="20" spans="1:24">
      <c r="A20" s="58" t="s">
        <v>37</v>
      </c>
      <c r="B20" s="58">
        <v>189</v>
      </c>
      <c r="C20" s="58" t="s">
        <v>13</v>
      </c>
      <c r="D20" s="21" t="s">
        <v>38</v>
      </c>
      <c r="E20" s="122">
        <v>0.84276729559748431</v>
      </c>
      <c r="F20" s="122">
        <v>7.2327044025157231E-2</v>
      </c>
      <c r="G20" s="122">
        <v>4.40251572327044E-2</v>
      </c>
      <c r="H20" s="122">
        <v>4.0880503144654086E-2</v>
      </c>
      <c r="I20" s="21">
        <v>318</v>
      </c>
      <c r="J20" s="67">
        <v>0.85396825396825393</v>
      </c>
      <c r="K20" s="67">
        <v>7.9365079365079361E-2</v>
      </c>
      <c r="L20" s="67">
        <v>3.8095238095238099E-2</v>
      </c>
      <c r="M20" s="67">
        <v>2.8571428571428571E-2</v>
      </c>
      <c r="N20" s="123">
        <v>315</v>
      </c>
      <c r="O20" s="96">
        <v>0.82802547770700641</v>
      </c>
      <c r="P20" s="96">
        <v>9.8726114649681534E-2</v>
      </c>
      <c r="Q20" s="96">
        <v>4.7770700636942678E-2</v>
      </c>
      <c r="R20" s="96">
        <v>2.5477707006369428E-2</v>
      </c>
      <c r="S20" s="16">
        <v>314</v>
      </c>
      <c r="T20" s="98">
        <v>0.80132450331125826</v>
      </c>
      <c r="U20" s="98">
        <v>0.11920529801324503</v>
      </c>
      <c r="V20" s="98">
        <v>4.9668874172185427E-2</v>
      </c>
      <c r="W20" s="98">
        <v>2.9801324503311258E-2</v>
      </c>
      <c r="X20" s="99">
        <v>302</v>
      </c>
    </row>
    <row r="21" spans="1:24">
      <c r="A21" s="58" t="s">
        <v>39</v>
      </c>
      <c r="B21" s="58">
        <v>113</v>
      </c>
      <c r="C21" s="58" t="s">
        <v>13</v>
      </c>
      <c r="D21" s="21" t="s">
        <v>40</v>
      </c>
      <c r="E21" s="122">
        <v>0.79545454545454541</v>
      </c>
      <c r="F21" s="122">
        <v>2.2727272727272728E-2</v>
      </c>
      <c r="G21" s="122">
        <v>4.5454545454545456E-2</v>
      </c>
      <c r="H21" s="122">
        <v>0.13636363636363635</v>
      </c>
      <c r="I21" s="21">
        <v>44</v>
      </c>
      <c r="J21" s="67">
        <v>0.75757575757575757</v>
      </c>
      <c r="K21" s="67">
        <v>6.0606060606060608E-2</v>
      </c>
      <c r="L21" s="67">
        <v>3.0303030303030304E-2</v>
      </c>
      <c r="M21" s="67">
        <v>0.15151515151515152</v>
      </c>
      <c r="N21" s="123">
        <v>33</v>
      </c>
      <c r="O21" s="96">
        <v>0.8</v>
      </c>
      <c r="P21" s="96">
        <v>0.125</v>
      </c>
      <c r="Q21" s="96">
        <v>2.5000000000000001E-2</v>
      </c>
      <c r="R21" s="96">
        <v>0.05</v>
      </c>
      <c r="S21" s="16">
        <v>40</v>
      </c>
      <c r="T21" s="98">
        <v>0.70588235294117652</v>
      </c>
      <c r="U21" s="98">
        <v>0.11764705882352941</v>
      </c>
      <c r="V21" s="98">
        <v>0</v>
      </c>
      <c r="W21" s="98">
        <v>0.17647058823529413</v>
      </c>
      <c r="X21" s="99">
        <v>17</v>
      </c>
    </row>
    <row r="22" spans="1:24">
      <c r="A22" s="58" t="s">
        <v>41</v>
      </c>
      <c r="B22" s="58">
        <v>114</v>
      </c>
      <c r="C22" s="58" t="s">
        <v>13</v>
      </c>
      <c r="D22" s="21" t="s">
        <v>42</v>
      </c>
      <c r="E22" s="122">
        <v>0.54683195592286504</v>
      </c>
      <c r="F22" s="122">
        <v>0.26170798898071623</v>
      </c>
      <c r="G22" s="122">
        <v>0.15426997245179064</v>
      </c>
      <c r="H22" s="122">
        <v>3.71900826446281E-2</v>
      </c>
      <c r="I22" s="21">
        <v>726</v>
      </c>
      <c r="J22" s="67">
        <v>0.55509641873278237</v>
      </c>
      <c r="K22" s="67">
        <v>0.28650137741046833</v>
      </c>
      <c r="L22" s="67">
        <v>0.14325068870523416</v>
      </c>
      <c r="M22" s="67">
        <v>1.5151515151515152E-2</v>
      </c>
      <c r="N22" s="123">
        <v>726</v>
      </c>
      <c r="O22" s="96">
        <v>0.59915611814345993</v>
      </c>
      <c r="P22" s="96">
        <v>0.26863572433192684</v>
      </c>
      <c r="Q22" s="96">
        <v>0.10689170182841069</v>
      </c>
      <c r="R22" s="96">
        <v>2.5316455696202531E-2</v>
      </c>
      <c r="S22" s="16">
        <v>711</v>
      </c>
      <c r="T22" s="98">
        <v>0.60182370820668696</v>
      </c>
      <c r="U22" s="98">
        <v>0.26899696048632221</v>
      </c>
      <c r="V22" s="98">
        <v>0.11094224924012158</v>
      </c>
      <c r="W22" s="98">
        <v>1.82370820668693E-2</v>
      </c>
      <c r="X22" s="99">
        <v>658</v>
      </c>
    </row>
    <row r="23" spans="1:24">
      <c r="A23" s="58" t="s">
        <v>43</v>
      </c>
      <c r="B23" s="58">
        <v>171</v>
      </c>
      <c r="C23" s="58" t="s">
        <v>13</v>
      </c>
      <c r="D23" s="21" t="s">
        <v>44</v>
      </c>
      <c r="E23" s="122">
        <v>0.75862068965517238</v>
      </c>
      <c r="F23" s="122">
        <v>0.20689655172413793</v>
      </c>
      <c r="G23" s="122">
        <v>2.5862068965517241E-2</v>
      </c>
      <c r="H23" s="122">
        <v>8.6206896551724137E-3</v>
      </c>
      <c r="I23" s="21">
        <v>116</v>
      </c>
      <c r="J23" s="67">
        <v>0.65420560747663548</v>
      </c>
      <c r="K23" s="67">
        <v>0.31775700934579437</v>
      </c>
      <c r="L23" s="67">
        <v>1.8691588785046728E-2</v>
      </c>
      <c r="M23" s="67">
        <v>9.3457943925233638E-3</v>
      </c>
      <c r="N23" s="123">
        <v>107</v>
      </c>
      <c r="O23" s="96">
        <v>0.64423076923076927</v>
      </c>
      <c r="P23" s="96">
        <v>0.29807692307692307</v>
      </c>
      <c r="Q23" s="96">
        <v>1.9230769230769232E-2</v>
      </c>
      <c r="R23" s="96">
        <v>3.8461538461538464E-2</v>
      </c>
      <c r="S23" s="16">
        <v>104</v>
      </c>
      <c r="T23" s="98">
        <v>0.68</v>
      </c>
      <c r="U23" s="98">
        <v>0.25</v>
      </c>
      <c r="V23" s="98">
        <v>0.05</v>
      </c>
      <c r="W23" s="98">
        <v>0.02</v>
      </c>
      <c r="X23" s="99">
        <v>100</v>
      </c>
    </row>
    <row r="24" spans="1:24">
      <c r="A24" s="58" t="s">
        <v>45</v>
      </c>
      <c r="B24" s="58">
        <v>171</v>
      </c>
      <c r="C24" s="58" t="s">
        <v>13</v>
      </c>
      <c r="D24" s="21" t="s">
        <v>46</v>
      </c>
      <c r="E24" s="122">
        <v>0.84523809523809523</v>
      </c>
      <c r="F24" s="122">
        <v>0.14285714285714285</v>
      </c>
      <c r="G24" s="122">
        <v>1.1904761904761904E-2</v>
      </c>
      <c r="H24" s="122">
        <v>0</v>
      </c>
      <c r="I24" s="21">
        <v>84</v>
      </c>
      <c r="J24" s="67">
        <v>0.88095238095238093</v>
      </c>
      <c r="K24" s="67">
        <v>0.10714285714285714</v>
      </c>
      <c r="L24" s="67">
        <v>1.1904761904761904E-2</v>
      </c>
      <c r="M24" s="67">
        <v>0</v>
      </c>
      <c r="N24" s="123">
        <v>84</v>
      </c>
      <c r="O24" s="96">
        <v>0.79220779220779225</v>
      </c>
      <c r="P24" s="96">
        <v>0.19480519480519481</v>
      </c>
      <c r="Q24" s="96">
        <v>1.2987012987012988E-2</v>
      </c>
      <c r="R24" s="96">
        <v>0</v>
      </c>
      <c r="S24" s="16">
        <v>77</v>
      </c>
      <c r="T24" s="98">
        <v>0.77464788732394363</v>
      </c>
      <c r="U24" s="98">
        <v>0.22535211267605634</v>
      </c>
      <c r="V24" s="98">
        <v>0</v>
      </c>
      <c r="W24" s="98">
        <v>0</v>
      </c>
      <c r="X24" s="99">
        <v>71</v>
      </c>
    </row>
    <row r="25" spans="1:24">
      <c r="A25" s="58" t="s">
        <v>47</v>
      </c>
      <c r="B25" s="58">
        <v>114</v>
      </c>
      <c r="C25" s="58" t="s">
        <v>13</v>
      </c>
      <c r="D25" s="21" t="s">
        <v>48</v>
      </c>
      <c r="E25" s="21" t="s">
        <v>774</v>
      </c>
      <c r="F25" s="21" t="s">
        <v>774</v>
      </c>
      <c r="G25" s="21" t="s">
        <v>774</v>
      </c>
      <c r="H25" s="21" t="s">
        <v>774</v>
      </c>
      <c r="I25" s="21" t="s">
        <v>774</v>
      </c>
      <c r="J25" s="67" t="s">
        <v>774</v>
      </c>
      <c r="K25" s="67" t="s">
        <v>774</v>
      </c>
      <c r="L25" s="67" t="s">
        <v>774</v>
      </c>
      <c r="M25" s="67" t="s">
        <v>774</v>
      </c>
      <c r="N25" s="123" t="s">
        <v>774</v>
      </c>
      <c r="O25" s="96" t="s">
        <v>774</v>
      </c>
      <c r="P25" s="96" t="s">
        <v>774</v>
      </c>
      <c r="Q25" s="96" t="s">
        <v>774</v>
      </c>
      <c r="R25" s="96" t="s">
        <v>774</v>
      </c>
      <c r="S25" s="16" t="s">
        <v>774</v>
      </c>
      <c r="T25" s="98" t="s">
        <v>774</v>
      </c>
      <c r="U25" s="98" t="s">
        <v>774</v>
      </c>
      <c r="V25" s="98" t="s">
        <v>774</v>
      </c>
      <c r="W25" s="98" t="s">
        <v>774</v>
      </c>
      <c r="X25" s="98" t="s">
        <v>774</v>
      </c>
    </row>
    <row r="26" spans="1:24">
      <c r="A26" s="58" t="s">
        <v>49</v>
      </c>
      <c r="B26" s="58">
        <v>189</v>
      </c>
      <c r="C26" s="58" t="s">
        <v>13</v>
      </c>
      <c r="D26" s="21" t="s">
        <v>50</v>
      </c>
      <c r="E26" s="122">
        <v>0.81190019193857965</v>
      </c>
      <c r="F26" s="122">
        <v>0.14203454894433781</v>
      </c>
      <c r="G26" s="122">
        <v>4.4145873320537425E-2</v>
      </c>
      <c r="H26" s="122">
        <v>1.9193857965451055E-3</v>
      </c>
      <c r="I26" s="21">
        <v>521</v>
      </c>
      <c r="J26" s="67">
        <v>0.77819548872180455</v>
      </c>
      <c r="K26" s="67">
        <v>0.16917293233082706</v>
      </c>
      <c r="L26" s="67">
        <v>4.6992481203007516E-2</v>
      </c>
      <c r="M26" s="67">
        <v>5.6390977443609019E-3</v>
      </c>
      <c r="N26" s="123">
        <v>532</v>
      </c>
      <c r="O26" s="96">
        <v>0.75283018867924534</v>
      </c>
      <c r="P26" s="96">
        <v>0.15660377358490565</v>
      </c>
      <c r="Q26" s="96">
        <v>7.5471698113207544E-2</v>
      </c>
      <c r="R26" s="96">
        <v>1.509433962264151E-2</v>
      </c>
      <c r="S26" s="16">
        <v>530</v>
      </c>
      <c r="T26" s="98">
        <v>0.72519083969465647</v>
      </c>
      <c r="U26" s="98">
        <v>0.1965648854961832</v>
      </c>
      <c r="V26" s="98">
        <v>6.4885496183206104E-2</v>
      </c>
      <c r="W26" s="98">
        <v>1.3358778625954198E-2</v>
      </c>
      <c r="X26" s="99">
        <v>524</v>
      </c>
    </row>
    <row r="27" spans="1:24">
      <c r="A27" s="58" t="s">
        <v>51</v>
      </c>
      <c r="B27" s="58">
        <v>112</v>
      </c>
      <c r="C27" s="58" t="s">
        <v>13</v>
      </c>
      <c r="D27" s="21" t="s">
        <v>52</v>
      </c>
      <c r="E27" s="122">
        <v>0.75754310344827591</v>
      </c>
      <c r="F27" s="122">
        <v>0.17349137931034483</v>
      </c>
      <c r="G27" s="122">
        <v>5.6034482758620691E-2</v>
      </c>
      <c r="H27" s="122">
        <v>1.2931034482758621E-2</v>
      </c>
      <c r="I27" s="21">
        <v>928</v>
      </c>
      <c r="J27" s="67">
        <v>0.7635960044395117</v>
      </c>
      <c r="K27" s="67">
        <v>0.15871254162042175</v>
      </c>
      <c r="L27" s="67">
        <v>5.7713651498335183E-2</v>
      </c>
      <c r="M27" s="67">
        <v>1.9977802441731411E-2</v>
      </c>
      <c r="N27" s="123">
        <v>901</v>
      </c>
      <c r="O27" s="96">
        <v>0.757327080890973</v>
      </c>
      <c r="P27" s="96">
        <v>0.17467760844079719</v>
      </c>
      <c r="Q27" s="96">
        <v>5.9788980070339975E-2</v>
      </c>
      <c r="R27" s="96">
        <v>8.2063305978898014E-3</v>
      </c>
      <c r="S27" s="16">
        <v>853</v>
      </c>
      <c r="T27" s="98">
        <v>0.77351485148514854</v>
      </c>
      <c r="U27" s="98">
        <v>0.14727722772277227</v>
      </c>
      <c r="V27" s="98">
        <v>6.8069306930693074E-2</v>
      </c>
      <c r="W27" s="98">
        <v>1.1138613861386138E-2</v>
      </c>
      <c r="X27" s="99">
        <v>808</v>
      </c>
    </row>
    <row r="28" spans="1:24">
      <c r="A28" s="58" t="s">
        <v>53</v>
      </c>
      <c r="B28" s="58">
        <v>114</v>
      </c>
      <c r="C28" s="58" t="s">
        <v>13</v>
      </c>
      <c r="D28" s="21" t="s">
        <v>54</v>
      </c>
      <c r="E28" s="122">
        <v>0.83132530120481929</v>
      </c>
      <c r="F28" s="122">
        <v>0.16867469879518071</v>
      </c>
      <c r="G28" s="122">
        <v>0</v>
      </c>
      <c r="H28" s="122">
        <v>0</v>
      </c>
      <c r="I28" s="21">
        <v>83</v>
      </c>
      <c r="J28" s="67">
        <v>0.82499999999999996</v>
      </c>
      <c r="K28" s="67">
        <v>0.16250000000000001</v>
      </c>
      <c r="L28" s="67">
        <v>0</v>
      </c>
      <c r="M28" s="67">
        <v>1.2500000000000001E-2</v>
      </c>
      <c r="N28" s="123">
        <v>80</v>
      </c>
      <c r="O28" s="96">
        <v>0.74025974025974028</v>
      </c>
      <c r="P28" s="96">
        <v>0.25974025974025972</v>
      </c>
      <c r="Q28" s="96">
        <v>0</v>
      </c>
      <c r="R28" s="96">
        <v>0</v>
      </c>
      <c r="S28" s="16">
        <v>77</v>
      </c>
      <c r="T28" s="98">
        <v>0.72</v>
      </c>
      <c r="U28" s="98">
        <v>0.21333333333333335</v>
      </c>
      <c r="V28" s="98">
        <v>6.6666666666666666E-2</v>
      </c>
      <c r="W28" s="98">
        <v>0</v>
      </c>
      <c r="X28" s="99">
        <v>75</v>
      </c>
    </row>
    <row r="29" spans="1:24">
      <c r="A29" s="58" t="s">
        <v>55</v>
      </c>
      <c r="B29" s="58">
        <v>121</v>
      </c>
      <c r="C29" s="58" t="s">
        <v>13</v>
      </c>
      <c r="D29" s="21" t="s">
        <v>56</v>
      </c>
      <c r="E29" s="122">
        <v>0.82608695652173914</v>
      </c>
      <c r="F29" s="122">
        <v>0.17391304347826086</v>
      </c>
      <c r="G29" s="122">
        <v>0</v>
      </c>
      <c r="H29" s="122">
        <v>0</v>
      </c>
      <c r="I29" s="21">
        <v>23</v>
      </c>
      <c r="J29" s="67">
        <v>0.9</v>
      </c>
      <c r="K29" s="67">
        <v>0.1</v>
      </c>
      <c r="L29" s="67">
        <v>0</v>
      </c>
      <c r="M29" s="67">
        <v>0</v>
      </c>
      <c r="N29" s="123">
        <v>30</v>
      </c>
      <c r="O29" s="96">
        <v>0.8928571428571429</v>
      </c>
      <c r="P29" s="96">
        <v>0.10714285714285714</v>
      </c>
      <c r="Q29" s="96">
        <v>0</v>
      </c>
      <c r="R29" s="96">
        <v>0</v>
      </c>
      <c r="S29" s="16">
        <v>28</v>
      </c>
      <c r="T29" s="98">
        <v>0.9285714285714286</v>
      </c>
      <c r="U29" s="98">
        <v>7.1428571428571425E-2</v>
      </c>
      <c r="V29" s="98">
        <v>0</v>
      </c>
      <c r="W29" s="98">
        <v>0</v>
      </c>
      <c r="X29" s="99">
        <v>28</v>
      </c>
    </row>
    <row r="30" spans="1:24">
      <c r="A30" s="58" t="s">
        <v>57</v>
      </c>
      <c r="B30" s="58">
        <v>171</v>
      </c>
      <c r="C30" s="58" t="s">
        <v>13</v>
      </c>
      <c r="D30" s="21" t="s">
        <v>58</v>
      </c>
      <c r="E30" s="122">
        <v>0.61240310077519378</v>
      </c>
      <c r="F30" s="122">
        <v>0.27906976744186046</v>
      </c>
      <c r="G30" s="122">
        <v>0.10852713178294573</v>
      </c>
      <c r="H30" s="122">
        <v>0</v>
      </c>
      <c r="I30" s="21">
        <v>129</v>
      </c>
      <c r="J30" s="67">
        <v>0.57599999999999996</v>
      </c>
      <c r="K30" s="67">
        <v>0.30399999999999999</v>
      </c>
      <c r="L30" s="67">
        <v>0.104</v>
      </c>
      <c r="M30" s="67">
        <v>1.6E-2</v>
      </c>
      <c r="N30" s="123">
        <v>125</v>
      </c>
      <c r="O30" s="96">
        <v>0.61417322834645671</v>
      </c>
      <c r="P30" s="96">
        <v>0.29921259842519687</v>
      </c>
      <c r="Q30" s="96">
        <v>7.0866141732283464E-2</v>
      </c>
      <c r="R30" s="96">
        <v>1.5748031496062992E-2</v>
      </c>
      <c r="S30" s="16">
        <v>127</v>
      </c>
      <c r="T30" s="98">
        <v>0.67521367521367526</v>
      </c>
      <c r="U30" s="98">
        <v>0.27350427350427353</v>
      </c>
      <c r="V30" s="98">
        <v>4.2735042735042736E-2</v>
      </c>
      <c r="W30" s="98">
        <v>8.5470085470085479E-3</v>
      </c>
      <c r="X30" s="99">
        <v>117</v>
      </c>
    </row>
    <row r="31" spans="1:24">
      <c r="A31" s="58" t="s">
        <v>59</v>
      </c>
      <c r="B31" s="58">
        <v>171</v>
      </c>
      <c r="C31" s="58" t="s">
        <v>13</v>
      </c>
      <c r="D31" s="21" t="s">
        <v>60</v>
      </c>
      <c r="E31" s="122">
        <v>0.77852348993288589</v>
      </c>
      <c r="F31" s="122">
        <v>0.1476510067114094</v>
      </c>
      <c r="G31" s="122">
        <v>6.0402684563758392E-2</v>
      </c>
      <c r="H31" s="122">
        <v>1.3422818791946308E-2</v>
      </c>
      <c r="I31" s="21">
        <v>149</v>
      </c>
      <c r="J31" s="67">
        <v>0.8571428571428571</v>
      </c>
      <c r="K31" s="67">
        <v>0.10119047619047619</v>
      </c>
      <c r="L31" s="67">
        <v>3.5714285714285712E-2</v>
      </c>
      <c r="M31" s="67">
        <v>5.9523809523809521E-3</v>
      </c>
      <c r="N31" s="123">
        <v>168</v>
      </c>
      <c r="O31" s="96">
        <v>0.84571428571428575</v>
      </c>
      <c r="P31" s="96">
        <v>0.11428571428571428</v>
      </c>
      <c r="Q31" s="96">
        <v>2.2857142857142857E-2</v>
      </c>
      <c r="R31" s="96">
        <v>1.7142857142857144E-2</v>
      </c>
      <c r="S31" s="16">
        <v>175</v>
      </c>
      <c r="T31" s="98">
        <v>0.84659090909090906</v>
      </c>
      <c r="U31" s="98">
        <v>9.6590909090909088E-2</v>
      </c>
      <c r="V31" s="98">
        <v>2.8409090909090908E-2</v>
      </c>
      <c r="W31" s="98">
        <v>2.8409090909090908E-2</v>
      </c>
      <c r="X31" s="99">
        <v>176</v>
      </c>
    </row>
    <row r="32" spans="1:24">
      <c r="A32" s="58" t="s">
        <v>61</v>
      </c>
      <c r="B32" s="58">
        <v>112</v>
      </c>
      <c r="C32" s="58" t="s">
        <v>13</v>
      </c>
      <c r="D32" s="21" t="s">
        <v>62</v>
      </c>
      <c r="E32" s="122">
        <v>0.70319634703196343</v>
      </c>
      <c r="F32" s="122">
        <v>0.23744292237442921</v>
      </c>
      <c r="G32" s="122">
        <v>4.1095890410958902E-2</v>
      </c>
      <c r="H32" s="122">
        <v>1.8264840182648401E-2</v>
      </c>
      <c r="I32" s="21">
        <v>219</v>
      </c>
      <c r="J32" s="67">
        <v>0.74891774891774887</v>
      </c>
      <c r="K32" s="67">
        <v>0.22077922077922077</v>
      </c>
      <c r="L32" s="67">
        <v>2.1645021645021644E-2</v>
      </c>
      <c r="M32" s="67">
        <v>8.658008658008658E-3</v>
      </c>
      <c r="N32" s="123">
        <v>231</v>
      </c>
      <c r="O32" s="96">
        <v>0.75119617224880386</v>
      </c>
      <c r="P32" s="96">
        <v>0.21531100478468901</v>
      </c>
      <c r="Q32" s="96">
        <v>1.9138755980861243E-2</v>
      </c>
      <c r="R32" s="96">
        <v>1.4354066985645933E-2</v>
      </c>
      <c r="S32" s="16">
        <v>209</v>
      </c>
      <c r="T32" s="98">
        <v>0.69603524229074887</v>
      </c>
      <c r="U32" s="98">
        <v>0.27312775330396477</v>
      </c>
      <c r="V32" s="98">
        <v>2.643171806167401E-2</v>
      </c>
      <c r="W32" s="98">
        <v>4.4052863436123352E-3</v>
      </c>
      <c r="X32" s="99">
        <v>227</v>
      </c>
    </row>
    <row r="33" spans="1:24">
      <c r="A33" s="58" t="s">
        <v>659</v>
      </c>
      <c r="B33" s="58">
        <v>114</v>
      </c>
      <c r="C33" s="58" t="s">
        <v>13</v>
      </c>
      <c r="D33" s="21" t="s">
        <v>63</v>
      </c>
      <c r="E33" s="122">
        <v>0.98936170212765961</v>
      </c>
      <c r="F33" s="122">
        <v>0</v>
      </c>
      <c r="G33" s="122">
        <v>0</v>
      </c>
      <c r="H33" s="122">
        <v>1.0638297872340425E-2</v>
      </c>
      <c r="I33" s="21">
        <v>94</v>
      </c>
      <c r="J33" s="67">
        <v>0.98734177215189878</v>
      </c>
      <c r="K33" s="67">
        <v>0</v>
      </c>
      <c r="L33" s="67">
        <v>1.2658227848101266E-2</v>
      </c>
      <c r="M33" s="67">
        <v>0</v>
      </c>
      <c r="N33" s="123">
        <v>79</v>
      </c>
      <c r="O33" s="96">
        <v>0.98412698412698407</v>
      </c>
      <c r="P33" s="96">
        <v>1.5873015873015872E-2</v>
      </c>
      <c r="Q33" s="96">
        <v>0</v>
      </c>
      <c r="R33" s="96">
        <v>0</v>
      </c>
      <c r="S33" s="16">
        <v>63</v>
      </c>
      <c r="T33" s="98">
        <v>0.98076923076923073</v>
      </c>
      <c r="U33" s="98">
        <v>1.9230769230769232E-2</v>
      </c>
      <c r="V33" s="98">
        <v>0</v>
      </c>
      <c r="W33" s="98">
        <v>0</v>
      </c>
      <c r="X33" s="99">
        <v>52</v>
      </c>
    </row>
    <row r="34" spans="1:24">
      <c r="A34" s="58" t="s">
        <v>65</v>
      </c>
      <c r="B34" s="58">
        <v>900</v>
      </c>
      <c r="C34" s="58" t="s">
        <v>13</v>
      </c>
      <c r="D34" s="129" t="s">
        <v>66</v>
      </c>
      <c r="E34" s="122">
        <v>1.4492753623188406E-2</v>
      </c>
      <c r="F34" s="122">
        <v>2.8985507246376812E-2</v>
      </c>
      <c r="G34" s="122">
        <v>1.4492753623188406E-2</v>
      </c>
      <c r="H34" s="122">
        <v>0.94202898550724634</v>
      </c>
      <c r="I34" s="21">
        <v>69</v>
      </c>
      <c r="J34" s="67">
        <v>3.5714285714285712E-2</v>
      </c>
      <c r="K34" s="67">
        <v>1.1904761904761904E-2</v>
      </c>
      <c r="L34" s="67">
        <v>3.5714285714285712E-2</v>
      </c>
      <c r="M34" s="67">
        <v>0.91666666666666663</v>
      </c>
      <c r="N34" s="123">
        <v>84</v>
      </c>
      <c r="O34" s="96">
        <v>2.2988505747126436E-2</v>
      </c>
      <c r="P34" s="96">
        <v>1.1494252873563218E-2</v>
      </c>
      <c r="Q34" s="96">
        <v>2.2988505747126436E-2</v>
      </c>
      <c r="R34" s="96">
        <v>0.94252873563218387</v>
      </c>
      <c r="S34" s="16">
        <v>87</v>
      </c>
      <c r="T34" s="153">
        <v>3.4482758620689655E-2</v>
      </c>
      <c r="U34" s="153">
        <v>2.2988505747126436E-2</v>
      </c>
      <c r="V34" s="153">
        <v>2.2988505747126436E-2</v>
      </c>
      <c r="W34" s="153">
        <v>0.91954022988505746</v>
      </c>
      <c r="X34" s="154">
        <v>87</v>
      </c>
    </row>
    <row r="35" spans="1:24">
      <c r="A35" s="58" t="s">
        <v>67</v>
      </c>
      <c r="B35" s="58">
        <v>112</v>
      </c>
      <c r="C35" s="58" t="s">
        <v>13</v>
      </c>
      <c r="D35" s="21" t="s">
        <v>68</v>
      </c>
      <c r="E35" s="122">
        <v>1</v>
      </c>
      <c r="F35" s="122">
        <v>0</v>
      </c>
      <c r="G35" s="122">
        <v>0</v>
      </c>
      <c r="H35" s="122">
        <v>0</v>
      </c>
      <c r="I35" s="21">
        <v>14</v>
      </c>
      <c r="J35" s="67">
        <v>1</v>
      </c>
      <c r="K35" s="67">
        <v>0</v>
      </c>
      <c r="L35" s="67">
        <v>0</v>
      </c>
      <c r="M35" s="67">
        <v>0</v>
      </c>
      <c r="N35" s="123">
        <v>10</v>
      </c>
      <c r="O35" s="96" t="s">
        <v>774</v>
      </c>
      <c r="P35" s="96" t="s">
        <v>774</v>
      </c>
      <c r="Q35" s="96" t="s">
        <v>774</v>
      </c>
      <c r="R35" s="96" t="s">
        <v>774</v>
      </c>
      <c r="S35" s="16" t="s">
        <v>774</v>
      </c>
      <c r="T35" s="98" t="s">
        <v>774</v>
      </c>
      <c r="U35" s="98" t="s">
        <v>774</v>
      </c>
      <c r="V35" s="98" t="s">
        <v>774</v>
      </c>
      <c r="W35" s="98" t="s">
        <v>774</v>
      </c>
      <c r="X35" s="99" t="s">
        <v>774</v>
      </c>
    </row>
    <row r="36" spans="1:24">
      <c r="A36" s="58" t="s">
        <v>69</v>
      </c>
      <c r="B36" s="58">
        <v>114</v>
      </c>
      <c r="C36" s="58" t="s">
        <v>8</v>
      </c>
      <c r="D36" s="21" t="s">
        <v>70</v>
      </c>
      <c r="E36" s="122">
        <v>0.65665488810365136</v>
      </c>
      <c r="F36" s="122">
        <v>0.18433451118963487</v>
      </c>
      <c r="G36" s="122">
        <v>0.14134275618374559</v>
      </c>
      <c r="H36" s="122">
        <v>1.7667844522968199E-2</v>
      </c>
      <c r="I36" s="21">
        <v>1698</v>
      </c>
      <c r="J36" s="67">
        <v>0.65296535525543165</v>
      </c>
      <c r="K36" s="67">
        <v>0.20023487962419259</v>
      </c>
      <c r="L36" s="67">
        <v>0.13388138578978273</v>
      </c>
      <c r="M36" s="67">
        <v>1.2918379330593071E-2</v>
      </c>
      <c r="N36" s="123">
        <v>1703</v>
      </c>
      <c r="O36" s="96">
        <v>0.66064981949458479</v>
      </c>
      <c r="P36" s="96">
        <v>0.18231046931407943</v>
      </c>
      <c r="Q36" s="96">
        <v>0.1444043321299639</v>
      </c>
      <c r="R36" s="96">
        <v>1.263537906137184E-2</v>
      </c>
      <c r="S36" s="16">
        <v>1662</v>
      </c>
      <c r="T36" s="98">
        <v>0.66205160478288227</v>
      </c>
      <c r="U36" s="98">
        <v>0.16110761485210826</v>
      </c>
      <c r="V36" s="98">
        <v>0.1617369414726243</v>
      </c>
      <c r="W36" s="98">
        <v>1.5103838892385148E-2</v>
      </c>
      <c r="X36" s="99">
        <v>1589</v>
      </c>
    </row>
    <row r="37" spans="1:24">
      <c r="A37" s="58" t="s">
        <v>71</v>
      </c>
      <c r="B37" s="58">
        <v>101</v>
      </c>
      <c r="C37" s="58" t="s">
        <v>8</v>
      </c>
      <c r="D37" s="21" t="s">
        <v>72</v>
      </c>
      <c r="E37" s="122">
        <v>0.50133096716947645</v>
      </c>
      <c r="F37" s="122">
        <v>0.29370008873114462</v>
      </c>
      <c r="G37" s="122">
        <v>0.19964507542147295</v>
      </c>
      <c r="H37" s="122">
        <v>5.3238686779059448E-3</v>
      </c>
      <c r="I37" s="21">
        <v>2254</v>
      </c>
      <c r="J37" s="67">
        <v>0.48964896489648962</v>
      </c>
      <c r="K37" s="67">
        <v>0.29747974797479748</v>
      </c>
      <c r="L37" s="67">
        <v>0.20792079207920791</v>
      </c>
      <c r="M37" s="67">
        <v>4.9504950495049506E-3</v>
      </c>
      <c r="N37" s="123">
        <v>2222</v>
      </c>
      <c r="O37" s="96">
        <v>0.46366619784341301</v>
      </c>
      <c r="P37" s="96">
        <v>0.31317393342709798</v>
      </c>
      <c r="Q37" s="96">
        <v>0.21847163619315518</v>
      </c>
      <c r="R37" s="96">
        <v>4.6882325363338025E-3</v>
      </c>
      <c r="S37" s="16">
        <v>2133</v>
      </c>
      <c r="T37" s="98">
        <v>0.43701550387596899</v>
      </c>
      <c r="U37" s="98">
        <v>0.33720930232558138</v>
      </c>
      <c r="V37" s="98">
        <v>0.22044573643410853</v>
      </c>
      <c r="W37" s="98">
        <v>5.3294573643410852E-3</v>
      </c>
      <c r="X37" s="99">
        <v>2064</v>
      </c>
    </row>
    <row r="38" spans="1:24">
      <c r="A38" s="58" t="s">
        <v>73</v>
      </c>
      <c r="B38" s="58">
        <v>113</v>
      </c>
      <c r="C38" s="58" t="s">
        <v>13</v>
      </c>
      <c r="D38" s="21" t="s">
        <v>74</v>
      </c>
      <c r="E38" s="122">
        <v>0.5810276679841897</v>
      </c>
      <c r="F38" s="122">
        <v>0.2865612648221344</v>
      </c>
      <c r="G38" s="122">
        <v>0.11264822134387352</v>
      </c>
      <c r="H38" s="122">
        <v>1.9762845849802372E-2</v>
      </c>
      <c r="I38" s="21">
        <v>506</v>
      </c>
      <c r="J38" s="67">
        <v>0.58317025440313108</v>
      </c>
      <c r="K38" s="67">
        <v>0.2857142857142857</v>
      </c>
      <c r="L38" s="67">
        <v>0.11937377690802348</v>
      </c>
      <c r="M38" s="67">
        <v>1.1741682974559686E-2</v>
      </c>
      <c r="N38" s="123">
        <v>511</v>
      </c>
      <c r="O38" s="96">
        <v>0.58396946564885499</v>
      </c>
      <c r="P38" s="96">
        <v>0.28816793893129772</v>
      </c>
      <c r="Q38" s="96">
        <v>0.1049618320610687</v>
      </c>
      <c r="R38" s="96">
        <v>2.2900763358778626E-2</v>
      </c>
      <c r="S38" s="16">
        <v>524</v>
      </c>
      <c r="T38" s="98">
        <v>0.55777777777777782</v>
      </c>
      <c r="U38" s="98">
        <v>0.31333333333333335</v>
      </c>
      <c r="V38" s="98">
        <v>0.11333333333333333</v>
      </c>
      <c r="W38" s="98">
        <v>1.5555555555555555E-2</v>
      </c>
      <c r="X38" s="99">
        <v>450</v>
      </c>
    </row>
    <row r="39" spans="1:24">
      <c r="A39" s="58" t="s">
        <v>75</v>
      </c>
      <c r="B39" s="58">
        <v>113</v>
      </c>
      <c r="C39" s="58" t="s">
        <v>13</v>
      </c>
      <c r="D39" s="21" t="s">
        <v>76</v>
      </c>
      <c r="E39" s="122">
        <v>0.53688524590163933</v>
      </c>
      <c r="F39" s="122">
        <v>0.25</v>
      </c>
      <c r="G39" s="122">
        <v>8.4016393442622947E-2</v>
      </c>
      <c r="H39" s="122">
        <v>0.12909836065573771</v>
      </c>
      <c r="I39" s="21">
        <v>488</v>
      </c>
      <c r="J39" s="67">
        <v>0.5342163355408388</v>
      </c>
      <c r="K39" s="67">
        <v>0.24944812362030905</v>
      </c>
      <c r="L39" s="67">
        <v>7.7262693156732898E-2</v>
      </c>
      <c r="M39" s="67">
        <v>0.13907284768211919</v>
      </c>
      <c r="N39" s="123">
        <v>453</v>
      </c>
      <c r="O39" s="96">
        <v>0.5304347826086957</v>
      </c>
      <c r="P39" s="96">
        <v>0.29130434782608694</v>
      </c>
      <c r="Q39" s="96">
        <v>7.3913043478260873E-2</v>
      </c>
      <c r="R39" s="96">
        <v>0.10434782608695652</v>
      </c>
      <c r="S39" s="16">
        <v>460</v>
      </c>
      <c r="T39" s="98">
        <v>0.49752475247524752</v>
      </c>
      <c r="U39" s="98">
        <v>0.34405940594059403</v>
      </c>
      <c r="V39" s="98">
        <v>6.9306930693069313E-2</v>
      </c>
      <c r="W39" s="98">
        <v>8.9108910891089105E-2</v>
      </c>
      <c r="X39" s="99">
        <v>404</v>
      </c>
    </row>
    <row r="40" spans="1:24">
      <c r="A40" s="58" t="s">
        <v>77</v>
      </c>
      <c r="B40" s="58">
        <v>101</v>
      </c>
      <c r="C40" s="58" t="s">
        <v>13</v>
      </c>
      <c r="D40" s="21" t="s">
        <v>78</v>
      </c>
      <c r="E40" s="122">
        <v>0.73815165876777256</v>
      </c>
      <c r="F40" s="122">
        <v>0.13625592417061611</v>
      </c>
      <c r="G40" s="122">
        <v>0.11255924170616113</v>
      </c>
      <c r="H40" s="122">
        <v>1.3033175355450236E-2</v>
      </c>
      <c r="I40" s="21">
        <v>844</v>
      </c>
      <c r="J40" s="67">
        <v>0.77604790419161673</v>
      </c>
      <c r="K40" s="67">
        <v>9.9401197604790423E-2</v>
      </c>
      <c r="L40" s="67">
        <v>0.11497005988023952</v>
      </c>
      <c r="M40" s="67">
        <v>9.5808383233532933E-3</v>
      </c>
      <c r="N40" s="123">
        <v>835</v>
      </c>
      <c r="O40" s="96">
        <v>0.78361858190709044</v>
      </c>
      <c r="P40" s="96">
        <v>0.11246943765281174</v>
      </c>
      <c r="Q40" s="96">
        <v>9.4132029339853304E-2</v>
      </c>
      <c r="R40" s="96">
        <v>9.7799511002444987E-3</v>
      </c>
      <c r="S40" s="16">
        <v>818</v>
      </c>
      <c r="T40" s="98">
        <v>0.77677419354838706</v>
      </c>
      <c r="U40" s="98">
        <v>0.12258064516129032</v>
      </c>
      <c r="V40" s="98">
        <v>9.5483870967741941E-2</v>
      </c>
      <c r="W40" s="98">
        <v>5.1612903225806452E-3</v>
      </c>
      <c r="X40" s="99">
        <v>775</v>
      </c>
    </row>
    <row r="41" spans="1:24">
      <c r="A41" s="58" t="s">
        <v>79</v>
      </c>
      <c r="B41" s="58">
        <v>101</v>
      </c>
      <c r="C41" s="58" t="s">
        <v>13</v>
      </c>
      <c r="D41" s="21" t="s">
        <v>80</v>
      </c>
      <c r="E41" s="122">
        <v>0.63492063492063489</v>
      </c>
      <c r="F41" s="122">
        <v>0.26190476190476192</v>
      </c>
      <c r="G41" s="122">
        <v>8.7301587301587297E-2</v>
      </c>
      <c r="H41" s="122">
        <v>1.5873015873015872E-2</v>
      </c>
      <c r="I41" s="21">
        <v>126</v>
      </c>
      <c r="J41" s="67">
        <v>0.61864406779661019</v>
      </c>
      <c r="K41" s="67">
        <v>0.27966101694915252</v>
      </c>
      <c r="L41" s="67">
        <v>9.3220338983050849E-2</v>
      </c>
      <c r="M41" s="67">
        <v>8.4745762711864406E-3</v>
      </c>
      <c r="N41" s="123">
        <v>118</v>
      </c>
      <c r="O41" s="96">
        <v>0.61538461538461542</v>
      </c>
      <c r="P41" s="96">
        <v>0.22307692307692309</v>
      </c>
      <c r="Q41" s="96">
        <v>0.12307692307692308</v>
      </c>
      <c r="R41" s="96">
        <v>3.8461538461538464E-2</v>
      </c>
      <c r="S41" s="16">
        <v>130</v>
      </c>
      <c r="T41" s="98">
        <v>0.66129032258064513</v>
      </c>
      <c r="U41" s="98">
        <v>0.24193548387096775</v>
      </c>
      <c r="V41" s="98">
        <v>8.0645161290322578E-2</v>
      </c>
      <c r="W41" s="98">
        <v>1.6129032258064516E-2</v>
      </c>
      <c r="X41" s="99">
        <v>124</v>
      </c>
    </row>
    <row r="42" spans="1:24">
      <c r="A42" s="58" t="s">
        <v>81</v>
      </c>
      <c r="B42" s="58">
        <v>114</v>
      </c>
      <c r="C42" s="58" t="s">
        <v>13</v>
      </c>
      <c r="D42" s="21" t="s">
        <v>82</v>
      </c>
      <c r="E42" s="122">
        <v>0.82608695652173914</v>
      </c>
      <c r="F42" s="122">
        <v>0.11304347826086956</v>
      </c>
      <c r="G42" s="122">
        <v>4.3478260869565216E-2</v>
      </c>
      <c r="H42" s="122">
        <v>1.7391304347826087E-2</v>
      </c>
      <c r="I42" s="21">
        <v>115</v>
      </c>
      <c r="J42" s="67">
        <v>0.8</v>
      </c>
      <c r="K42" s="67">
        <v>0.10909090909090909</v>
      </c>
      <c r="L42" s="67">
        <v>7.2727272727272724E-2</v>
      </c>
      <c r="M42" s="67">
        <v>1.8181818181818181E-2</v>
      </c>
      <c r="N42" s="123">
        <v>110</v>
      </c>
      <c r="O42" s="96">
        <v>0.64220183486238536</v>
      </c>
      <c r="P42" s="96">
        <v>0.21100917431192662</v>
      </c>
      <c r="Q42" s="96">
        <v>0.11009174311926606</v>
      </c>
      <c r="R42" s="96">
        <v>3.669724770642202E-2</v>
      </c>
      <c r="S42" s="16">
        <v>109</v>
      </c>
      <c r="T42" s="98">
        <v>0.65137614678899081</v>
      </c>
      <c r="U42" s="98">
        <v>0.21100917431192662</v>
      </c>
      <c r="V42" s="98">
        <v>0.11009174311926606</v>
      </c>
      <c r="W42" s="98">
        <v>2.7522935779816515E-2</v>
      </c>
      <c r="X42" s="99">
        <v>109</v>
      </c>
    </row>
    <row r="43" spans="1:24">
      <c r="A43" s="58" t="s">
        <v>83</v>
      </c>
      <c r="B43" s="58">
        <v>123</v>
      </c>
      <c r="C43" s="58" t="s">
        <v>13</v>
      </c>
      <c r="D43" s="21" t="s">
        <v>84</v>
      </c>
      <c r="E43" s="122">
        <v>0.689727463312369</v>
      </c>
      <c r="F43" s="122">
        <v>0.22851153039832284</v>
      </c>
      <c r="G43" s="122">
        <v>6.4989517819706494E-2</v>
      </c>
      <c r="H43" s="122">
        <v>1.6771488469601678E-2</v>
      </c>
      <c r="I43" s="21">
        <v>477</v>
      </c>
      <c r="J43" s="67">
        <v>0.64377682403433478</v>
      </c>
      <c r="K43" s="67">
        <v>0.28755364806866951</v>
      </c>
      <c r="L43" s="67">
        <v>4.7210300429184553E-2</v>
      </c>
      <c r="M43" s="67">
        <v>2.1459227467811159E-2</v>
      </c>
      <c r="N43" s="123">
        <v>466</v>
      </c>
      <c r="O43" s="96">
        <v>0.62528216704288941</v>
      </c>
      <c r="P43" s="96">
        <v>0.32054176072234764</v>
      </c>
      <c r="Q43" s="96">
        <v>4.0632054176072234E-2</v>
      </c>
      <c r="R43" s="96">
        <v>1.3544018058690745E-2</v>
      </c>
      <c r="S43" s="16">
        <v>443</v>
      </c>
      <c r="T43" s="98">
        <v>0.65011286681715574</v>
      </c>
      <c r="U43" s="98">
        <v>0.28216704288939054</v>
      </c>
      <c r="V43" s="98">
        <v>5.4176072234762979E-2</v>
      </c>
      <c r="W43" s="98">
        <v>1.3544018058690745E-2</v>
      </c>
      <c r="X43" s="99">
        <v>443</v>
      </c>
    </row>
    <row r="44" spans="1:24">
      <c r="A44" s="58" t="s">
        <v>85</v>
      </c>
      <c r="B44" s="58">
        <v>105</v>
      </c>
      <c r="C44" s="58" t="s">
        <v>13</v>
      </c>
      <c r="D44" s="21" t="s">
        <v>86</v>
      </c>
      <c r="E44" s="122">
        <v>0.77777777777777779</v>
      </c>
      <c r="F44" s="122">
        <v>0.16296296296296298</v>
      </c>
      <c r="G44" s="122">
        <v>5.185185185185185E-2</v>
      </c>
      <c r="H44" s="122">
        <v>7.4074074074074077E-3</v>
      </c>
      <c r="I44" s="21">
        <v>135</v>
      </c>
      <c r="J44" s="67">
        <v>0.81343283582089554</v>
      </c>
      <c r="K44" s="67">
        <v>0.16417910447761194</v>
      </c>
      <c r="L44" s="67">
        <v>7.462686567164179E-3</v>
      </c>
      <c r="M44" s="67">
        <v>1.4925373134328358E-2</v>
      </c>
      <c r="N44" s="123">
        <v>134</v>
      </c>
      <c r="O44" s="96">
        <v>0.73728813559322037</v>
      </c>
      <c r="P44" s="96">
        <v>0.23728813559322035</v>
      </c>
      <c r="Q44" s="96">
        <v>1.6949152542372881E-2</v>
      </c>
      <c r="R44" s="96">
        <v>8.4745762711864406E-3</v>
      </c>
      <c r="S44" s="16">
        <v>118</v>
      </c>
      <c r="T44" s="98">
        <v>0.72131147540983609</v>
      </c>
      <c r="U44" s="98">
        <v>0.24590163934426229</v>
      </c>
      <c r="V44" s="98">
        <v>2.4590163934426229E-2</v>
      </c>
      <c r="W44" s="98">
        <v>8.1967213114754103E-3</v>
      </c>
      <c r="X44" s="99">
        <v>122</v>
      </c>
    </row>
    <row r="45" spans="1:24">
      <c r="A45" s="58" t="s">
        <v>87</v>
      </c>
      <c r="B45" s="58">
        <v>121</v>
      </c>
      <c r="C45" s="58" t="s">
        <v>13</v>
      </c>
      <c r="D45" s="21" t="s">
        <v>88</v>
      </c>
      <c r="E45" s="122">
        <v>0.60523897058823528</v>
      </c>
      <c r="F45" s="122">
        <v>0.15395220588235295</v>
      </c>
      <c r="G45" s="122">
        <v>0.21553308823529413</v>
      </c>
      <c r="H45" s="122">
        <v>2.5275735294117647E-2</v>
      </c>
      <c r="I45" s="21">
        <v>2176</v>
      </c>
      <c r="J45" s="67">
        <v>0.57633775159548351</v>
      </c>
      <c r="K45" s="67">
        <v>0.18213058419243985</v>
      </c>
      <c r="L45" s="67">
        <v>0.22140402552773686</v>
      </c>
      <c r="M45" s="67">
        <v>2.0127638684339717E-2</v>
      </c>
      <c r="N45" s="123">
        <v>2037</v>
      </c>
      <c r="O45" s="96">
        <v>0.54365482233502538</v>
      </c>
      <c r="P45" s="96">
        <v>0.21878172588832487</v>
      </c>
      <c r="Q45" s="96">
        <v>0.21370558375634519</v>
      </c>
      <c r="R45" s="96">
        <v>2.3857868020304568E-2</v>
      </c>
      <c r="S45" s="16">
        <v>1970</v>
      </c>
      <c r="T45" s="98">
        <v>0.52915531335149868</v>
      </c>
      <c r="U45" s="98">
        <v>0.23923705722070845</v>
      </c>
      <c r="V45" s="98">
        <v>0.2</v>
      </c>
      <c r="W45" s="98">
        <v>3.1607629427792917E-2</v>
      </c>
      <c r="X45" s="99">
        <v>1835</v>
      </c>
    </row>
    <row r="46" spans="1:24">
      <c r="A46" s="58" t="s">
        <v>89</v>
      </c>
      <c r="B46" s="58">
        <v>101</v>
      </c>
      <c r="C46" s="58" t="s">
        <v>13</v>
      </c>
      <c r="D46" s="21" t="s">
        <v>90</v>
      </c>
      <c r="E46" s="122">
        <v>0.76470588235294112</v>
      </c>
      <c r="F46" s="122">
        <v>0.16176470588235295</v>
      </c>
      <c r="G46" s="122">
        <v>5.8823529411764705E-2</v>
      </c>
      <c r="H46" s="122">
        <v>1.4705882352941176E-2</v>
      </c>
      <c r="I46" s="21">
        <v>68</v>
      </c>
      <c r="J46" s="67">
        <v>0.80303030303030298</v>
      </c>
      <c r="K46" s="67">
        <v>0.15151515151515152</v>
      </c>
      <c r="L46" s="67">
        <v>3.0303030303030304E-2</v>
      </c>
      <c r="M46" s="67">
        <v>1.5151515151515152E-2</v>
      </c>
      <c r="N46" s="123">
        <v>66</v>
      </c>
      <c r="O46" s="96">
        <v>0.74626865671641796</v>
      </c>
      <c r="P46" s="96">
        <v>0.22388059701492538</v>
      </c>
      <c r="Q46" s="96">
        <v>2.9850746268656716E-2</v>
      </c>
      <c r="R46" s="96">
        <v>0</v>
      </c>
      <c r="S46" s="16">
        <v>67</v>
      </c>
      <c r="T46" s="98">
        <v>0.70270270270270274</v>
      </c>
      <c r="U46" s="98">
        <v>0.22972972972972974</v>
      </c>
      <c r="V46" s="98">
        <v>5.4054054054054057E-2</v>
      </c>
      <c r="W46" s="98">
        <v>1.3513513513513514E-2</v>
      </c>
      <c r="X46" s="99">
        <v>74</v>
      </c>
    </row>
    <row r="47" spans="1:24">
      <c r="A47" s="58" t="s">
        <v>91</v>
      </c>
      <c r="B47" s="58">
        <v>123</v>
      </c>
      <c r="C47" s="58" t="s">
        <v>13</v>
      </c>
      <c r="D47" s="21" t="s">
        <v>92</v>
      </c>
      <c r="E47" s="122">
        <v>0.60139860139860135</v>
      </c>
      <c r="F47" s="122">
        <v>0.28671328671328672</v>
      </c>
      <c r="G47" s="122">
        <v>0.10139860139860139</v>
      </c>
      <c r="H47" s="122">
        <v>1.048951048951049E-2</v>
      </c>
      <c r="I47" s="21">
        <v>286</v>
      </c>
      <c r="J47" s="67">
        <v>0.5736434108527132</v>
      </c>
      <c r="K47" s="67">
        <v>0.30232558139534882</v>
      </c>
      <c r="L47" s="67">
        <v>0.10077519379844961</v>
      </c>
      <c r="M47" s="67">
        <v>2.3255813953488372E-2</v>
      </c>
      <c r="N47" s="123">
        <v>258</v>
      </c>
      <c r="O47" s="96">
        <v>0.56768558951965065</v>
      </c>
      <c r="P47" s="96">
        <v>0.28820960698689957</v>
      </c>
      <c r="Q47" s="96">
        <v>0.11790393013100436</v>
      </c>
      <c r="R47" s="96">
        <v>2.6200873362445413E-2</v>
      </c>
      <c r="S47" s="16">
        <v>229</v>
      </c>
      <c r="T47" s="98">
        <v>0.51851851851851849</v>
      </c>
      <c r="U47" s="98">
        <v>0.32275132275132273</v>
      </c>
      <c r="V47" s="98">
        <v>0.14814814814814814</v>
      </c>
      <c r="W47" s="98">
        <v>1.0582010582010581E-2</v>
      </c>
      <c r="X47" s="99">
        <v>189</v>
      </c>
    </row>
    <row r="48" spans="1:24">
      <c r="A48" s="58" t="s">
        <v>93</v>
      </c>
      <c r="B48" s="58">
        <v>101</v>
      </c>
      <c r="C48" s="58" t="s">
        <v>13</v>
      </c>
      <c r="D48" s="21" t="s">
        <v>94</v>
      </c>
      <c r="E48" s="122">
        <v>0.91176470588235292</v>
      </c>
      <c r="F48" s="122">
        <v>8.8235294117647065E-2</v>
      </c>
      <c r="G48" s="122">
        <v>0</v>
      </c>
      <c r="H48" s="122">
        <v>0</v>
      </c>
      <c r="I48" s="21">
        <v>34</v>
      </c>
      <c r="J48" s="67">
        <v>0.96666666666666667</v>
      </c>
      <c r="K48" s="67">
        <v>3.3333333333333333E-2</v>
      </c>
      <c r="L48" s="67">
        <v>0</v>
      </c>
      <c r="M48" s="67">
        <v>0</v>
      </c>
      <c r="N48" s="123">
        <v>30</v>
      </c>
      <c r="O48" s="96">
        <v>0.92307692307692313</v>
      </c>
      <c r="P48" s="96">
        <v>3.8461538461538464E-2</v>
      </c>
      <c r="Q48" s="96">
        <v>0</v>
      </c>
      <c r="R48" s="96">
        <v>3.8461538461538464E-2</v>
      </c>
      <c r="S48" s="16">
        <v>26</v>
      </c>
      <c r="T48" s="98">
        <v>0.96296296296296291</v>
      </c>
      <c r="U48" s="98">
        <v>3.7037037037037035E-2</v>
      </c>
      <c r="V48" s="98">
        <v>0</v>
      </c>
      <c r="W48" s="98">
        <v>0</v>
      </c>
      <c r="X48" s="99">
        <v>27</v>
      </c>
    </row>
    <row r="49" spans="1:24">
      <c r="A49" s="58" t="s">
        <v>95</v>
      </c>
      <c r="B49" s="58">
        <v>101</v>
      </c>
      <c r="C49" s="58" t="s">
        <v>13</v>
      </c>
      <c r="D49" s="21" t="s">
        <v>96</v>
      </c>
      <c r="E49" s="122">
        <v>0.9</v>
      </c>
      <c r="F49" s="122">
        <v>0</v>
      </c>
      <c r="G49" s="122">
        <v>0.05</v>
      </c>
      <c r="H49" s="122">
        <v>0.05</v>
      </c>
      <c r="I49" s="21">
        <v>20</v>
      </c>
      <c r="J49" s="67">
        <v>0.89473684210526316</v>
      </c>
      <c r="K49" s="67">
        <v>5.2631578947368418E-2</v>
      </c>
      <c r="L49" s="67">
        <v>5.2631578947368418E-2</v>
      </c>
      <c r="M49" s="67">
        <v>0</v>
      </c>
      <c r="N49" s="123">
        <v>19</v>
      </c>
      <c r="O49" s="96">
        <v>0.86363636363636365</v>
      </c>
      <c r="P49" s="96">
        <v>0.13636363636363635</v>
      </c>
      <c r="Q49" s="96">
        <v>0</v>
      </c>
      <c r="R49" s="96">
        <v>0</v>
      </c>
      <c r="S49" s="16">
        <v>22</v>
      </c>
      <c r="T49" s="98">
        <v>0.8571428571428571</v>
      </c>
      <c r="U49" s="98">
        <v>9.5238095238095233E-2</v>
      </c>
      <c r="V49" s="98">
        <v>4.7619047619047616E-2</v>
      </c>
      <c r="W49" s="98">
        <v>0</v>
      </c>
      <c r="X49" s="99">
        <v>21</v>
      </c>
    </row>
    <row r="50" spans="1:24">
      <c r="A50" s="58" t="s">
        <v>97</v>
      </c>
      <c r="B50" s="58">
        <v>123</v>
      </c>
      <c r="C50" s="58" t="s">
        <v>13</v>
      </c>
      <c r="D50" s="21" t="s">
        <v>98</v>
      </c>
      <c r="E50" s="122">
        <v>0.63709677419354838</v>
      </c>
      <c r="F50" s="122">
        <v>0.27419354838709675</v>
      </c>
      <c r="G50" s="122">
        <v>8.8709677419354843E-2</v>
      </c>
      <c r="H50" s="122">
        <v>0</v>
      </c>
      <c r="I50" s="21">
        <v>124</v>
      </c>
      <c r="J50" s="67">
        <v>0.51428571428571423</v>
      </c>
      <c r="K50" s="67">
        <v>0.35238095238095241</v>
      </c>
      <c r="L50" s="67">
        <v>0.12380952380952381</v>
      </c>
      <c r="M50" s="67">
        <v>9.5238095238095247E-3</v>
      </c>
      <c r="N50" s="123">
        <v>105</v>
      </c>
      <c r="O50" s="96">
        <v>0.54545454545454541</v>
      </c>
      <c r="P50" s="96">
        <v>0.39090909090909093</v>
      </c>
      <c r="Q50" s="96">
        <v>6.363636363636363E-2</v>
      </c>
      <c r="R50" s="96">
        <v>0</v>
      </c>
      <c r="S50" s="16">
        <v>110</v>
      </c>
      <c r="T50" s="98">
        <v>0.63</v>
      </c>
      <c r="U50" s="98">
        <v>0.34</v>
      </c>
      <c r="V50" s="98">
        <v>0.03</v>
      </c>
      <c r="W50" s="98">
        <v>0</v>
      </c>
      <c r="X50" s="99">
        <v>100</v>
      </c>
    </row>
    <row r="51" spans="1:24">
      <c r="A51" s="58" t="s">
        <v>99</v>
      </c>
      <c r="B51" s="58">
        <v>101</v>
      </c>
      <c r="C51" s="58" t="s">
        <v>13</v>
      </c>
      <c r="D51" s="21" t="s">
        <v>100</v>
      </c>
      <c r="E51" s="122">
        <v>0.58088235294117652</v>
      </c>
      <c r="F51" s="122">
        <v>0.29779411764705882</v>
      </c>
      <c r="G51" s="122">
        <v>0.11397058823529412</v>
      </c>
      <c r="H51" s="122">
        <v>7.3529411764705881E-3</v>
      </c>
      <c r="I51" s="21">
        <v>272</v>
      </c>
      <c r="J51" s="67">
        <v>0.60931899641577059</v>
      </c>
      <c r="K51" s="67">
        <v>0.28315412186379929</v>
      </c>
      <c r="L51" s="67">
        <v>8.2437275985663083E-2</v>
      </c>
      <c r="M51" s="67">
        <v>2.5089605734767026E-2</v>
      </c>
      <c r="N51" s="123">
        <v>279</v>
      </c>
      <c r="O51" s="96">
        <v>0.68531468531468531</v>
      </c>
      <c r="P51" s="96">
        <v>0.1993006993006993</v>
      </c>
      <c r="Q51" s="96">
        <v>9.0909090909090912E-2</v>
      </c>
      <c r="R51" s="96">
        <v>2.4475524475524476E-2</v>
      </c>
      <c r="S51" s="16">
        <v>286</v>
      </c>
      <c r="T51" s="98">
        <v>0.62934362934362931</v>
      </c>
      <c r="U51" s="98">
        <v>0.25096525096525096</v>
      </c>
      <c r="V51" s="98">
        <v>0.10810810810810811</v>
      </c>
      <c r="W51" s="98">
        <v>1.1583011583011582E-2</v>
      </c>
      <c r="X51" s="99">
        <v>259</v>
      </c>
    </row>
    <row r="52" spans="1:24">
      <c r="A52" s="58" t="s">
        <v>101</v>
      </c>
      <c r="B52" s="58">
        <v>189</v>
      </c>
      <c r="C52" s="58" t="s">
        <v>13</v>
      </c>
      <c r="D52" s="21" t="s">
        <v>102</v>
      </c>
      <c r="E52" s="122">
        <v>0.6</v>
      </c>
      <c r="F52" s="122">
        <v>0.27619047619047621</v>
      </c>
      <c r="G52" s="122">
        <v>0.10476190476190476</v>
      </c>
      <c r="H52" s="122">
        <v>1.9047619047619049E-2</v>
      </c>
      <c r="I52" s="21">
        <v>105</v>
      </c>
      <c r="J52" s="67">
        <v>0.73275862068965514</v>
      </c>
      <c r="K52" s="67">
        <v>0.17241379310344829</v>
      </c>
      <c r="L52" s="67">
        <v>7.7586206896551727E-2</v>
      </c>
      <c r="M52" s="67">
        <v>1.7241379310344827E-2</v>
      </c>
      <c r="N52" s="123">
        <v>116</v>
      </c>
      <c r="O52" s="96">
        <v>0.85227272727272729</v>
      </c>
      <c r="P52" s="96">
        <v>9.0909090909090912E-2</v>
      </c>
      <c r="Q52" s="96">
        <v>4.5454545454545456E-2</v>
      </c>
      <c r="R52" s="96">
        <v>1.1363636363636364E-2</v>
      </c>
      <c r="S52" s="16">
        <v>88</v>
      </c>
      <c r="T52" s="98">
        <v>0.68421052631578949</v>
      </c>
      <c r="U52" s="98">
        <v>0.23157894736842105</v>
      </c>
      <c r="V52" s="98">
        <v>7.3684210526315783E-2</v>
      </c>
      <c r="W52" s="98">
        <v>1.0526315789473684E-2</v>
      </c>
      <c r="X52" s="99">
        <v>95</v>
      </c>
    </row>
    <row r="53" spans="1:24">
      <c r="A53" s="58" t="s">
        <v>103</v>
      </c>
      <c r="B53" s="58">
        <v>189</v>
      </c>
      <c r="C53" s="58" t="s">
        <v>13</v>
      </c>
      <c r="D53" s="21" t="s">
        <v>104</v>
      </c>
      <c r="E53" s="122">
        <v>0.92500000000000004</v>
      </c>
      <c r="F53" s="122">
        <v>2.5000000000000001E-2</v>
      </c>
      <c r="G53" s="122">
        <v>2.5000000000000001E-2</v>
      </c>
      <c r="H53" s="122">
        <v>2.5000000000000001E-2</v>
      </c>
      <c r="I53" s="21">
        <v>40</v>
      </c>
      <c r="J53" s="67">
        <v>0.97560975609756095</v>
      </c>
      <c r="K53" s="67">
        <v>0</v>
      </c>
      <c r="L53" s="67">
        <v>2.4390243902439025E-2</v>
      </c>
      <c r="M53" s="67">
        <v>0</v>
      </c>
      <c r="N53" s="123">
        <v>41</v>
      </c>
      <c r="O53" s="96">
        <v>0.91428571428571426</v>
      </c>
      <c r="P53" s="96">
        <v>5.7142857142857141E-2</v>
      </c>
      <c r="Q53" s="96">
        <v>2.8571428571428571E-2</v>
      </c>
      <c r="R53" s="96">
        <v>0</v>
      </c>
      <c r="S53" s="16">
        <v>35</v>
      </c>
      <c r="T53" s="98">
        <v>0.84210526315789469</v>
      </c>
      <c r="U53" s="98">
        <v>5.2631578947368418E-2</v>
      </c>
      <c r="V53" s="98">
        <v>0.10526315789473684</v>
      </c>
      <c r="W53" s="98">
        <v>0</v>
      </c>
      <c r="X53" s="99">
        <v>38</v>
      </c>
    </row>
    <row r="54" spans="1:24">
      <c r="A54" s="58" t="s">
        <v>105</v>
      </c>
      <c r="B54" s="58">
        <v>113</v>
      </c>
      <c r="C54" s="58" t="s">
        <v>13</v>
      </c>
      <c r="D54" s="21" t="s">
        <v>106</v>
      </c>
      <c r="E54" s="122">
        <v>0.83333333333333337</v>
      </c>
      <c r="F54" s="122">
        <v>4.1666666666666664E-2</v>
      </c>
      <c r="G54" s="122">
        <v>0.125</v>
      </c>
      <c r="H54" s="122">
        <v>0</v>
      </c>
      <c r="I54" s="21">
        <v>24</v>
      </c>
      <c r="J54" s="67">
        <v>0.76666666666666672</v>
      </c>
      <c r="K54" s="67">
        <v>0.1</v>
      </c>
      <c r="L54" s="67">
        <v>6.6666666666666666E-2</v>
      </c>
      <c r="M54" s="67">
        <v>6.6666666666666666E-2</v>
      </c>
      <c r="N54" s="123">
        <v>30</v>
      </c>
      <c r="O54" s="96">
        <v>0.6470588235294118</v>
      </c>
      <c r="P54" s="96">
        <v>0.17647058823529413</v>
      </c>
      <c r="Q54" s="96">
        <v>0.17647058823529413</v>
      </c>
      <c r="R54" s="96">
        <v>0</v>
      </c>
      <c r="S54" s="16">
        <v>17</v>
      </c>
      <c r="T54" s="98">
        <v>0.63157894736842102</v>
      </c>
      <c r="U54" s="98">
        <v>0.15789473684210525</v>
      </c>
      <c r="V54" s="98">
        <v>0.15789473684210525</v>
      </c>
      <c r="W54" s="98">
        <v>5.2631578947368418E-2</v>
      </c>
      <c r="X54" s="99">
        <v>19</v>
      </c>
    </row>
    <row r="55" spans="1:24">
      <c r="A55" s="58" t="s">
        <v>107</v>
      </c>
      <c r="B55" s="58">
        <v>171</v>
      </c>
      <c r="C55" s="58" t="s">
        <v>13</v>
      </c>
      <c r="D55" s="21" t="s">
        <v>108</v>
      </c>
      <c r="E55" s="122">
        <v>0.57894736842105265</v>
      </c>
      <c r="F55" s="122">
        <v>0.36842105263157893</v>
      </c>
      <c r="G55" s="122">
        <v>5.2631578947368418E-2</v>
      </c>
      <c r="H55" s="122">
        <v>0</v>
      </c>
      <c r="I55" s="21">
        <v>19</v>
      </c>
      <c r="J55" s="67">
        <v>0.53333333333333333</v>
      </c>
      <c r="K55" s="67">
        <v>0.46666666666666667</v>
      </c>
      <c r="L55" s="67">
        <v>0</v>
      </c>
      <c r="M55" s="67">
        <v>0</v>
      </c>
      <c r="N55" s="123">
        <v>15</v>
      </c>
      <c r="O55" s="96">
        <v>0.52380952380952384</v>
      </c>
      <c r="P55" s="96">
        <v>0.47619047619047616</v>
      </c>
      <c r="Q55" s="96">
        <v>0</v>
      </c>
      <c r="R55" s="96">
        <v>0</v>
      </c>
      <c r="S55" s="16">
        <v>21</v>
      </c>
      <c r="T55" s="98">
        <v>0.625</v>
      </c>
      <c r="U55" s="98">
        <v>0.25</v>
      </c>
      <c r="V55" s="98">
        <v>0.125</v>
      </c>
      <c r="W55" s="98">
        <v>0</v>
      </c>
      <c r="X55" s="99">
        <v>16</v>
      </c>
    </row>
    <row r="56" spans="1:24">
      <c r="A56" s="58" t="s">
        <v>109</v>
      </c>
      <c r="B56" s="58">
        <v>189</v>
      </c>
      <c r="C56" s="58" t="s">
        <v>13</v>
      </c>
      <c r="D56" s="21" t="s">
        <v>110</v>
      </c>
      <c r="E56" s="122">
        <v>0.60240963855421692</v>
      </c>
      <c r="F56" s="122">
        <v>0.28313253012048195</v>
      </c>
      <c r="G56" s="122">
        <v>9.6385542168674704E-2</v>
      </c>
      <c r="H56" s="122">
        <v>1.8072289156626505E-2</v>
      </c>
      <c r="I56" s="21">
        <v>166</v>
      </c>
      <c r="J56" s="67">
        <v>0.65294117647058825</v>
      </c>
      <c r="K56" s="67">
        <v>0.2411764705882353</v>
      </c>
      <c r="L56" s="67">
        <v>8.2352941176470587E-2</v>
      </c>
      <c r="M56" s="67">
        <v>2.3529411764705882E-2</v>
      </c>
      <c r="N56" s="123">
        <v>170</v>
      </c>
      <c r="O56" s="96">
        <v>0.66666666666666663</v>
      </c>
      <c r="P56" s="96">
        <v>0.25454545454545452</v>
      </c>
      <c r="Q56" s="96">
        <v>6.6666666666666666E-2</v>
      </c>
      <c r="R56" s="96">
        <v>1.2121212121212121E-2</v>
      </c>
      <c r="S56" s="16">
        <v>165</v>
      </c>
      <c r="T56" s="98">
        <v>0.69230769230769229</v>
      </c>
      <c r="U56" s="98">
        <v>0.22435897435897437</v>
      </c>
      <c r="V56" s="98">
        <v>7.0512820512820512E-2</v>
      </c>
      <c r="W56" s="98">
        <v>1.282051282051282E-2</v>
      </c>
      <c r="X56" s="99">
        <v>156</v>
      </c>
    </row>
    <row r="57" spans="1:24">
      <c r="A57" s="58" t="s">
        <v>111</v>
      </c>
      <c r="B57" s="58">
        <v>114</v>
      </c>
      <c r="C57" s="58" t="s">
        <v>13</v>
      </c>
      <c r="D57" s="21" t="s">
        <v>112</v>
      </c>
      <c r="E57" s="122">
        <v>0.73076923076923073</v>
      </c>
      <c r="F57" s="122">
        <v>0.19230769230769232</v>
      </c>
      <c r="G57" s="122">
        <v>7.6923076923076927E-2</v>
      </c>
      <c r="H57" s="122">
        <v>0</v>
      </c>
      <c r="I57" s="21">
        <v>52</v>
      </c>
      <c r="J57" s="67">
        <v>0.63829787234042556</v>
      </c>
      <c r="K57" s="67">
        <v>0.23404255319148937</v>
      </c>
      <c r="L57" s="67">
        <v>0.1276595744680851</v>
      </c>
      <c r="M57" s="67">
        <v>0</v>
      </c>
      <c r="N57" s="123">
        <v>47</v>
      </c>
      <c r="O57" s="96">
        <v>0.76470588235294112</v>
      </c>
      <c r="P57" s="96">
        <v>0.17647058823529413</v>
      </c>
      <c r="Q57" s="96">
        <v>5.8823529411764705E-2</v>
      </c>
      <c r="R57" s="96">
        <v>0</v>
      </c>
      <c r="S57" s="16">
        <v>34</v>
      </c>
      <c r="T57" s="98">
        <v>0.78947368421052633</v>
      </c>
      <c r="U57" s="98">
        <v>7.8947368421052627E-2</v>
      </c>
      <c r="V57" s="98">
        <v>2.6315789473684209E-2</v>
      </c>
      <c r="W57" s="98">
        <v>0.10526315789473684</v>
      </c>
      <c r="X57" s="99">
        <v>38</v>
      </c>
    </row>
    <row r="58" spans="1:24">
      <c r="A58" s="58" t="s">
        <v>660</v>
      </c>
      <c r="B58" s="58">
        <v>101</v>
      </c>
      <c r="C58" s="58" t="s">
        <v>13</v>
      </c>
      <c r="D58" s="21" t="s">
        <v>113</v>
      </c>
      <c r="E58" s="122">
        <v>0.52380952380952384</v>
      </c>
      <c r="F58" s="122">
        <v>0.47619047619047616</v>
      </c>
      <c r="G58" s="122">
        <v>0</v>
      </c>
      <c r="H58" s="122">
        <v>0</v>
      </c>
      <c r="I58" s="21">
        <v>21</v>
      </c>
      <c r="J58" s="67">
        <v>0.58823529411764708</v>
      </c>
      <c r="K58" s="67">
        <v>0.41176470588235292</v>
      </c>
      <c r="L58" s="67">
        <v>0</v>
      </c>
      <c r="M58" s="67">
        <v>0</v>
      </c>
      <c r="N58" s="123">
        <v>17</v>
      </c>
      <c r="O58" s="96">
        <v>0.83333333333333337</v>
      </c>
      <c r="P58" s="96">
        <v>0.16666666666666666</v>
      </c>
      <c r="Q58" s="96">
        <v>0</v>
      </c>
      <c r="R58" s="96">
        <v>0</v>
      </c>
      <c r="S58" s="16">
        <v>18</v>
      </c>
      <c r="T58" s="98">
        <v>0.8</v>
      </c>
      <c r="U58" s="98">
        <v>0.2</v>
      </c>
      <c r="V58" s="98">
        <v>0</v>
      </c>
      <c r="W58" s="98">
        <v>0</v>
      </c>
      <c r="X58" s="99">
        <v>20</v>
      </c>
    </row>
    <row r="59" spans="1:24">
      <c r="A59" s="58" t="s">
        <v>114</v>
      </c>
      <c r="B59" s="58">
        <v>101</v>
      </c>
      <c r="C59" s="58" t="s">
        <v>13</v>
      </c>
      <c r="D59" s="21" t="s">
        <v>115</v>
      </c>
      <c r="E59" s="122">
        <v>0.92682926829268297</v>
      </c>
      <c r="F59" s="122">
        <v>7.3170731707317069E-2</v>
      </c>
      <c r="G59" s="122">
        <v>0</v>
      </c>
      <c r="H59" s="122">
        <v>0</v>
      </c>
      <c r="I59" s="21">
        <v>41</v>
      </c>
      <c r="J59" s="67">
        <v>0.97727272727272729</v>
      </c>
      <c r="K59" s="67">
        <v>2.2727272727272728E-2</v>
      </c>
      <c r="L59" s="67">
        <v>0</v>
      </c>
      <c r="M59" s="67">
        <v>0</v>
      </c>
      <c r="N59" s="123">
        <v>44</v>
      </c>
      <c r="O59" s="96">
        <v>0.94117647058823528</v>
      </c>
      <c r="P59" s="96">
        <v>2.9411764705882353E-2</v>
      </c>
      <c r="Q59" s="96">
        <v>0</v>
      </c>
      <c r="R59" s="96">
        <v>2.9411764705882353E-2</v>
      </c>
      <c r="S59" s="16">
        <v>34</v>
      </c>
      <c r="T59" s="98">
        <v>0.83870967741935487</v>
      </c>
      <c r="U59" s="98">
        <v>0.16129032258064516</v>
      </c>
      <c r="V59" s="98">
        <v>0</v>
      </c>
      <c r="W59" s="98">
        <v>0</v>
      </c>
      <c r="X59" s="99">
        <v>31</v>
      </c>
    </row>
    <row r="60" spans="1:24">
      <c r="A60" s="58" t="s">
        <v>116</v>
      </c>
      <c r="B60" s="58">
        <v>101</v>
      </c>
      <c r="C60" s="58" t="s">
        <v>13</v>
      </c>
      <c r="D60" s="21" t="s">
        <v>117</v>
      </c>
      <c r="E60" s="122">
        <v>0.77586206896551724</v>
      </c>
      <c r="F60" s="122">
        <v>0.1206896551724138</v>
      </c>
      <c r="G60" s="122">
        <v>0.10344827586206896</v>
      </c>
      <c r="H60" s="122">
        <v>0</v>
      </c>
      <c r="I60" s="21">
        <v>58</v>
      </c>
      <c r="J60" s="67">
        <v>0.65957446808510634</v>
      </c>
      <c r="K60" s="67">
        <v>0.1276595744680851</v>
      </c>
      <c r="L60" s="67">
        <v>0.19148936170212766</v>
      </c>
      <c r="M60" s="67">
        <v>2.1276595744680851E-2</v>
      </c>
      <c r="N60" s="123">
        <v>47</v>
      </c>
      <c r="O60" s="96">
        <v>0.82222222222222219</v>
      </c>
      <c r="P60" s="96">
        <v>8.8888888888888892E-2</v>
      </c>
      <c r="Q60" s="96">
        <v>8.8888888888888892E-2</v>
      </c>
      <c r="R60" s="96">
        <v>0</v>
      </c>
      <c r="S60" s="16">
        <v>45</v>
      </c>
      <c r="T60" s="98">
        <v>0.71739130434782605</v>
      </c>
      <c r="U60" s="98">
        <v>0.17391304347826086</v>
      </c>
      <c r="V60" s="98">
        <v>0.10869565217391304</v>
      </c>
      <c r="W60" s="98">
        <v>0</v>
      </c>
      <c r="X60" s="99">
        <v>46</v>
      </c>
    </row>
    <row r="61" spans="1:24">
      <c r="A61" s="58" t="s">
        <v>118</v>
      </c>
      <c r="B61" s="58">
        <v>105</v>
      </c>
      <c r="C61" s="58" t="s">
        <v>13</v>
      </c>
      <c r="D61" s="21" t="s">
        <v>119</v>
      </c>
      <c r="E61" s="122">
        <v>1</v>
      </c>
      <c r="F61" s="122">
        <v>0</v>
      </c>
      <c r="G61" s="122">
        <v>0</v>
      </c>
      <c r="H61" s="122">
        <v>0</v>
      </c>
      <c r="I61" s="21">
        <v>10</v>
      </c>
      <c r="J61" s="67" t="s">
        <v>774</v>
      </c>
      <c r="K61" s="67" t="s">
        <v>774</v>
      </c>
      <c r="L61" s="67" t="s">
        <v>774</v>
      </c>
      <c r="M61" s="67" t="s">
        <v>774</v>
      </c>
      <c r="N61" s="123" t="s">
        <v>774</v>
      </c>
      <c r="O61" s="96" t="s">
        <v>774</v>
      </c>
      <c r="P61" s="96" t="s">
        <v>774</v>
      </c>
      <c r="Q61" s="96" t="s">
        <v>774</v>
      </c>
      <c r="R61" s="96" t="s">
        <v>774</v>
      </c>
      <c r="S61" s="16" t="s">
        <v>774</v>
      </c>
      <c r="T61" s="98" t="s">
        <v>774</v>
      </c>
      <c r="U61" s="98" t="s">
        <v>774</v>
      </c>
      <c r="V61" s="98" t="s">
        <v>774</v>
      </c>
      <c r="W61" s="98" t="s">
        <v>774</v>
      </c>
      <c r="X61" s="98" t="s">
        <v>774</v>
      </c>
    </row>
    <row r="62" spans="1:24">
      <c r="A62" s="58" t="s">
        <v>120</v>
      </c>
      <c r="B62" s="58">
        <v>189</v>
      </c>
      <c r="C62" s="58" t="s">
        <v>13</v>
      </c>
      <c r="D62" s="21" t="s">
        <v>121</v>
      </c>
      <c r="E62" s="122">
        <v>0.76530612244897955</v>
      </c>
      <c r="F62" s="122">
        <v>0.21428571428571427</v>
      </c>
      <c r="G62" s="122">
        <v>1.020408163265306E-2</v>
      </c>
      <c r="H62" s="122">
        <v>1.020408163265306E-2</v>
      </c>
      <c r="I62" s="21">
        <v>98</v>
      </c>
      <c r="J62" s="67">
        <v>0.80232558139534882</v>
      </c>
      <c r="K62" s="67">
        <v>0.18604651162790697</v>
      </c>
      <c r="L62" s="67">
        <v>1.1627906976744186E-2</v>
      </c>
      <c r="M62" s="67">
        <v>0</v>
      </c>
      <c r="N62" s="123">
        <v>86</v>
      </c>
      <c r="O62" s="96">
        <v>0.78205128205128205</v>
      </c>
      <c r="P62" s="96">
        <v>0.20512820512820512</v>
      </c>
      <c r="Q62" s="96">
        <v>1.282051282051282E-2</v>
      </c>
      <c r="R62" s="96">
        <v>0</v>
      </c>
      <c r="S62" s="16">
        <v>78</v>
      </c>
      <c r="T62" s="98">
        <v>0.83823529411764708</v>
      </c>
      <c r="U62" s="98">
        <v>0.16176470588235295</v>
      </c>
      <c r="V62" s="98">
        <v>0</v>
      </c>
      <c r="W62" s="98">
        <v>0</v>
      </c>
      <c r="X62" s="99">
        <v>68</v>
      </c>
    </row>
    <row r="63" spans="1:24">
      <c r="A63" s="58" t="s">
        <v>122</v>
      </c>
      <c r="B63" s="58">
        <v>101</v>
      </c>
      <c r="C63" s="58" t="s">
        <v>13</v>
      </c>
      <c r="D63" s="21" t="s">
        <v>123</v>
      </c>
      <c r="E63" s="122">
        <v>0.81188118811881194</v>
      </c>
      <c r="F63" s="122">
        <v>0.12871287128712872</v>
      </c>
      <c r="G63" s="122">
        <v>3.9603960396039604E-2</v>
      </c>
      <c r="H63" s="122">
        <v>1.9801980198019802E-2</v>
      </c>
      <c r="I63" s="21">
        <v>101</v>
      </c>
      <c r="J63" s="67">
        <v>0.81609195402298851</v>
      </c>
      <c r="K63" s="67">
        <v>0.14942528735632185</v>
      </c>
      <c r="L63" s="67">
        <v>0</v>
      </c>
      <c r="M63" s="67">
        <v>3.4482758620689655E-2</v>
      </c>
      <c r="N63" s="123">
        <v>87</v>
      </c>
      <c r="O63" s="96">
        <v>0.81927710843373491</v>
      </c>
      <c r="P63" s="96">
        <v>0.15662650602409639</v>
      </c>
      <c r="Q63" s="96">
        <v>1.2048192771084338E-2</v>
      </c>
      <c r="R63" s="96">
        <v>1.2048192771084338E-2</v>
      </c>
      <c r="S63" s="16">
        <v>83</v>
      </c>
      <c r="T63" s="98">
        <v>0.76388888888888884</v>
      </c>
      <c r="U63" s="98">
        <v>0.22222222222222221</v>
      </c>
      <c r="V63" s="98">
        <v>1.3888888888888888E-2</v>
      </c>
      <c r="W63" s="98">
        <v>0</v>
      </c>
      <c r="X63" s="99">
        <v>72</v>
      </c>
    </row>
    <row r="64" spans="1:24">
      <c r="A64" s="58" t="s">
        <v>124</v>
      </c>
      <c r="B64" s="58">
        <v>123</v>
      </c>
      <c r="C64" s="58" t="s">
        <v>13</v>
      </c>
      <c r="D64" s="21" t="s">
        <v>125</v>
      </c>
      <c r="E64" s="122">
        <v>0.7857142857142857</v>
      </c>
      <c r="F64" s="122">
        <v>0.14285714285714285</v>
      </c>
      <c r="G64" s="122">
        <v>4.7619047619047616E-2</v>
      </c>
      <c r="H64" s="122">
        <v>2.3809523809523808E-2</v>
      </c>
      <c r="I64" s="21">
        <v>42</v>
      </c>
      <c r="J64" s="67">
        <v>0.84</v>
      </c>
      <c r="K64" s="67">
        <v>0.1</v>
      </c>
      <c r="L64" s="67">
        <v>0.06</v>
      </c>
      <c r="M64" s="67">
        <v>0</v>
      </c>
      <c r="N64" s="123">
        <v>50</v>
      </c>
      <c r="O64" s="96">
        <v>0.76595744680851063</v>
      </c>
      <c r="P64" s="96">
        <v>0.19148936170212766</v>
      </c>
      <c r="Q64" s="96">
        <v>2.1276595744680851E-2</v>
      </c>
      <c r="R64" s="96">
        <v>2.1276595744680851E-2</v>
      </c>
      <c r="S64" s="16">
        <v>47</v>
      </c>
      <c r="T64" s="98">
        <v>0.66666666666666663</v>
      </c>
      <c r="U64" s="98">
        <v>0.22916666666666666</v>
      </c>
      <c r="V64" s="98">
        <v>6.25E-2</v>
      </c>
      <c r="W64" s="98">
        <v>4.1666666666666664E-2</v>
      </c>
      <c r="X64" s="99">
        <v>48</v>
      </c>
    </row>
    <row r="65" spans="1:24">
      <c r="A65" s="58" t="s">
        <v>126</v>
      </c>
      <c r="B65" s="58">
        <v>101</v>
      </c>
      <c r="C65" s="58" t="s">
        <v>13</v>
      </c>
      <c r="D65" s="21" t="s">
        <v>127</v>
      </c>
      <c r="E65" s="122">
        <v>0.60104986876640421</v>
      </c>
      <c r="F65" s="122">
        <v>0.32283464566929132</v>
      </c>
      <c r="G65" s="122">
        <v>7.6115485564304461E-2</v>
      </c>
      <c r="H65" s="122">
        <v>0</v>
      </c>
      <c r="I65" s="21">
        <v>381</v>
      </c>
      <c r="J65" s="67">
        <v>0.62603878116343492</v>
      </c>
      <c r="K65" s="67">
        <v>0.296398891966759</v>
      </c>
      <c r="L65" s="67">
        <v>6.6481994459833799E-2</v>
      </c>
      <c r="M65" s="67">
        <v>1.1080332409972299E-2</v>
      </c>
      <c r="N65" s="123">
        <v>361</v>
      </c>
      <c r="O65" s="96">
        <v>0.57777777777777772</v>
      </c>
      <c r="P65" s="96">
        <v>0.35873015873015873</v>
      </c>
      <c r="Q65" s="96">
        <v>5.7142857142857141E-2</v>
      </c>
      <c r="R65" s="96">
        <v>6.3492063492063492E-3</v>
      </c>
      <c r="S65" s="16">
        <v>315</v>
      </c>
      <c r="T65" s="98">
        <v>0.62540716612377845</v>
      </c>
      <c r="U65" s="98">
        <v>0.31921824104234525</v>
      </c>
      <c r="V65" s="98">
        <v>5.2117263843648211E-2</v>
      </c>
      <c r="W65" s="98">
        <v>3.2573289902280132E-3</v>
      </c>
      <c r="X65" s="99">
        <v>307</v>
      </c>
    </row>
    <row r="66" spans="1:24">
      <c r="A66" s="58" t="s">
        <v>128</v>
      </c>
      <c r="B66" s="58">
        <v>121</v>
      </c>
      <c r="C66" s="58" t="s">
        <v>13</v>
      </c>
      <c r="D66" s="21" t="s">
        <v>129</v>
      </c>
      <c r="E66" s="122">
        <v>0.57291666666666663</v>
      </c>
      <c r="F66" s="122">
        <v>0.35416666666666669</v>
      </c>
      <c r="G66" s="122">
        <v>6.25E-2</v>
      </c>
      <c r="H66" s="122">
        <v>1.0416666666666666E-2</v>
      </c>
      <c r="I66" s="21">
        <v>192</v>
      </c>
      <c r="J66" s="67">
        <v>0.57317073170731703</v>
      </c>
      <c r="K66" s="67">
        <v>0.31097560975609756</v>
      </c>
      <c r="L66" s="67">
        <v>0.10975609756097561</v>
      </c>
      <c r="M66" s="67">
        <v>6.0975609756097563E-3</v>
      </c>
      <c r="N66" s="123">
        <v>164</v>
      </c>
      <c r="O66" s="96">
        <v>0.46103896103896103</v>
      </c>
      <c r="P66" s="96">
        <v>0.38961038961038963</v>
      </c>
      <c r="Q66" s="96">
        <v>0.14285714285714285</v>
      </c>
      <c r="R66" s="96">
        <v>6.4935064935064939E-3</v>
      </c>
      <c r="S66" s="16">
        <v>154</v>
      </c>
      <c r="T66" s="98">
        <v>0.39610389610389612</v>
      </c>
      <c r="U66" s="98">
        <v>0.42207792207792205</v>
      </c>
      <c r="V66" s="98">
        <v>0.16883116883116883</v>
      </c>
      <c r="W66" s="98">
        <v>1.2987012987012988E-2</v>
      </c>
      <c r="X66" s="99">
        <v>154</v>
      </c>
    </row>
    <row r="67" spans="1:24">
      <c r="A67" s="58" t="s">
        <v>130</v>
      </c>
      <c r="B67" s="58">
        <v>123</v>
      </c>
      <c r="C67" s="58" t="s">
        <v>13</v>
      </c>
      <c r="D67" s="21" t="s">
        <v>131</v>
      </c>
      <c r="E67" s="21" t="s">
        <v>774</v>
      </c>
      <c r="F67" s="21" t="s">
        <v>774</v>
      </c>
      <c r="G67" s="21" t="s">
        <v>774</v>
      </c>
      <c r="H67" s="21" t="s">
        <v>774</v>
      </c>
      <c r="I67" s="21" t="s">
        <v>774</v>
      </c>
      <c r="J67" s="67" t="s">
        <v>774</v>
      </c>
      <c r="K67" s="67" t="s">
        <v>774</v>
      </c>
      <c r="L67" s="67" t="s">
        <v>774</v>
      </c>
      <c r="M67" s="67" t="s">
        <v>774</v>
      </c>
      <c r="N67" s="123" t="s">
        <v>774</v>
      </c>
      <c r="O67" s="96" t="s">
        <v>774</v>
      </c>
      <c r="P67" s="96" t="s">
        <v>774</v>
      </c>
      <c r="Q67" s="96" t="s">
        <v>774</v>
      </c>
      <c r="R67" s="96" t="s">
        <v>774</v>
      </c>
      <c r="S67" s="16" t="s">
        <v>774</v>
      </c>
      <c r="T67" s="98" t="s">
        <v>774</v>
      </c>
      <c r="U67" s="98" t="s">
        <v>774</v>
      </c>
      <c r="V67" s="98" t="s">
        <v>774</v>
      </c>
      <c r="W67" s="98" t="s">
        <v>774</v>
      </c>
      <c r="X67" s="98" t="s">
        <v>774</v>
      </c>
    </row>
    <row r="68" spans="1:24">
      <c r="A68" s="58" t="s">
        <v>132</v>
      </c>
      <c r="B68" s="58">
        <v>101</v>
      </c>
      <c r="C68" s="58" t="s">
        <v>13</v>
      </c>
      <c r="D68" s="21" t="s">
        <v>133</v>
      </c>
      <c r="E68" s="122">
        <v>0.6003372681281619</v>
      </c>
      <c r="F68" s="122">
        <v>0.24451939291736932</v>
      </c>
      <c r="G68" s="122">
        <v>0.14671163575042159</v>
      </c>
      <c r="H68" s="122">
        <v>8.4317032040472171E-3</v>
      </c>
      <c r="I68" s="21">
        <v>593</v>
      </c>
      <c r="J68" s="67">
        <v>0.54388984509466443</v>
      </c>
      <c r="K68" s="67">
        <v>0.29432013769363169</v>
      </c>
      <c r="L68" s="67">
        <v>0.153184165232358</v>
      </c>
      <c r="M68" s="67">
        <v>8.6058519793459545E-3</v>
      </c>
      <c r="N68" s="123">
        <v>581</v>
      </c>
      <c r="O68" s="96">
        <v>0.49283154121863798</v>
      </c>
      <c r="P68" s="96">
        <v>0.34408602150537637</v>
      </c>
      <c r="Q68" s="96">
        <v>0.15949820788530467</v>
      </c>
      <c r="R68" s="96">
        <v>3.5842293906810036E-3</v>
      </c>
      <c r="S68" s="16">
        <v>558</v>
      </c>
      <c r="T68" s="98">
        <v>0.51571164510166356</v>
      </c>
      <c r="U68" s="98">
        <v>0.34565619223659888</v>
      </c>
      <c r="V68" s="98">
        <v>0.13493530499075784</v>
      </c>
      <c r="W68" s="98">
        <v>3.6968576709796672E-3</v>
      </c>
      <c r="X68" s="99">
        <v>541</v>
      </c>
    </row>
    <row r="69" spans="1:24">
      <c r="A69" s="58" t="s">
        <v>134</v>
      </c>
      <c r="B69" s="58">
        <v>105</v>
      </c>
      <c r="C69" s="58" t="s">
        <v>13</v>
      </c>
      <c r="D69" s="21" t="s">
        <v>135</v>
      </c>
      <c r="E69" s="122">
        <v>0.79767441860465116</v>
      </c>
      <c r="F69" s="122">
        <v>6.7441860465116285E-2</v>
      </c>
      <c r="G69" s="122">
        <v>0.13023255813953488</v>
      </c>
      <c r="H69" s="122">
        <v>4.6511627906976744E-3</v>
      </c>
      <c r="I69" s="21">
        <v>430</v>
      </c>
      <c r="J69" s="67">
        <v>0.75409836065573765</v>
      </c>
      <c r="K69" s="67">
        <v>0.11241217798594848</v>
      </c>
      <c r="L69" s="67">
        <v>0.12646370023419204</v>
      </c>
      <c r="M69" s="67">
        <v>7.0257611241217799E-3</v>
      </c>
      <c r="N69" s="123">
        <v>427</v>
      </c>
      <c r="O69" s="96">
        <v>0.74436090225563911</v>
      </c>
      <c r="P69" s="96">
        <v>0.15538847117794485</v>
      </c>
      <c r="Q69" s="96">
        <v>0.10025062656641603</v>
      </c>
      <c r="R69" s="96">
        <v>0</v>
      </c>
      <c r="S69" s="16">
        <v>399</v>
      </c>
      <c r="T69" s="98">
        <v>0.67929292929292928</v>
      </c>
      <c r="U69" s="98">
        <v>0.22979797979797981</v>
      </c>
      <c r="V69" s="98">
        <v>8.8383838383838384E-2</v>
      </c>
      <c r="W69" s="98">
        <v>2.5252525252525255E-3</v>
      </c>
      <c r="X69" s="99">
        <v>396</v>
      </c>
    </row>
    <row r="70" spans="1:24">
      <c r="A70" s="58" t="s">
        <v>136</v>
      </c>
      <c r="B70" s="58">
        <v>171</v>
      </c>
      <c r="C70" s="58" t="s">
        <v>13</v>
      </c>
      <c r="D70" s="21" t="s">
        <v>137</v>
      </c>
      <c r="E70" s="122">
        <v>0.75240715268225589</v>
      </c>
      <c r="F70" s="122">
        <v>0.15130674002751032</v>
      </c>
      <c r="G70" s="122">
        <v>8.6657496561210454E-2</v>
      </c>
      <c r="H70" s="122">
        <v>9.6286107290233843E-3</v>
      </c>
      <c r="I70" s="21">
        <v>727</v>
      </c>
      <c r="J70" s="67">
        <v>0.76933333333333331</v>
      </c>
      <c r="K70" s="67">
        <v>0.14799999999999999</v>
      </c>
      <c r="L70" s="67">
        <v>0.08</v>
      </c>
      <c r="M70" s="67">
        <v>2.6666666666666666E-3</v>
      </c>
      <c r="N70" s="123">
        <v>750</v>
      </c>
      <c r="O70" s="96">
        <v>0.76496350364963506</v>
      </c>
      <c r="P70" s="96">
        <v>0.14014598540145987</v>
      </c>
      <c r="Q70" s="96">
        <v>9.1970802919708022E-2</v>
      </c>
      <c r="R70" s="96">
        <v>2.9197080291970801E-3</v>
      </c>
      <c r="S70" s="16">
        <v>685</v>
      </c>
      <c r="T70" s="98">
        <v>0.72172619047619047</v>
      </c>
      <c r="U70" s="98">
        <v>0.19047619047619047</v>
      </c>
      <c r="V70" s="98">
        <v>8.6309523809523808E-2</v>
      </c>
      <c r="W70" s="98">
        <v>1.488095238095238E-3</v>
      </c>
      <c r="X70" s="99">
        <v>672</v>
      </c>
    </row>
    <row r="71" spans="1:24">
      <c r="A71" s="58" t="s">
        <v>138</v>
      </c>
      <c r="B71" s="58">
        <v>105</v>
      </c>
      <c r="C71" s="58" t="s">
        <v>13</v>
      </c>
      <c r="D71" s="21" t="s">
        <v>139</v>
      </c>
      <c r="E71" s="122">
        <v>0.94117647058823528</v>
      </c>
      <c r="F71" s="122">
        <v>5.8823529411764705E-2</v>
      </c>
      <c r="G71" s="122">
        <v>0</v>
      </c>
      <c r="H71" s="122">
        <v>0</v>
      </c>
      <c r="I71" s="21">
        <v>17</v>
      </c>
      <c r="J71" s="67">
        <v>0.83333333333333337</v>
      </c>
      <c r="K71" s="67">
        <v>0.16666666666666666</v>
      </c>
      <c r="L71" s="67">
        <v>0</v>
      </c>
      <c r="M71" s="67">
        <v>0</v>
      </c>
      <c r="N71" s="123">
        <v>12</v>
      </c>
      <c r="O71" s="96">
        <v>0.7857142857142857</v>
      </c>
      <c r="P71" s="96">
        <v>0.21428571428571427</v>
      </c>
      <c r="Q71" s="96">
        <v>0</v>
      </c>
      <c r="R71" s="96">
        <v>0</v>
      </c>
      <c r="S71" s="16">
        <v>14</v>
      </c>
      <c r="T71" s="98">
        <v>0.6</v>
      </c>
      <c r="U71" s="98">
        <v>0.4</v>
      </c>
      <c r="V71" s="98">
        <v>0</v>
      </c>
      <c r="W71" s="98">
        <v>0</v>
      </c>
      <c r="X71" s="99">
        <v>10</v>
      </c>
    </row>
    <row r="72" spans="1:24">
      <c r="A72" s="58" t="s">
        <v>140</v>
      </c>
      <c r="B72" s="58">
        <v>121</v>
      </c>
      <c r="C72" s="58" t="s">
        <v>13</v>
      </c>
      <c r="D72" s="21" t="s">
        <v>141</v>
      </c>
      <c r="E72" s="122">
        <v>0.65925925925925921</v>
      </c>
      <c r="F72" s="122">
        <v>0.23703703703703705</v>
      </c>
      <c r="G72" s="122">
        <v>0.1</v>
      </c>
      <c r="H72" s="122">
        <v>3.7037037037037038E-3</v>
      </c>
      <c r="I72" s="21">
        <v>270</v>
      </c>
      <c r="J72" s="67">
        <v>0.62948207171314741</v>
      </c>
      <c r="K72" s="67">
        <v>0.23904382470119523</v>
      </c>
      <c r="L72" s="67">
        <v>0.12749003984063745</v>
      </c>
      <c r="M72" s="67">
        <v>3.9840637450199202E-3</v>
      </c>
      <c r="N72" s="123">
        <v>251</v>
      </c>
      <c r="O72" s="96">
        <v>0.60273972602739723</v>
      </c>
      <c r="P72" s="96">
        <v>0.27397260273972601</v>
      </c>
      <c r="Q72" s="96">
        <v>0.12328767123287671</v>
      </c>
      <c r="R72" s="96">
        <v>0</v>
      </c>
      <c r="S72" s="16">
        <v>219</v>
      </c>
      <c r="T72" s="98">
        <v>0.62844036697247707</v>
      </c>
      <c r="U72" s="98">
        <v>0.29357798165137616</v>
      </c>
      <c r="V72" s="98">
        <v>6.8807339449541288E-2</v>
      </c>
      <c r="W72" s="98">
        <v>9.1743119266055051E-3</v>
      </c>
      <c r="X72" s="99">
        <v>218</v>
      </c>
    </row>
    <row r="73" spans="1:24">
      <c r="A73" s="58" t="s">
        <v>142</v>
      </c>
      <c r="B73" s="58">
        <v>189</v>
      </c>
      <c r="C73" s="58" t="s">
        <v>8</v>
      </c>
      <c r="D73" s="21" t="s">
        <v>143</v>
      </c>
      <c r="E73" s="122">
        <v>0.57669291338582673</v>
      </c>
      <c r="F73" s="122">
        <v>0.26110236220472444</v>
      </c>
      <c r="G73" s="122">
        <v>0.14771653543307087</v>
      </c>
      <c r="H73" s="122">
        <v>1.4488188976377953E-2</v>
      </c>
      <c r="I73" s="21">
        <v>3175</v>
      </c>
      <c r="J73" s="67">
        <v>0.56642007076230294</v>
      </c>
      <c r="K73" s="67">
        <v>0.27307816018012221</v>
      </c>
      <c r="L73" s="67">
        <v>0.14570601479575426</v>
      </c>
      <c r="M73" s="67">
        <v>1.4795754261820521E-2</v>
      </c>
      <c r="N73" s="123">
        <v>3109</v>
      </c>
      <c r="O73" s="96">
        <v>0.55544354838709675</v>
      </c>
      <c r="P73" s="96">
        <v>0.28393817204301075</v>
      </c>
      <c r="Q73" s="96">
        <v>0.14751344086021506</v>
      </c>
      <c r="R73" s="96">
        <v>1.310483870967742E-2</v>
      </c>
      <c r="S73" s="16">
        <v>2976</v>
      </c>
      <c r="T73" s="98">
        <v>0.52891096133380633</v>
      </c>
      <c r="U73" s="98">
        <v>0.29975168499467897</v>
      </c>
      <c r="V73" s="98">
        <v>0.15892160340546294</v>
      </c>
      <c r="W73" s="98">
        <v>1.2415750266051791E-2</v>
      </c>
      <c r="X73" s="99">
        <v>2819</v>
      </c>
    </row>
    <row r="74" spans="1:24">
      <c r="A74" s="58" t="s">
        <v>144</v>
      </c>
      <c r="B74" s="58">
        <v>105</v>
      </c>
      <c r="C74" s="58" t="s">
        <v>13</v>
      </c>
      <c r="D74" s="21" t="s">
        <v>145</v>
      </c>
      <c r="E74" s="122">
        <v>0.69782608695652171</v>
      </c>
      <c r="F74" s="122">
        <v>0.22826086956521738</v>
      </c>
      <c r="G74" s="122">
        <v>6.9565217391304349E-2</v>
      </c>
      <c r="H74" s="122">
        <v>4.3478260869565218E-3</v>
      </c>
      <c r="I74" s="21">
        <v>460</v>
      </c>
      <c r="J74" s="67">
        <v>0.71706263498920086</v>
      </c>
      <c r="K74" s="67">
        <v>0.19870410367170627</v>
      </c>
      <c r="L74" s="67">
        <v>8.2073434125269976E-2</v>
      </c>
      <c r="M74" s="67">
        <v>2.1598272138228943E-3</v>
      </c>
      <c r="N74" s="123">
        <v>463</v>
      </c>
      <c r="O74" s="96">
        <v>0.68934240362811794</v>
      </c>
      <c r="P74" s="96">
        <v>0.21541950113378686</v>
      </c>
      <c r="Q74" s="96">
        <v>8.390022675736962E-2</v>
      </c>
      <c r="R74" s="96">
        <v>1.1337868480725623E-2</v>
      </c>
      <c r="S74" s="16">
        <v>441</v>
      </c>
      <c r="T74" s="98">
        <v>0.64810126582278482</v>
      </c>
      <c r="U74" s="98">
        <v>0.23544303797468355</v>
      </c>
      <c r="V74" s="98">
        <v>9.6202531645569619E-2</v>
      </c>
      <c r="W74" s="98">
        <v>2.0253164556962026E-2</v>
      </c>
      <c r="X74" s="99">
        <v>395</v>
      </c>
    </row>
    <row r="75" spans="1:24">
      <c r="A75" s="58" t="s">
        <v>146</v>
      </c>
      <c r="B75" s="58">
        <v>113</v>
      </c>
      <c r="C75" s="58" t="s">
        <v>13</v>
      </c>
      <c r="D75" s="21" t="s">
        <v>147</v>
      </c>
      <c r="E75" s="122">
        <v>0.58846153846153848</v>
      </c>
      <c r="F75" s="122">
        <v>0.33461538461538459</v>
      </c>
      <c r="G75" s="122">
        <v>6.1538461538461542E-2</v>
      </c>
      <c r="H75" s="122">
        <v>1.5384615384615385E-2</v>
      </c>
      <c r="I75" s="21">
        <v>260</v>
      </c>
      <c r="J75" s="67">
        <v>0.56746031746031744</v>
      </c>
      <c r="K75" s="67">
        <v>0.38095238095238093</v>
      </c>
      <c r="L75" s="67">
        <v>3.968253968253968E-2</v>
      </c>
      <c r="M75" s="67">
        <v>1.1904761904761904E-2</v>
      </c>
      <c r="N75" s="123">
        <v>252</v>
      </c>
      <c r="O75" s="96">
        <v>0.54918032786885251</v>
      </c>
      <c r="P75" s="96">
        <v>0.37704918032786883</v>
      </c>
      <c r="Q75" s="96">
        <v>7.3770491803278687E-2</v>
      </c>
      <c r="R75" s="96">
        <v>0</v>
      </c>
      <c r="S75" s="16">
        <v>244</v>
      </c>
      <c r="T75" s="98">
        <v>0.42519685039370081</v>
      </c>
      <c r="U75" s="98">
        <v>0.52362204724409445</v>
      </c>
      <c r="V75" s="98">
        <v>5.1181102362204724E-2</v>
      </c>
      <c r="W75" s="98">
        <v>0</v>
      </c>
      <c r="X75" s="99">
        <v>254</v>
      </c>
    </row>
    <row r="76" spans="1:24">
      <c r="A76" s="58" t="s">
        <v>148</v>
      </c>
      <c r="B76" s="58">
        <v>101</v>
      </c>
      <c r="C76" s="58" t="s">
        <v>13</v>
      </c>
      <c r="D76" s="21" t="s">
        <v>149</v>
      </c>
      <c r="E76" s="122">
        <v>0.53333333333333333</v>
      </c>
      <c r="F76" s="122">
        <v>0.46666666666666667</v>
      </c>
      <c r="G76" s="122">
        <v>0</v>
      </c>
      <c r="H76" s="122">
        <v>0</v>
      </c>
      <c r="I76" s="21">
        <v>15</v>
      </c>
      <c r="J76" s="67">
        <v>0.5625</v>
      </c>
      <c r="K76" s="67">
        <v>0.4375</v>
      </c>
      <c r="L76" s="67">
        <v>0</v>
      </c>
      <c r="M76" s="67">
        <v>0</v>
      </c>
      <c r="N76" s="123">
        <v>16</v>
      </c>
      <c r="O76" s="96">
        <v>0.81818181818181823</v>
      </c>
      <c r="P76" s="96">
        <v>0.18181818181818182</v>
      </c>
      <c r="Q76" s="96">
        <v>0</v>
      </c>
      <c r="R76" s="96">
        <v>0</v>
      </c>
      <c r="S76" s="16">
        <v>22</v>
      </c>
      <c r="T76" s="98">
        <v>0.80952380952380953</v>
      </c>
      <c r="U76" s="98">
        <v>0.19047619047619047</v>
      </c>
      <c r="V76" s="98">
        <v>0</v>
      </c>
      <c r="W76" s="98">
        <v>0</v>
      </c>
      <c r="X76" s="99">
        <v>21</v>
      </c>
    </row>
    <row r="77" spans="1:24">
      <c r="A77" s="58" t="s">
        <v>150</v>
      </c>
      <c r="B77" s="58">
        <v>171</v>
      </c>
      <c r="C77" s="58" t="s">
        <v>13</v>
      </c>
      <c r="D77" s="21" t="s">
        <v>151</v>
      </c>
      <c r="E77" s="122">
        <v>0.79591836734693877</v>
      </c>
      <c r="F77" s="122">
        <v>0.12244897959183673</v>
      </c>
      <c r="G77" s="122">
        <v>8.1632653061224483E-2</v>
      </c>
      <c r="H77" s="122">
        <v>0</v>
      </c>
      <c r="I77" s="21">
        <v>49</v>
      </c>
      <c r="J77" s="67">
        <v>0.81578947368421051</v>
      </c>
      <c r="K77" s="67">
        <v>0.13157894736842105</v>
      </c>
      <c r="L77" s="67">
        <v>5.2631578947368418E-2</v>
      </c>
      <c r="M77" s="67">
        <v>0</v>
      </c>
      <c r="N77" s="123">
        <v>38</v>
      </c>
      <c r="O77" s="96">
        <v>0.83870967741935487</v>
      </c>
      <c r="P77" s="96">
        <v>0.12903225806451613</v>
      </c>
      <c r="Q77" s="96">
        <v>3.2258064516129031E-2</v>
      </c>
      <c r="R77" s="96">
        <v>0</v>
      </c>
      <c r="S77" s="16">
        <v>31</v>
      </c>
      <c r="T77" s="98">
        <v>0.84210526315789469</v>
      </c>
      <c r="U77" s="98">
        <v>0.10526315789473684</v>
      </c>
      <c r="V77" s="98">
        <v>5.2631578947368418E-2</v>
      </c>
      <c r="W77" s="98">
        <v>0</v>
      </c>
      <c r="X77" s="99">
        <v>19</v>
      </c>
    </row>
    <row r="78" spans="1:24">
      <c r="A78" s="58" t="s">
        <v>152</v>
      </c>
      <c r="B78" s="58">
        <v>121</v>
      </c>
      <c r="C78" s="58" t="s">
        <v>13</v>
      </c>
      <c r="D78" s="21" t="s">
        <v>153</v>
      </c>
      <c r="E78" s="122">
        <v>0.58832335329341312</v>
      </c>
      <c r="F78" s="122">
        <v>0.32035928143712578</v>
      </c>
      <c r="G78" s="122">
        <v>6.1377245508982034E-2</v>
      </c>
      <c r="H78" s="122">
        <v>2.9940119760479042E-2</v>
      </c>
      <c r="I78" s="21">
        <v>668</v>
      </c>
      <c r="J78" s="67">
        <v>0.58284883720930236</v>
      </c>
      <c r="K78" s="67">
        <v>0.31540697674418605</v>
      </c>
      <c r="L78" s="67">
        <v>7.1220930232558141E-2</v>
      </c>
      <c r="M78" s="67">
        <v>3.0523255813953487E-2</v>
      </c>
      <c r="N78" s="123">
        <v>688</v>
      </c>
      <c r="O78" s="96">
        <v>0.57669616519174038</v>
      </c>
      <c r="P78" s="96">
        <v>0.31858407079646017</v>
      </c>
      <c r="Q78" s="96">
        <v>7.5221238938053103E-2</v>
      </c>
      <c r="R78" s="96">
        <v>2.9498525073746312E-2</v>
      </c>
      <c r="S78" s="16">
        <v>678</v>
      </c>
      <c r="T78" s="98">
        <v>0.57210031347962387</v>
      </c>
      <c r="U78" s="98">
        <v>0.30877742946708464</v>
      </c>
      <c r="V78" s="98">
        <v>8.6206896551724144E-2</v>
      </c>
      <c r="W78" s="98">
        <v>3.2915360501567396E-2</v>
      </c>
      <c r="X78" s="99">
        <v>638</v>
      </c>
    </row>
    <row r="79" spans="1:24">
      <c r="A79" s="58" t="s">
        <v>154</v>
      </c>
      <c r="B79" s="58">
        <v>171</v>
      </c>
      <c r="C79" s="58" t="s">
        <v>13</v>
      </c>
      <c r="D79" s="21" t="s">
        <v>155</v>
      </c>
      <c r="E79" s="122">
        <v>0.66573816155988863</v>
      </c>
      <c r="F79" s="122">
        <v>0.17270194986072424</v>
      </c>
      <c r="G79" s="122">
        <v>0.1309192200557103</v>
      </c>
      <c r="H79" s="122">
        <v>3.0640668523676879E-2</v>
      </c>
      <c r="I79" s="21">
        <v>359</v>
      </c>
      <c r="J79" s="67">
        <v>0.69942196531791911</v>
      </c>
      <c r="K79" s="67">
        <v>0.13872832369942195</v>
      </c>
      <c r="L79" s="67">
        <v>0.12716763005780346</v>
      </c>
      <c r="M79" s="67">
        <v>3.4682080924855488E-2</v>
      </c>
      <c r="N79" s="123">
        <v>346</v>
      </c>
      <c r="O79" s="96">
        <v>0.72839506172839508</v>
      </c>
      <c r="P79" s="96">
        <v>0.1111111111111111</v>
      </c>
      <c r="Q79" s="96">
        <v>0.12962962962962962</v>
      </c>
      <c r="R79" s="96">
        <v>3.0864197530864196E-2</v>
      </c>
      <c r="S79" s="16">
        <v>324</v>
      </c>
      <c r="T79" s="98">
        <v>0.71604938271604934</v>
      </c>
      <c r="U79" s="98">
        <v>0.10802469135802469</v>
      </c>
      <c r="V79" s="98">
        <v>0.14814814814814814</v>
      </c>
      <c r="W79" s="98">
        <v>2.7777777777777776E-2</v>
      </c>
      <c r="X79" s="99">
        <v>324</v>
      </c>
    </row>
    <row r="80" spans="1:24">
      <c r="A80" s="58" t="s">
        <v>156</v>
      </c>
      <c r="B80" s="58">
        <v>113</v>
      </c>
      <c r="C80" s="58" t="s">
        <v>13</v>
      </c>
      <c r="D80" s="21" t="s">
        <v>157</v>
      </c>
      <c r="E80" s="21" t="s">
        <v>774</v>
      </c>
      <c r="F80" s="21" t="s">
        <v>774</v>
      </c>
      <c r="G80" s="21" t="s">
        <v>774</v>
      </c>
      <c r="H80" s="21" t="s">
        <v>774</v>
      </c>
      <c r="I80" s="21" t="s">
        <v>774</v>
      </c>
      <c r="J80" s="67" t="s">
        <v>774</v>
      </c>
      <c r="K80" s="67" t="s">
        <v>774</v>
      </c>
      <c r="L80" s="67" t="s">
        <v>774</v>
      </c>
      <c r="M80" s="67" t="s">
        <v>774</v>
      </c>
      <c r="N80" s="123" t="s">
        <v>774</v>
      </c>
      <c r="O80" s="96" t="s">
        <v>774</v>
      </c>
      <c r="P80" s="96" t="s">
        <v>774</v>
      </c>
      <c r="Q80" s="96" t="s">
        <v>774</v>
      </c>
      <c r="R80" s="96" t="s">
        <v>774</v>
      </c>
      <c r="S80" s="16" t="s">
        <v>774</v>
      </c>
      <c r="T80" s="98" t="s">
        <v>774</v>
      </c>
      <c r="U80" s="98" t="s">
        <v>774</v>
      </c>
      <c r="V80" s="98" t="s">
        <v>774</v>
      </c>
      <c r="W80" s="98" t="s">
        <v>774</v>
      </c>
      <c r="X80" s="98" t="s">
        <v>774</v>
      </c>
    </row>
    <row r="81" spans="1:24">
      <c r="A81" s="58" t="s">
        <v>158</v>
      </c>
      <c r="B81" s="58">
        <v>189</v>
      </c>
      <c r="C81" s="58" t="s">
        <v>8</v>
      </c>
      <c r="D81" s="21" t="s">
        <v>159</v>
      </c>
      <c r="E81" s="122">
        <v>0.59090909090909094</v>
      </c>
      <c r="F81" s="122">
        <v>0.21681096681096682</v>
      </c>
      <c r="G81" s="122">
        <v>0.16522366522366522</v>
      </c>
      <c r="H81" s="122">
        <v>2.7056277056277056E-2</v>
      </c>
      <c r="I81" s="21">
        <v>2772</v>
      </c>
      <c r="J81" s="67">
        <v>0.59025679758308158</v>
      </c>
      <c r="K81" s="67">
        <v>0.23036253776435045</v>
      </c>
      <c r="L81" s="67">
        <v>0.15445619335347432</v>
      </c>
      <c r="M81" s="67">
        <v>2.4924471299093656E-2</v>
      </c>
      <c r="N81" s="123">
        <v>2648</v>
      </c>
      <c r="O81" s="96">
        <v>0.56198019801980204</v>
      </c>
      <c r="P81" s="96">
        <v>0.25900990099009902</v>
      </c>
      <c r="Q81" s="96">
        <v>0.15960396039603961</v>
      </c>
      <c r="R81" s="96">
        <v>1.9405940594059406E-2</v>
      </c>
      <c r="S81" s="16">
        <v>2525</v>
      </c>
      <c r="T81" s="98">
        <v>0.52551440329218102</v>
      </c>
      <c r="U81" s="98">
        <v>0.2880658436213992</v>
      </c>
      <c r="V81" s="98">
        <v>0.16913580246913582</v>
      </c>
      <c r="W81" s="98">
        <v>1.7283950617283949E-2</v>
      </c>
      <c r="X81" s="99">
        <v>2430</v>
      </c>
    </row>
    <row r="82" spans="1:24">
      <c r="A82" s="58" t="s">
        <v>160</v>
      </c>
      <c r="B82" s="58">
        <v>112</v>
      </c>
      <c r="C82" s="58" t="s">
        <v>8</v>
      </c>
      <c r="D82" s="21" t="s">
        <v>161</v>
      </c>
      <c r="E82" s="122">
        <v>0.75301381946486323</v>
      </c>
      <c r="F82" s="122">
        <v>0.15495442516906793</v>
      </c>
      <c r="G82" s="122">
        <v>7.8212290502793297E-2</v>
      </c>
      <c r="H82" s="122">
        <v>1.3819464863275507E-2</v>
      </c>
      <c r="I82" s="21">
        <v>3401</v>
      </c>
      <c r="J82" s="67">
        <v>0.75339161893277062</v>
      </c>
      <c r="K82" s="67">
        <v>0.14350316551100392</v>
      </c>
      <c r="L82" s="67">
        <v>9.1347603255954174E-2</v>
      </c>
      <c r="M82" s="67">
        <v>1.1757612300271329E-2</v>
      </c>
      <c r="N82" s="123">
        <v>3317</v>
      </c>
      <c r="O82" s="96">
        <v>0.77304292929292928</v>
      </c>
      <c r="P82" s="96">
        <v>0.12720959595959597</v>
      </c>
      <c r="Q82" s="96">
        <v>8.8699494949494945E-2</v>
      </c>
      <c r="R82" s="96">
        <v>1.1047979797979798E-2</v>
      </c>
      <c r="S82" s="16">
        <v>3168</v>
      </c>
      <c r="T82" s="98">
        <v>0.76808785529715762</v>
      </c>
      <c r="U82" s="98">
        <v>0.11950904392764858</v>
      </c>
      <c r="V82" s="98">
        <v>9.9806201550387594E-2</v>
      </c>
      <c r="W82" s="98">
        <v>1.2596899224806201E-2</v>
      </c>
      <c r="X82" s="99">
        <v>3096</v>
      </c>
    </row>
    <row r="83" spans="1:24">
      <c r="A83" s="58" t="s">
        <v>162</v>
      </c>
      <c r="B83" s="58">
        <v>101</v>
      </c>
      <c r="C83" s="58" t="s">
        <v>13</v>
      </c>
      <c r="D83" s="21" t="s">
        <v>163</v>
      </c>
      <c r="E83" s="21" t="s">
        <v>774</v>
      </c>
      <c r="F83" s="21" t="s">
        <v>774</v>
      </c>
      <c r="G83" s="21" t="s">
        <v>774</v>
      </c>
      <c r="H83" s="21" t="s">
        <v>774</v>
      </c>
      <c r="I83" s="21" t="s">
        <v>774</v>
      </c>
      <c r="J83" s="67" t="s">
        <v>774</v>
      </c>
      <c r="K83" s="67" t="s">
        <v>774</v>
      </c>
      <c r="L83" s="67" t="s">
        <v>774</v>
      </c>
      <c r="M83" s="67" t="s">
        <v>774</v>
      </c>
      <c r="N83" s="123" t="s">
        <v>774</v>
      </c>
      <c r="O83" s="96" t="s">
        <v>774</v>
      </c>
      <c r="P83" s="96" t="s">
        <v>774</v>
      </c>
      <c r="Q83" s="96" t="s">
        <v>774</v>
      </c>
      <c r="R83" s="96" t="s">
        <v>774</v>
      </c>
      <c r="S83" s="16" t="s">
        <v>774</v>
      </c>
      <c r="T83" s="98" t="s">
        <v>774</v>
      </c>
      <c r="U83" s="98" t="s">
        <v>774</v>
      </c>
      <c r="V83" s="98" t="s">
        <v>774</v>
      </c>
      <c r="W83" s="98" t="s">
        <v>774</v>
      </c>
      <c r="X83" s="98" t="s">
        <v>774</v>
      </c>
    </row>
    <row r="84" spans="1:24">
      <c r="A84" s="58" t="s">
        <v>164</v>
      </c>
      <c r="B84" s="58">
        <v>121</v>
      </c>
      <c r="C84" s="58" t="s">
        <v>8</v>
      </c>
      <c r="D84" s="21" t="s">
        <v>165</v>
      </c>
      <c r="E84" s="122">
        <v>0.55024769992922862</v>
      </c>
      <c r="F84" s="122">
        <v>0.30077848549186131</v>
      </c>
      <c r="G84" s="122">
        <v>0.1408351026185421</v>
      </c>
      <c r="H84" s="122">
        <v>8.1387119603680107E-3</v>
      </c>
      <c r="I84" s="21">
        <v>2826</v>
      </c>
      <c r="J84" s="67">
        <v>0.54717630853994492</v>
      </c>
      <c r="K84" s="67">
        <v>0.29476584022038566</v>
      </c>
      <c r="L84" s="67">
        <v>0.14772727272727273</v>
      </c>
      <c r="M84" s="67">
        <v>1.0330578512396695E-2</v>
      </c>
      <c r="N84" s="123">
        <v>2904</v>
      </c>
      <c r="O84" s="96">
        <v>0.53129496402877696</v>
      </c>
      <c r="P84" s="96">
        <v>0.31906474820143887</v>
      </c>
      <c r="Q84" s="96">
        <v>0.14172661870503597</v>
      </c>
      <c r="R84" s="96">
        <v>7.9136690647482015E-3</v>
      </c>
      <c r="S84" s="16">
        <v>2780</v>
      </c>
      <c r="T84" s="98">
        <v>0.51208459214501512</v>
      </c>
      <c r="U84" s="98">
        <v>0.3440332326283988</v>
      </c>
      <c r="V84" s="98">
        <v>0.13595166163141995</v>
      </c>
      <c r="W84" s="98">
        <v>7.930513595166163E-3</v>
      </c>
      <c r="X84" s="99">
        <v>2648</v>
      </c>
    </row>
    <row r="85" spans="1:24">
      <c r="A85" s="58" t="s">
        <v>166</v>
      </c>
      <c r="B85" s="58">
        <v>189</v>
      </c>
      <c r="C85" s="58" t="s">
        <v>13</v>
      </c>
      <c r="D85" s="21" t="s">
        <v>167</v>
      </c>
      <c r="E85" s="122">
        <v>0.80263157894736847</v>
      </c>
      <c r="F85" s="122">
        <v>0.13742690058479531</v>
      </c>
      <c r="G85" s="122">
        <v>4.0935672514619881E-2</v>
      </c>
      <c r="H85" s="122">
        <v>1.9005847953216373E-2</v>
      </c>
      <c r="I85" s="21">
        <v>684</v>
      </c>
      <c r="J85" s="67">
        <v>0.76700434153400865</v>
      </c>
      <c r="K85" s="67">
        <v>0.15050651230101303</v>
      </c>
      <c r="L85" s="67">
        <v>6.8017366136034735E-2</v>
      </c>
      <c r="M85" s="67">
        <v>1.4471780028943559E-2</v>
      </c>
      <c r="N85" s="123">
        <v>691</v>
      </c>
      <c r="O85" s="96">
        <v>0.71127819548872184</v>
      </c>
      <c r="P85" s="96">
        <v>0.17894736842105263</v>
      </c>
      <c r="Q85" s="96">
        <v>9.4736842105263161E-2</v>
      </c>
      <c r="R85" s="96">
        <v>1.5037593984962405E-2</v>
      </c>
      <c r="S85" s="16">
        <v>665</v>
      </c>
      <c r="T85" s="98">
        <v>0.64296998420221174</v>
      </c>
      <c r="U85" s="98">
        <v>0.2353870458135861</v>
      </c>
      <c r="V85" s="98">
        <v>0.10742496050552923</v>
      </c>
      <c r="W85" s="98">
        <v>1.4218009478672985E-2</v>
      </c>
      <c r="X85" s="99">
        <v>633</v>
      </c>
    </row>
    <row r="86" spans="1:24">
      <c r="A86" s="58" t="s">
        <v>168</v>
      </c>
      <c r="B86" s="58">
        <v>121</v>
      </c>
      <c r="C86" s="58" t="s">
        <v>13</v>
      </c>
      <c r="D86" s="21" t="s">
        <v>169</v>
      </c>
      <c r="E86" s="122">
        <v>0.54525862068965514</v>
      </c>
      <c r="F86" s="122">
        <v>0.31896551724137934</v>
      </c>
      <c r="G86" s="122">
        <v>0.1206896551724138</v>
      </c>
      <c r="H86" s="122">
        <v>1.5086206896551725E-2</v>
      </c>
      <c r="I86" s="21">
        <v>464</v>
      </c>
      <c r="J86" s="67">
        <v>0.48747152619589978</v>
      </c>
      <c r="K86" s="67">
        <v>0.36446469248291574</v>
      </c>
      <c r="L86" s="67">
        <v>0.14350797266514806</v>
      </c>
      <c r="M86" s="67">
        <v>4.5558086560364463E-3</v>
      </c>
      <c r="N86" s="123">
        <v>439</v>
      </c>
      <c r="O86" s="96">
        <v>0.46062052505966589</v>
      </c>
      <c r="P86" s="96">
        <v>0.39856801909307876</v>
      </c>
      <c r="Q86" s="96">
        <v>0.13842482100238662</v>
      </c>
      <c r="R86" s="96">
        <v>2.3866348448687352E-3</v>
      </c>
      <c r="S86" s="16">
        <v>419</v>
      </c>
      <c r="T86" s="98">
        <v>0.46666666666666667</v>
      </c>
      <c r="U86" s="98">
        <v>0.40493827160493828</v>
      </c>
      <c r="V86" s="98">
        <v>0.12345679012345678</v>
      </c>
      <c r="W86" s="98">
        <v>4.9382716049382715E-3</v>
      </c>
      <c r="X86" s="99">
        <v>405</v>
      </c>
    </row>
    <row r="87" spans="1:24">
      <c r="A87" s="58" t="s">
        <v>170</v>
      </c>
      <c r="B87" s="58">
        <v>123</v>
      </c>
      <c r="C87" s="58" t="s">
        <v>13</v>
      </c>
      <c r="D87" s="21" t="s">
        <v>171</v>
      </c>
      <c r="E87" s="122">
        <v>0.68965517241379315</v>
      </c>
      <c r="F87" s="122">
        <v>0.22413793103448276</v>
      </c>
      <c r="G87" s="122">
        <v>7.7586206896551727E-2</v>
      </c>
      <c r="H87" s="122">
        <v>8.6206896551724137E-3</v>
      </c>
      <c r="I87" s="21">
        <v>116</v>
      </c>
      <c r="J87" s="67">
        <v>0.67521367521367526</v>
      </c>
      <c r="K87" s="67">
        <v>0.21367521367521367</v>
      </c>
      <c r="L87" s="67">
        <v>0.10256410256410256</v>
      </c>
      <c r="M87" s="67">
        <v>8.5470085470085479E-3</v>
      </c>
      <c r="N87" s="123">
        <v>117</v>
      </c>
      <c r="O87" s="96">
        <v>0.55454545454545456</v>
      </c>
      <c r="P87" s="96">
        <v>0.34545454545454546</v>
      </c>
      <c r="Q87" s="96">
        <v>8.1818181818181818E-2</v>
      </c>
      <c r="R87" s="96">
        <v>1.8181818181818181E-2</v>
      </c>
      <c r="S87" s="16">
        <v>110</v>
      </c>
      <c r="T87" s="98">
        <v>0.6216216216216216</v>
      </c>
      <c r="U87" s="98">
        <v>0.23423423423423423</v>
      </c>
      <c r="V87" s="98">
        <v>0.14414414414414414</v>
      </c>
      <c r="W87" s="98">
        <v>0</v>
      </c>
      <c r="X87" s="99">
        <v>111</v>
      </c>
    </row>
    <row r="88" spans="1:24">
      <c r="A88" s="58" t="s">
        <v>172</v>
      </c>
      <c r="B88" s="58">
        <v>121</v>
      </c>
      <c r="C88" s="58" t="s">
        <v>8</v>
      </c>
      <c r="D88" s="21" t="s">
        <v>173</v>
      </c>
      <c r="E88" s="122">
        <v>0.47207207207207208</v>
      </c>
      <c r="F88" s="122">
        <v>0.36306306306306307</v>
      </c>
      <c r="G88" s="122">
        <v>0.15765765765765766</v>
      </c>
      <c r="H88" s="122">
        <v>7.2072072072072073E-3</v>
      </c>
      <c r="I88" s="21">
        <v>1110</v>
      </c>
      <c r="J88" s="67">
        <v>0.47996183206106868</v>
      </c>
      <c r="K88" s="67">
        <v>0.35591603053435117</v>
      </c>
      <c r="L88" s="67">
        <v>0.15458015267175573</v>
      </c>
      <c r="M88" s="67">
        <v>9.5419847328244278E-3</v>
      </c>
      <c r="N88" s="123">
        <v>1048</v>
      </c>
      <c r="O88" s="96">
        <v>0.49703557312252966</v>
      </c>
      <c r="P88" s="96">
        <v>0.34486166007905139</v>
      </c>
      <c r="Q88" s="96">
        <v>0.14723320158102768</v>
      </c>
      <c r="R88" s="96">
        <v>1.0869565217391304E-2</v>
      </c>
      <c r="S88" s="16">
        <v>1012</v>
      </c>
      <c r="T88" s="98">
        <v>0.48580441640378547</v>
      </c>
      <c r="U88" s="98">
        <v>0.37013669821240797</v>
      </c>
      <c r="V88" s="98">
        <v>0.13459516298633017</v>
      </c>
      <c r="W88" s="98">
        <v>9.4637223974763408E-3</v>
      </c>
      <c r="X88" s="99">
        <v>951</v>
      </c>
    </row>
    <row r="89" spans="1:24">
      <c r="A89" s="58" t="s">
        <v>174</v>
      </c>
      <c r="B89" s="58">
        <v>101</v>
      </c>
      <c r="C89" s="58" t="s">
        <v>13</v>
      </c>
      <c r="D89" s="21" t="s">
        <v>175</v>
      </c>
      <c r="E89" s="122">
        <v>0.80952380952380953</v>
      </c>
      <c r="F89" s="122">
        <v>0.12380952380952381</v>
      </c>
      <c r="G89" s="122">
        <v>5.7142857142857141E-2</v>
      </c>
      <c r="H89" s="122">
        <v>9.5238095238095247E-3</v>
      </c>
      <c r="I89" s="21">
        <v>105</v>
      </c>
      <c r="J89" s="67">
        <v>0.78787878787878785</v>
      </c>
      <c r="K89" s="67">
        <v>0.14141414141414141</v>
      </c>
      <c r="L89" s="67">
        <v>7.0707070707070704E-2</v>
      </c>
      <c r="M89" s="67">
        <v>0</v>
      </c>
      <c r="N89" s="123">
        <v>99</v>
      </c>
      <c r="O89" s="96">
        <v>0.76237623762376239</v>
      </c>
      <c r="P89" s="96">
        <v>0.16831683168316833</v>
      </c>
      <c r="Q89" s="96">
        <v>6.9306930693069313E-2</v>
      </c>
      <c r="R89" s="96">
        <v>0</v>
      </c>
      <c r="S89" s="16">
        <v>101</v>
      </c>
      <c r="T89" s="98">
        <v>0.75454545454545452</v>
      </c>
      <c r="U89" s="98">
        <v>0.14545454545454545</v>
      </c>
      <c r="V89" s="98">
        <v>9.0909090909090912E-2</v>
      </c>
      <c r="W89" s="98">
        <v>9.0909090909090905E-3</v>
      </c>
      <c r="X89" s="99">
        <v>110</v>
      </c>
    </row>
    <row r="90" spans="1:24">
      <c r="A90" s="58" t="s">
        <v>176</v>
      </c>
      <c r="B90" s="58">
        <v>101</v>
      </c>
      <c r="C90" s="58" t="s">
        <v>13</v>
      </c>
      <c r="D90" s="21" t="s">
        <v>177</v>
      </c>
      <c r="E90" s="122">
        <v>0.78947368421052633</v>
      </c>
      <c r="F90" s="122">
        <v>0.21052631578947367</v>
      </c>
      <c r="G90" s="122">
        <v>0</v>
      </c>
      <c r="H90" s="122">
        <v>0</v>
      </c>
      <c r="I90" s="21">
        <v>19</v>
      </c>
      <c r="J90" s="67">
        <v>0.73684210526315785</v>
      </c>
      <c r="K90" s="67">
        <v>0.26315789473684209</v>
      </c>
      <c r="L90" s="67">
        <v>0</v>
      </c>
      <c r="M90" s="67">
        <v>0</v>
      </c>
      <c r="N90" s="123">
        <v>19</v>
      </c>
      <c r="O90" s="96">
        <v>0.70588235294117652</v>
      </c>
      <c r="P90" s="96">
        <v>0.29411764705882354</v>
      </c>
      <c r="Q90" s="96">
        <v>0</v>
      </c>
      <c r="R90" s="96">
        <v>0</v>
      </c>
      <c r="S90" s="16">
        <v>17</v>
      </c>
      <c r="T90" s="98">
        <v>0.8</v>
      </c>
      <c r="U90" s="98">
        <v>0.2</v>
      </c>
      <c r="V90" s="98">
        <v>0</v>
      </c>
      <c r="W90" s="98">
        <v>0</v>
      </c>
      <c r="X90" s="99">
        <v>15</v>
      </c>
    </row>
    <row r="91" spans="1:24">
      <c r="A91" s="58" t="s">
        <v>178</v>
      </c>
      <c r="B91" s="58">
        <v>112</v>
      </c>
      <c r="C91" s="58" t="s">
        <v>13</v>
      </c>
      <c r="D91" s="21" t="s">
        <v>179</v>
      </c>
      <c r="E91" s="21" t="s">
        <v>774</v>
      </c>
      <c r="F91" s="21" t="s">
        <v>774</v>
      </c>
      <c r="G91" s="21" t="s">
        <v>774</v>
      </c>
      <c r="H91" s="21" t="s">
        <v>774</v>
      </c>
      <c r="I91" s="21" t="s">
        <v>774</v>
      </c>
      <c r="J91" s="67">
        <v>1</v>
      </c>
      <c r="K91" s="67">
        <v>0</v>
      </c>
      <c r="L91" s="67">
        <v>0</v>
      </c>
      <c r="M91" s="67">
        <v>0</v>
      </c>
      <c r="N91" s="123">
        <v>12</v>
      </c>
      <c r="O91" s="96">
        <v>0.72727272727272729</v>
      </c>
      <c r="P91" s="96">
        <v>0.27272727272727271</v>
      </c>
      <c r="Q91" s="96">
        <v>0</v>
      </c>
      <c r="R91" s="96">
        <v>0</v>
      </c>
      <c r="S91" s="16">
        <v>11</v>
      </c>
      <c r="T91" s="98">
        <v>0.63636363636363635</v>
      </c>
      <c r="U91" s="98">
        <v>0.36363636363636365</v>
      </c>
      <c r="V91" s="98">
        <v>0</v>
      </c>
      <c r="W91" s="98">
        <v>0</v>
      </c>
      <c r="X91" s="99">
        <v>11</v>
      </c>
    </row>
    <row r="92" spans="1:24">
      <c r="A92" s="58" t="s">
        <v>180</v>
      </c>
      <c r="B92" s="58">
        <v>105</v>
      </c>
      <c r="C92" s="58" t="s">
        <v>13</v>
      </c>
      <c r="D92" s="21" t="s">
        <v>181</v>
      </c>
      <c r="E92" s="122">
        <v>0.82799999999999996</v>
      </c>
      <c r="F92" s="122">
        <v>0.11</v>
      </c>
      <c r="G92" s="122">
        <v>4.2000000000000003E-2</v>
      </c>
      <c r="H92" s="122">
        <v>0.02</v>
      </c>
      <c r="I92" s="21">
        <v>500</v>
      </c>
      <c r="J92" s="67">
        <v>0.78015564202334631</v>
      </c>
      <c r="K92" s="67">
        <v>0.10700389105058365</v>
      </c>
      <c r="L92" s="67">
        <v>9.727626459143969E-2</v>
      </c>
      <c r="M92" s="67">
        <v>1.556420233463035E-2</v>
      </c>
      <c r="N92" s="123">
        <v>514</v>
      </c>
      <c r="O92" s="96">
        <v>0.81837160751565763</v>
      </c>
      <c r="P92" s="96">
        <v>8.9770354906054284E-2</v>
      </c>
      <c r="Q92" s="96">
        <v>8.3507306889352817E-2</v>
      </c>
      <c r="R92" s="96">
        <v>8.350730688935281E-3</v>
      </c>
      <c r="S92" s="16">
        <v>479</v>
      </c>
      <c r="T92" s="98">
        <v>0.79227053140096615</v>
      </c>
      <c r="U92" s="98">
        <v>9.1787439613526575E-2</v>
      </c>
      <c r="V92" s="98">
        <v>0.10869565217391304</v>
      </c>
      <c r="W92" s="98">
        <v>7.246376811594203E-3</v>
      </c>
      <c r="X92" s="99">
        <v>414</v>
      </c>
    </row>
    <row r="93" spans="1:24">
      <c r="A93" s="58" t="s">
        <v>182</v>
      </c>
      <c r="B93" s="58">
        <v>171</v>
      </c>
      <c r="C93" s="58" t="s">
        <v>13</v>
      </c>
      <c r="D93" s="21" t="s">
        <v>183</v>
      </c>
      <c r="E93" s="122">
        <v>0.71951219512195119</v>
      </c>
      <c r="F93" s="122">
        <v>0.13414634146341464</v>
      </c>
      <c r="G93" s="122">
        <v>0.12195121951219512</v>
      </c>
      <c r="H93" s="122">
        <v>2.4390243902439025E-2</v>
      </c>
      <c r="I93" s="21">
        <v>82</v>
      </c>
      <c r="J93" s="67">
        <v>0.65116279069767447</v>
      </c>
      <c r="K93" s="67">
        <v>0.23255813953488372</v>
      </c>
      <c r="L93" s="67">
        <v>0.10465116279069768</v>
      </c>
      <c r="M93" s="67">
        <v>1.1627906976744186E-2</v>
      </c>
      <c r="N93" s="123">
        <v>86</v>
      </c>
      <c r="O93" s="96">
        <v>0.59139784946236562</v>
      </c>
      <c r="P93" s="96">
        <v>0.31182795698924731</v>
      </c>
      <c r="Q93" s="96">
        <v>8.6021505376344093E-2</v>
      </c>
      <c r="R93" s="96">
        <v>1.0752688172043012E-2</v>
      </c>
      <c r="S93" s="16">
        <v>93</v>
      </c>
      <c r="T93" s="98">
        <v>0.70297029702970293</v>
      </c>
      <c r="U93" s="98">
        <v>0.23762376237623761</v>
      </c>
      <c r="V93" s="98">
        <v>4.9504950495049507E-2</v>
      </c>
      <c r="W93" s="98">
        <v>9.9009900990099011E-3</v>
      </c>
      <c r="X93" s="99">
        <v>101</v>
      </c>
    </row>
    <row r="94" spans="1:24">
      <c r="A94" s="58" t="s">
        <v>184</v>
      </c>
      <c r="B94" s="58">
        <v>105</v>
      </c>
      <c r="C94" s="58" t="s">
        <v>13</v>
      </c>
      <c r="D94" s="21" t="s">
        <v>185</v>
      </c>
      <c r="E94" s="122">
        <v>0.55698529411764708</v>
      </c>
      <c r="F94" s="122">
        <v>0.28860294117647056</v>
      </c>
      <c r="G94" s="122">
        <v>0.15257352941176472</v>
      </c>
      <c r="H94" s="122">
        <v>1.838235294117647E-3</v>
      </c>
      <c r="I94" s="21">
        <v>544</v>
      </c>
      <c r="J94" s="67">
        <v>0.60314685314685312</v>
      </c>
      <c r="K94" s="67">
        <v>0.26398601398601401</v>
      </c>
      <c r="L94" s="67">
        <v>0.13286713286713286</v>
      </c>
      <c r="M94" s="67">
        <v>0</v>
      </c>
      <c r="N94" s="123">
        <v>572</v>
      </c>
      <c r="O94" s="96">
        <v>0.50802139037433158</v>
      </c>
      <c r="P94" s="96">
        <v>0.32976827094474154</v>
      </c>
      <c r="Q94" s="96">
        <v>0.16042780748663102</v>
      </c>
      <c r="R94" s="96">
        <v>1.7825311942959001E-3</v>
      </c>
      <c r="S94" s="16">
        <v>561</v>
      </c>
      <c r="T94" s="98">
        <v>0.46716697936210133</v>
      </c>
      <c r="U94" s="98">
        <v>0.36397748592870544</v>
      </c>
      <c r="V94" s="98">
        <v>0.16135084427767354</v>
      </c>
      <c r="W94" s="98">
        <v>7.5046904315196998E-3</v>
      </c>
      <c r="X94" s="99">
        <v>533</v>
      </c>
    </row>
    <row r="95" spans="1:24">
      <c r="A95" s="58" t="s">
        <v>186</v>
      </c>
      <c r="B95" s="58">
        <v>105</v>
      </c>
      <c r="C95" s="58" t="s">
        <v>13</v>
      </c>
      <c r="D95" s="21" t="s">
        <v>187</v>
      </c>
      <c r="E95" s="122">
        <v>0.57073170731707312</v>
      </c>
      <c r="F95" s="122">
        <v>0.25853658536585367</v>
      </c>
      <c r="G95" s="122">
        <v>0.15609756097560976</v>
      </c>
      <c r="H95" s="122">
        <v>1.4634146341463415E-2</v>
      </c>
      <c r="I95" s="21">
        <v>205</v>
      </c>
      <c r="J95" s="67">
        <v>0.58252427184466016</v>
      </c>
      <c r="K95" s="67">
        <v>0.25242718446601942</v>
      </c>
      <c r="L95" s="67">
        <v>0.1553398058252427</v>
      </c>
      <c r="M95" s="67">
        <v>9.7087378640776691E-3</v>
      </c>
      <c r="N95" s="123">
        <v>206</v>
      </c>
      <c r="O95" s="96">
        <v>0.54404145077720212</v>
      </c>
      <c r="P95" s="96">
        <v>0.34196891191709844</v>
      </c>
      <c r="Q95" s="96">
        <v>0.10880829015544041</v>
      </c>
      <c r="R95" s="96">
        <v>5.1813471502590676E-3</v>
      </c>
      <c r="S95" s="16">
        <v>193</v>
      </c>
      <c r="T95" s="98">
        <v>0.54210526315789476</v>
      </c>
      <c r="U95" s="98">
        <v>0.36842105263157893</v>
      </c>
      <c r="V95" s="98">
        <v>8.4210526315789472E-2</v>
      </c>
      <c r="W95" s="98">
        <v>5.263157894736842E-3</v>
      </c>
      <c r="X95" s="99">
        <v>190</v>
      </c>
    </row>
    <row r="96" spans="1:24">
      <c r="A96" s="58" t="s">
        <v>188</v>
      </c>
      <c r="B96" s="58">
        <v>189</v>
      </c>
      <c r="C96" s="58" t="s">
        <v>13</v>
      </c>
      <c r="D96" s="21" t="s">
        <v>189</v>
      </c>
      <c r="E96" s="122">
        <v>0.5456431535269709</v>
      </c>
      <c r="F96" s="122">
        <v>0.33195020746887965</v>
      </c>
      <c r="G96" s="122">
        <v>0.1078838174273859</v>
      </c>
      <c r="H96" s="122">
        <v>1.4522821576763486E-2</v>
      </c>
      <c r="I96" s="21">
        <v>482</v>
      </c>
      <c r="J96" s="67">
        <v>0.59307359307359309</v>
      </c>
      <c r="K96" s="67">
        <v>0.26623376623376621</v>
      </c>
      <c r="L96" s="67">
        <v>0.12121212121212122</v>
      </c>
      <c r="M96" s="67">
        <v>1.948051948051948E-2</v>
      </c>
      <c r="N96" s="123">
        <v>462</v>
      </c>
      <c r="O96" s="96">
        <v>0.58937198067632846</v>
      </c>
      <c r="P96" s="96">
        <v>0.27536231884057971</v>
      </c>
      <c r="Q96" s="96">
        <v>0.11835748792270531</v>
      </c>
      <c r="R96" s="96">
        <v>1.6908212560386472E-2</v>
      </c>
      <c r="S96" s="16">
        <v>414</v>
      </c>
      <c r="T96" s="98">
        <v>0.52717391304347827</v>
      </c>
      <c r="U96" s="98">
        <v>0.3858695652173913</v>
      </c>
      <c r="V96" s="98">
        <v>7.6086956521739135E-2</v>
      </c>
      <c r="W96" s="98">
        <v>1.0869565217391304E-2</v>
      </c>
      <c r="X96" s="99">
        <v>368</v>
      </c>
    </row>
    <row r="97" spans="1:24">
      <c r="A97" s="58" t="s">
        <v>190</v>
      </c>
      <c r="B97" s="58">
        <v>113</v>
      </c>
      <c r="C97" s="58" t="s">
        <v>13</v>
      </c>
      <c r="D97" s="21" t="s">
        <v>191</v>
      </c>
      <c r="E97" s="122">
        <v>0.90909090909090906</v>
      </c>
      <c r="F97" s="122">
        <v>3.0303030303030304E-2</v>
      </c>
      <c r="G97" s="122">
        <v>3.0303030303030304E-2</v>
      </c>
      <c r="H97" s="122">
        <v>3.0303030303030304E-2</v>
      </c>
      <c r="I97" s="21">
        <v>33</v>
      </c>
      <c r="J97" s="67">
        <v>1</v>
      </c>
      <c r="K97" s="67">
        <v>0</v>
      </c>
      <c r="L97" s="67">
        <v>0</v>
      </c>
      <c r="M97" s="67">
        <v>0</v>
      </c>
      <c r="N97" s="123">
        <v>31</v>
      </c>
      <c r="O97" s="96">
        <v>0.97142857142857142</v>
      </c>
      <c r="P97" s="96">
        <v>2.8571428571428571E-2</v>
      </c>
      <c r="Q97" s="96">
        <v>0</v>
      </c>
      <c r="R97" s="96">
        <v>0</v>
      </c>
      <c r="S97" s="16">
        <v>35</v>
      </c>
      <c r="T97" s="98">
        <v>0.96666666666666667</v>
      </c>
      <c r="U97" s="98">
        <v>3.3333333333333333E-2</v>
      </c>
      <c r="V97" s="98">
        <v>0</v>
      </c>
      <c r="W97" s="98">
        <v>0</v>
      </c>
      <c r="X97" s="99">
        <v>30</v>
      </c>
    </row>
    <row r="98" spans="1:24">
      <c r="A98" s="58" t="s">
        <v>661</v>
      </c>
      <c r="B98" s="58">
        <v>101</v>
      </c>
      <c r="C98" s="58" t="s">
        <v>13</v>
      </c>
      <c r="D98" s="21" t="s">
        <v>192</v>
      </c>
      <c r="E98" s="21" t="s">
        <v>774</v>
      </c>
      <c r="F98" s="21" t="s">
        <v>774</v>
      </c>
      <c r="G98" s="21" t="s">
        <v>774</v>
      </c>
      <c r="H98" s="21" t="s">
        <v>774</v>
      </c>
      <c r="I98" s="21" t="s">
        <v>774</v>
      </c>
      <c r="J98" s="67">
        <v>1</v>
      </c>
      <c r="K98" s="67">
        <v>0</v>
      </c>
      <c r="L98" s="67">
        <v>0</v>
      </c>
      <c r="M98" s="67">
        <v>0</v>
      </c>
      <c r="N98" s="123">
        <v>10</v>
      </c>
      <c r="O98" s="96" t="s">
        <v>774</v>
      </c>
      <c r="P98" s="96" t="s">
        <v>774</v>
      </c>
      <c r="Q98" s="96" t="s">
        <v>774</v>
      </c>
      <c r="R98" s="96" t="s">
        <v>774</v>
      </c>
      <c r="S98" s="16" t="s">
        <v>774</v>
      </c>
      <c r="T98" s="98" t="s">
        <v>774</v>
      </c>
      <c r="U98" s="98" t="s">
        <v>774</v>
      </c>
      <c r="V98" s="98" t="s">
        <v>774</v>
      </c>
      <c r="W98" s="98" t="s">
        <v>774</v>
      </c>
      <c r="X98" s="98" t="s">
        <v>774</v>
      </c>
    </row>
    <row r="99" spans="1:24">
      <c r="A99" s="58" t="s">
        <v>193</v>
      </c>
      <c r="B99" s="58">
        <v>112</v>
      </c>
      <c r="C99" s="58" t="s">
        <v>13</v>
      </c>
      <c r="D99" s="21" t="s">
        <v>194</v>
      </c>
      <c r="E99" s="122">
        <v>0.84210526315789469</v>
      </c>
      <c r="F99" s="122">
        <v>0.10526315789473684</v>
      </c>
      <c r="G99" s="122">
        <v>0</v>
      </c>
      <c r="H99" s="122">
        <v>5.2631578947368418E-2</v>
      </c>
      <c r="I99" s="21">
        <v>19</v>
      </c>
      <c r="J99" s="67">
        <v>0.9375</v>
      </c>
      <c r="K99" s="67">
        <v>6.25E-2</v>
      </c>
      <c r="L99" s="67">
        <v>0</v>
      </c>
      <c r="M99" s="67">
        <v>0</v>
      </c>
      <c r="N99" s="123">
        <v>16</v>
      </c>
      <c r="O99" s="96">
        <v>0.94117647058823528</v>
      </c>
      <c r="P99" s="96">
        <v>5.8823529411764705E-2</v>
      </c>
      <c r="Q99" s="96">
        <v>0</v>
      </c>
      <c r="R99" s="96">
        <v>0</v>
      </c>
      <c r="S99" s="16">
        <v>17</v>
      </c>
      <c r="T99" s="98">
        <v>0.85</v>
      </c>
      <c r="U99" s="98">
        <v>0.1</v>
      </c>
      <c r="V99" s="98">
        <v>0</v>
      </c>
      <c r="W99" s="98">
        <v>0.05</v>
      </c>
      <c r="X99" s="99">
        <v>20</v>
      </c>
    </row>
    <row r="100" spans="1:24">
      <c r="A100" s="58" t="s">
        <v>195</v>
      </c>
      <c r="B100" s="58">
        <v>113</v>
      </c>
      <c r="C100" s="58" t="s">
        <v>13</v>
      </c>
      <c r="D100" s="21" t="s">
        <v>196</v>
      </c>
      <c r="E100" s="122">
        <v>0.85542168674698793</v>
      </c>
      <c r="F100" s="122">
        <v>6.0240963855421686E-2</v>
      </c>
      <c r="G100" s="122">
        <v>6.0240963855421686E-2</v>
      </c>
      <c r="H100" s="122">
        <v>2.4096385542168676E-2</v>
      </c>
      <c r="I100" s="21">
        <v>83</v>
      </c>
      <c r="J100" s="67">
        <v>0.8571428571428571</v>
      </c>
      <c r="K100" s="67">
        <v>7.1428571428571425E-2</v>
      </c>
      <c r="L100" s="67">
        <v>3.5714285714285712E-2</v>
      </c>
      <c r="M100" s="67">
        <v>3.5714285714285712E-2</v>
      </c>
      <c r="N100" s="123">
        <v>84</v>
      </c>
      <c r="O100" s="96">
        <v>0.86904761904761907</v>
      </c>
      <c r="P100" s="96">
        <v>5.9523809523809521E-2</v>
      </c>
      <c r="Q100" s="96">
        <v>3.5714285714285712E-2</v>
      </c>
      <c r="R100" s="96">
        <v>3.5714285714285712E-2</v>
      </c>
      <c r="S100" s="16">
        <v>84</v>
      </c>
      <c r="T100" s="98">
        <v>0.82499999999999996</v>
      </c>
      <c r="U100" s="98">
        <v>0.1</v>
      </c>
      <c r="V100" s="98">
        <v>6.25E-2</v>
      </c>
      <c r="W100" s="98">
        <v>1.2500000000000001E-2</v>
      </c>
      <c r="X100" s="99">
        <v>80</v>
      </c>
    </row>
    <row r="101" spans="1:24">
      <c r="A101" s="58" t="s">
        <v>197</v>
      </c>
      <c r="B101" s="58">
        <v>101</v>
      </c>
      <c r="C101" s="58" t="s">
        <v>13</v>
      </c>
      <c r="D101" s="21" t="s">
        <v>198</v>
      </c>
      <c r="E101" s="122">
        <v>0.875</v>
      </c>
      <c r="F101" s="122">
        <v>8.3333333333333329E-2</v>
      </c>
      <c r="G101" s="122">
        <v>4.1666666666666664E-2</v>
      </c>
      <c r="H101" s="122">
        <v>0</v>
      </c>
      <c r="I101" s="21">
        <v>24</v>
      </c>
      <c r="J101" s="67">
        <v>0.92307692307692313</v>
      </c>
      <c r="K101" s="67">
        <v>7.6923076923076927E-2</v>
      </c>
      <c r="L101" s="67">
        <v>0</v>
      </c>
      <c r="M101" s="67">
        <v>0</v>
      </c>
      <c r="N101" s="123">
        <v>26</v>
      </c>
      <c r="O101" s="96">
        <v>0.96970000000000001</v>
      </c>
      <c r="P101" s="96">
        <v>3.0300000000000001E-2</v>
      </c>
      <c r="Q101" s="96">
        <v>0</v>
      </c>
      <c r="R101" s="96">
        <v>0</v>
      </c>
      <c r="S101" s="16">
        <v>33</v>
      </c>
      <c r="T101" s="98">
        <v>0.96153846153846156</v>
      </c>
      <c r="U101" s="98">
        <v>3.8461538461538464E-2</v>
      </c>
      <c r="V101" s="98">
        <v>0</v>
      </c>
      <c r="W101" s="98">
        <v>0</v>
      </c>
      <c r="X101" s="99">
        <v>26</v>
      </c>
    </row>
    <row r="102" spans="1:24">
      <c r="A102" s="58" t="s">
        <v>199</v>
      </c>
      <c r="B102" s="58">
        <v>105</v>
      </c>
      <c r="C102" s="58" t="s">
        <v>13</v>
      </c>
      <c r="D102" s="21" t="s">
        <v>200</v>
      </c>
      <c r="E102" s="122">
        <v>0.72173913043478266</v>
      </c>
      <c r="F102" s="122">
        <v>0.17391304347826086</v>
      </c>
      <c r="G102" s="122">
        <v>9.5652173913043481E-2</v>
      </c>
      <c r="H102" s="122">
        <v>8.6956521739130436E-3</v>
      </c>
      <c r="I102" s="21">
        <v>115</v>
      </c>
      <c r="J102" s="67">
        <v>0.65354330708661412</v>
      </c>
      <c r="K102" s="67">
        <v>0.25196850393700787</v>
      </c>
      <c r="L102" s="67">
        <v>9.4488188976377951E-2</v>
      </c>
      <c r="M102" s="67">
        <v>0</v>
      </c>
      <c r="N102" s="123">
        <v>127</v>
      </c>
      <c r="O102" s="96">
        <v>0.65957446808510634</v>
      </c>
      <c r="P102" s="96">
        <v>0.22695035460992907</v>
      </c>
      <c r="Q102" s="96">
        <v>0.10638297872340426</v>
      </c>
      <c r="R102" s="96">
        <v>7.0921985815602835E-3</v>
      </c>
      <c r="S102" s="16">
        <v>141</v>
      </c>
      <c r="T102" s="98">
        <v>0.75</v>
      </c>
      <c r="U102" s="98">
        <v>0.16666666666666666</v>
      </c>
      <c r="V102" s="98">
        <v>8.3333333333333329E-2</v>
      </c>
      <c r="W102" s="98">
        <v>0</v>
      </c>
      <c r="X102" s="99">
        <v>132</v>
      </c>
    </row>
    <row r="103" spans="1:24">
      <c r="A103" s="58" t="s">
        <v>201</v>
      </c>
      <c r="B103" s="58">
        <v>121</v>
      </c>
      <c r="C103" s="58" t="s">
        <v>8</v>
      </c>
      <c r="D103" s="21" t="s">
        <v>202</v>
      </c>
      <c r="E103" s="122">
        <v>0.77058612010068317</v>
      </c>
      <c r="F103" s="122">
        <v>0.13664149586479685</v>
      </c>
      <c r="G103" s="122">
        <v>8.1625314635023372E-2</v>
      </c>
      <c r="H103" s="122">
        <v>1.1147069399496584E-2</v>
      </c>
      <c r="I103" s="21">
        <v>2781</v>
      </c>
      <c r="J103" s="67">
        <v>0.75028506271379702</v>
      </c>
      <c r="K103" s="67">
        <v>0.13873052071455722</v>
      </c>
      <c r="L103" s="67">
        <v>0.10110224249334854</v>
      </c>
      <c r="M103" s="67">
        <v>9.8821740782972251E-3</v>
      </c>
      <c r="N103" s="123">
        <v>2631</v>
      </c>
      <c r="O103" s="96">
        <v>0.70994475138121549</v>
      </c>
      <c r="P103" s="96">
        <v>0.15864246250986583</v>
      </c>
      <c r="Q103" s="96">
        <v>0.11760063141278611</v>
      </c>
      <c r="R103" s="96">
        <v>1.3812154696132596E-2</v>
      </c>
      <c r="S103" s="16">
        <v>2534</v>
      </c>
      <c r="T103" s="98">
        <v>0.69995988768551942</v>
      </c>
      <c r="U103" s="98">
        <v>0.1407942238267148</v>
      </c>
      <c r="V103" s="98">
        <v>0.14640994785399117</v>
      </c>
      <c r="W103" s="98">
        <v>1.2835940633774568E-2</v>
      </c>
      <c r="X103" s="99">
        <v>2493</v>
      </c>
    </row>
    <row r="104" spans="1:24">
      <c r="A104" s="58" t="s">
        <v>203</v>
      </c>
      <c r="B104" s="58">
        <v>112</v>
      </c>
      <c r="C104" s="58" t="s">
        <v>13</v>
      </c>
      <c r="D104" s="21" t="s">
        <v>204</v>
      </c>
      <c r="E104" s="122">
        <v>0.8733624454148472</v>
      </c>
      <c r="F104" s="122">
        <v>7.4235807860262015E-2</v>
      </c>
      <c r="G104" s="122">
        <v>2.1834061135371178E-2</v>
      </c>
      <c r="H104" s="122">
        <v>3.0567685589519649E-2</v>
      </c>
      <c r="I104" s="21">
        <v>229</v>
      </c>
      <c r="J104" s="67">
        <v>0.90366972477064222</v>
      </c>
      <c r="K104" s="67">
        <v>5.0458715596330278E-2</v>
      </c>
      <c r="L104" s="67">
        <v>2.7522935779816515E-2</v>
      </c>
      <c r="M104" s="67">
        <v>1.834862385321101E-2</v>
      </c>
      <c r="N104" s="123">
        <v>218</v>
      </c>
      <c r="O104" s="96">
        <v>0.81603773584905659</v>
      </c>
      <c r="P104" s="96">
        <v>0.15566037735849056</v>
      </c>
      <c r="Q104" s="96">
        <v>2.358490566037736E-2</v>
      </c>
      <c r="R104" s="96">
        <v>4.7169811320754715E-3</v>
      </c>
      <c r="S104" s="16">
        <v>212</v>
      </c>
      <c r="T104" s="98">
        <v>0.62564102564102564</v>
      </c>
      <c r="U104" s="98">
        <v>0.31282051282051282</v>
      </c>
      <c r="V104" s="98">
        <v>5.128205128205128E-2</v>
      </c>
      <c r="W104" s="98">
        <v>1.0256410256410256E-2</v>
      </c>
      <c r="X104" s="99">
        <v>195</v>
      </c>
    </row>
    <row r="105" spans="1:24">
      <c r="A105" s="58" t="s">
        <v>205</v>
      </c>
      <c r="B105" s="58">
        <v>113</v>
      </c>
      <c r="C105" s="58" t="s">
        <v>13</v>
      </c>
      <c r="D105" s="21" t="s">
        <v>206</v>
      </c>
      <c r="E105" s="122">
        <v>0.8</v>
      </c>
      <c r="F105" s="122">
        <v>9.2307692307692313E-2</v>
      </c>
      <c r="G105" s="122">
        <v>9.2307692307692313E-2</v>
      </c>
      <c r="H105" s="122">
        <v>1.5384615384615385E-2</v>
      </c>
      <c r="I105" s="21">
        <v>65</v>
      </c>
      <c r="J105" s="67">
        <v>0.8</v>
      </c>
      <c r="K105" s="67">
        <v>0.12</v>
      </c>
      <c r="L105" s="67">
        <v>0.08</v>
      </c>
      <c r="M105" s="67">
        <v>0</v>
      </c>
      <c r="N105" s="123">
        <v>50</v>
      </c>
      <c r="O105" s="96">
        <v>0.90196078431372551</v>
      </c>
      <c r="P105" s="96">
        <v>5.8823529411764705E-2</v>
      </c>
      <c r="Q105" s="96">
        <v>3.9215686274509803E-2</v>
      </c>
      <c r="R105" s="96">
        <v>0</v>
      </c>
      <c r="S105" s="16">
        <v>51</v>
      </c>
      <c r="T105" s="98">
        <v>0.90243902439024393</v>
      </c>
      <c r="U105" s="98">
        <v>9.7560975609756101E-2</v>
      </c>
      <c r="V105" s="98">
        <v>0</v>
      </c>
      <c r="W105" s="98">
        <v>0</v>
      </c>
      <c r="X105" s="99">
        <v>41</v>
      </c>
    </row>
    <row r="106" spans="1:24">
      <c r="A106" s="58" t="s">
        <v>207</v>
      </c>
      <c r="B106" s="58">
        <v>113</v>
      </c>
      <c r="C106" s="58" t="s">
        <v>13</v>
      </c>
      <c r="D106" s="21" t="s">
        <v>208</v>
      </c>
      <c r="E106" s="122">
        <v>0.65055762081784385</v>
      </c>
      <c r="F106" s="122">
        <v>0.27881040892193309</v>
      </c>
      <c r="G106" s="122">
        <v>7.0631970260223054E-2</v>
      </c>
      <c r="H106" s="122">
        <v>0</v>
      </c>
      <c r="I106" s="21">
        <v>269</v>
      </c>
      <c r="J106" s="67">
        <v>0.70684039087947881</v>
      </c>
      <c r="K106" s="67">
        <v>0.21172638436482086</v>
      </c>
      <c r="L106" s="67">
        <v>7.8175895765472306E-2</v>
      </c>
      <c r="M106" s="67">
        <v>3.2573289902280132E-3</v>
      </c>
      <c r="N106" s="123">
        <v>307</v>
      </c>
      <c r="O106" s="96">
        <v>0.72527472527472525</v>
      </c>
      <c r="P106" s="96">
        <v>0.2271062271062271</v>
      </c>
      <c r="Q106" s="96">
        <v>4.7619047619047616E-2</v>
      </c>
      <c r="R106" s="96">
        <v>0</v>
      </c>
      <c r="S106" s="16">
        <v>273</v>
      </c>
      <c r="T106" s="98">
        <v>0.70491803278688525</v>
      </c>
      <c r="U106" s="98">
        <v>0.21721311475409835</v>
      </c>
      <c r="V106" s="98">
        <v>7.7868852459016397E-2</v>
      </c>
      <c r="W106" s="98">
        <v>0</v>
      </c>
      <c r="X106" s="99">
        <v>244</v>
      </c>
    </row>
    <row r="107" spans="1:24">
      <c r="A107" s="104" t="s">
        <v>683</v>
      </c>
      <c r="B107" s="58">
        <v>121</v>
      </c>
      <c r="C107" s="58" t="s">
        <v>13</v>
      </c>
      <c r="D107" s="21" t="s">
        <v>684</v>
      </c>
      <c r="E107" s="122">
        <v>0.86111111111111116</v>
      </c>
      <c r="F107" s="122">
        <v>0.1111111111111111</v>
      </c>
      <c r="G107" s="122">
        <v>2.7777777777777776E-2</v>
      </c>
      <c r="H107" s="122">
        <v>0</v>
      </c>
      <c r="I107" s="21">
        <v>36</v>
      </c>
      <c r="J107" s="67">
        <v>0.88461538461538458</v>
      </c>
      <c r="K107" s="67">
        <v>0.11538461538461539</v>
      </c>
      <c r="L107" s="67">
        <v>0</v>
      </c>
      <c r="M107" s="67">
        <v>0</v>
      </c>
      <c r="N107" s="123">
        <v>26</v>
      </c>
      <c r="O107" s="96">
        <v>1</v>
      </c>
      <c r="P107" s="96">
        <v>0</v>
      </c>
      <c r="Q107" s="96">
        <v>0</v>
      </c>
      <c r="R107" s="96">
        <v>0</v>
      </c>
      <c r="S107" s="16">
        <v>12</v>
      </c>
      <c r="T107" s="98" t="s">
        <v>64</v>
      </c>
      <c r="U107" s="98" t="s">
        <v>64</v>
      </c>
      <c r="V107" s="98" t="s">
        <v>64</v>
      </c>
      <c r="W107" s="98" t="s">
        <v>64</v>
      </c>
      <c r="X107" s="98" t="s">
        <v>64</v>
      </c>
    </row>
    <row r="108" spans="1:24">
      <c r="A108" s="58" t="s">
        <v>662</v>
      </c>
      <c r="B108" s="58">
        <v>121</v>
      </c>
      <c r="C108" s="58" t="s">
        <v>13</v>
      </c>
      <c r="D108" s="21" t="s">
        <v>213</v>
      </c>
      <c r="E108" s="122">
        <v>0.87804878048780488</v>
      </c>
      <c r="F108" s="122">
        <v>2.4390243902439025E-2</v>
      </c>
      <c r="G108" s="122">
        <v>7.3170731707317069E-2</v>
      </c>
      <c r="H108" s="122">
        <v>2.4390243902439025E-2</v>
      </c>
      <c r="I108" s="21">
        <v>41</v>
      </c>
      <c r="J108" s="67">
        <v>0.85</v>
      </c>
      <c r="K108" s="67">
        <v>0.125</v>
      </c>
      <c r="L108" s="67">
        <v>2.5000000000000001E-2</v>
      </c>
      <c r="M108" s="67">
        <v>0</v>
      </c>
      <c r="N108" s="123">
        <v>40</v>
      </c>
      <c r="O108" s="96">
        <v>0.75</v>
      </c>
      <c r="P108" s="96">
        <v>0.25</v>
      </c>
      <c r="Q108" s="96">
        <v>0</v>
      </c>
      <c r="R108" s="96">
        <v>0</v>
      </c>
      <c r="S108" s="16">
        <v>36</v>
      </c>
      <c r="T108" s="98">
        <v>1</v>
      </c>
      <c r="U108" s="98">
        <v>0</v>
      </c>
      <c r="V108" s="98">
        <v>0</v>
      </c>
      <c r="W108" s="98">
        <v>0</v>
      </c>
      <c r="X108" s="99">
        <v>20</v>
      </c>
    </row>
    <row r="109" spans="1:24">
      <c r="A109" s="58" t="s">
        <v>209</v>
      </c>
      <c r="B109" s="58">
        <v>121</v>
      </c>
      <c r="C109" s="58" t="s">
        <v>13</v>
      </c>
      <c r="D109" s="21" t="s">
        <v>210</v>
      </c>
      <c r="E109" s="122">
        <v>0.98571428571428577</v>
      </c>
      <c r="F109" s="122">
        <v>0</v>
      </c>
      <c r="G109" s="122">
        <v>1.4285714285714285E-2</v>
      </c>
      <c r="H109" s="122">
        <v>0</v>
      </c>
      <c r="I109" s="21">
        <v>70</v>
      </c>
      <c r="J109" s="67">
        <v>0.98305084745762716</v>
      </c>
      <c r="K109" s="67">
        <v>0</v>
      </c>
      <c r="L109" s="67">
        <v>1.6949152542372881E-2</v>
      </c>
      <c r="M109" s="67">
        <v>0</v>
      </c>
      <c r="N109" s="123">
        <v>59</v>
      </c>
      <c r="O109" s="96">
        <v>0.85416666666666663</v>
      </c>
      <c r="P109" s="96">
        <v>0.125</v>
      </c>
      <c r="Q109" s="96">
        <v>2.0833333333333332E-2</v>
      </c>
      <c r="R109" s="96">
        <v>0</v>
      </c>
      <c r="S109" s="16">
        <v>48</v>
      </c>
      <c r="T109" s="98">
        <v>0.92307692307692313</v>
      </c>
      <c r="U109" s="98">
        <v>7.6923076923076927E-2</v>
      </c>
      <c r="V109" s="98">
        <v>0</v>
      </c>
      <c r="W109" s="98">
        <v>0</v>
      </c>
      <c r="X109" s="99">
        <v>26</v>
      </c>
    </row>
    <row r="110" spans="1:24">
      <c r="A110" s="58" t="s">
        <v>211</v>
      </c>
      <c r="B110" s="58">
        <v>121</v>
      </c>
      <c r="C110" s="58" t="s">
        <v>13</v>
      </c>
      <c r="D110" s="21" t="s">
        <v>212</v>
      </c>
      <c r="E110" s="122">
        <v>0.94594594594594594</v>
      </c>
      <c r="F110" s="122">
        <v>2.7027027027027029E-2</v>
      </c>
      <c r="G110" s="122">
        <v>0</v>
      </c>
      <c r="H110" s="122">
        <v>2.7027027027027029E-2</v>
      </c>
      <c r="I110" s="21">
        <v>37</v>
      </c>
      <c r="J110" s="67">
        <v>0.96875</v>
      </c>
      <c r="K110" s="67">
        <v>3.125E-2</v>
      </c>
      <c r="L110" s="67">
        <v>0</v>
      </c>
      <c r="M110" s="67">
        <v>0</v>
      </c>
      <c r="N110" s="123">
        <v>32</v>
      </c>
      <c r="O110" s="96">
        <v>0.9285714285714286</v>
      </c>
      <c r="P110" s="96">
        <v>7.1428571428571425E-2</v>
      </c>
      <c r="Q110" s="96">
        <v>0</v>
      </c>
      <c r="R110" s="96">
        <v>0</v>
      </c>
      <c r="S110" s="16">
        <v>14</v>
      </c>
      <c r="T110" s="98">
        <v>1</v>
      </c>
      <c r="U110" s="98">
        <v>0</v>
      </c>
      <c r="V110" s="98">
        <v>0</v>
      </c>
      <c r="W110" s="98">
        <v>0</v>
      </c>
      <c r="X110" s="99">
        <v>12</v>
      </c>
    </row>
    <row r="111" spans="1:24">
      <c r="A111" s="58" t="s">
        <v>214</v>
      </c>
      <c r="B111" s="58">
        <v>101</v>
      </c>
      <c r="C111" s="58" t="s">
        <v>13</v>
      </c>
      <c r="D111" s="21" t="s">
        <v>215</v>
      </c>
      <c r="E111" s="122">
        <v>0.79166666666666663</v>
      </c>
      <c r="F111" s="122">
        <v>0.16666666666666666</v>
      </c>
      <c r="G111" s="122">
        <v>4.1666666666666664E-2</v>
      </c>
      <c r="H111" s="122">
        <v>0</v>
      </c>
      <c r="I111" s="21">
        <v>24</v>
      </c>
      <c r="J111" s="67">
        <v>0.77272727272727271</v>
      </c>
      <c r="K111" s="67">
        <v>0.13636363636363635</v>
      </c>
      <c r="L111" s="67">
        <v>9.0909090909090912E-2</v>
      </c>
      <c r="M111" s="67">
        <v>0</v>
      </c>
      <c r="N111" s="123">
        <v>22</v>
      </c>
      <c r="O111" s="96">
        <v>0.76190476190476186</v>
      </c>
      <c r="P111" s="96">
        <v>0.14285714285714285</v>
      </c>
      <c r="Q111" s="96">
        <v>9.5238095238095233E-2</v>
      </c>
      <c r="R111" s="96">
        <v>0</v>
      </c>
      <c r="S111" s="16">
        <v>21</v>
      </c>
      <c r="T111" s="98">
        <v>0.77777777777777779</v>
      </c>
      <c r="U111" s="98">
        <v>0.18518518518518517</v>
      </c>
      <c r="V111" s="98">
        <v>3.7037037037037035E-2</v>
      </c>
      <c r="W111" s="98">
        <v>0</v>
      </c>
      <c r="X111" s="99">
        <v>27</v>
      </c>
    </row>
    <row r="112" spans="1:24">
      <c r="A112" s="58" t="s">
        <v>216</v>
      </c>
      <c r="B112" s="58">
        <v>189</v>
      </c>
      <c r="C112" s="58" t="s">
        <v>13</v>
      </c>
      <c r="D112" s="21" t="s">
        <v>217</v>
      </c>
      <c r="E112" s="21" t="s">
        <v>774</v>
      </c>
      <c r="F112" s="21" t="s">
        <v>774</v>
      </c>
      <c r="G112" s="21" t="s">
        <v>774</v>
      </c>
      <c r="H112" s="21" t="s">
        <v>774</v>
      </c>
      <c r="I112" s="21" t="s">
        <v>774</v>
      </c>
      <c r="J112" s="67" t="s">
        <v>774</v>
      </c>
      <c r="K112" s="67" t="s">
        <v>774</v>
      </c>
      <c r="L112" s="67" t="s">
        <v>774</v>
      </c>
      <c r="M112" s="67" t="s">
        <v>774</v>
      </c>
      <c r="N112" s="123" t="s">
        <v>774</v>
      </c>
      <c r="O112" s="96" t="s">
        <v>774</v>
      </c>
      <c r="P112" s="96" t="s">
        <v>774</v>
      </c>
      <c r="Q112" s="96" t="s">
        <v>774</v>
      </c>
      <c r="R112" s="96" t="s">
        <v>774</v>
      </c>
      <c r="S112" s="16" t="s">
        <v>774</v>
      </c>
      <c r="T112" s="98" t="s">
        <v>774</v>
      </c>
      <c r="U112" s="98" t="s">
        <v>774</v>
      </c>
      <c r="V112" s="98" t="s">
        <v>774</v>
      </c>
      <c r="W112" s="98" t="s">
        <v>774</v>
      </c>
      <c r="X112" s="98" t="s">
        <v>774</v>
      </c>
    </row>
    <row r="113" spans="1:24">
      <c r="A113" s="130" t="s">
        <v>664</v>
      </c>
      <c r="B113" s="58">
        <v>101</v>
      </c>
      <c r="C113" s="58" t="s">
        <v>13</v>
      </c>
      <c r="D113" s="38" t="s">
        <v>696</v>
      </c>
      <c r="E113" s="122">
        <v>1</v>
      </c>
      <c r="F113" s="122">
        <v>0</v>
      </c>
      <c r="G113" s="122">
        <v>0</v>
      </c>
      <c r="H113" s="122">
        <v>0</v>
      </c>
      <c r="I113" s="21">
        <v>37</v>
      </c>
      <c r="J113" s="67" t="s">
        <v>64</v>
      </c>
      <c r="K113" s="67" t="s">
        <v>64</v>
      </c>
      <c r="L113" s="67" t="s">
        <v>64</v>
      </c>
      <c r="M113" s="67" t="s">
        <v>64</v>
      </c>
      <c r="N113" s="67" t="s">
        <v>64</v>
      </c>
      <c r="O113" s="96" t="s">
        <v>64</v>
      </c>
      <c r="P113" s="96" t="s">
        <v>64</v>
      </c>
      <c r="Q113" s="96" t="s">
        <v>64</v>
      </c>
      <c r="R113" s="96" t="s">
        <v>64</v>
      </c>
      <c r="S113" s="96" t="s">
        <v>64</v>
      </c>
      <c r="T113" s="98" t="s">
        <v>64</v>
      </c>
      <c r="U113" s="98" t="s">
        <v>64</v>
      </c>
      <c r="V113" s="98" t="s">
        <v>64</v>
      </c>
      <c r="W113" s="98" t="s">
        <v>64</v>
      </c>
      <c r="X113" s="98" t="s">
        <v>64</v>
      </c>
    </row>
    <row r="114" spans="1:24">
      <c r="A114" s="58" t="s">
        <v>219</v>
      </c>
      <c r="B114" s="58">
        <v>121</v>
      </c>
      <c r="C114" s="58" t="s">
        <v>13</v>
      </c>
      <c r="D114" s="21" t="s">
        <v>220</v>
      </c>
      <c r="E114" s="122">
        <v>0.7929184549356223</v>
      </c>
      <c r="F114" s="122">
        <v>0.10354077253218884</v>
      </c>
      <c r="G114" s="122">
        <v>6.5987124463519314E-2</v>
      </c>
      <c r="H114" s="122">
        <v>3.755364806866953E-2</v>
      </c>
      <c r="I114" s="21">
        <v>1864</v>
      </c>
      <c r="J114" s="67">
        <v>0.76492146596858634</v>
      </c>
      <c r="K114" s="67">
        <v>0.12774869109947645</v>
      </c>
      <c r="L114" s="67">
        <v>6.0732984293193716E-2</v>
      </c>
      <c r="M114" s="67">
        <v>4.6596858638743459E-2</v>
      </c>
      <c r="N114" s="123">
        <v>1910</v>
      </c>
      <c r="O114" s="96">
        <v>0.69340659340659339</v>
      </c>
      <c r="P114" s="96">
        <v>0.20054945054945056</v>
      </c>
      <c r="Q114" s="96">
        <v>7.3076923076923081E-2</v>
      </c>
      <c r="R114" s="96">
        <v>3.2967032967032968E-2</v>
      </c>
      <c r="S114" s="16">
        <v>1820</v>
      </c>
      <c r="T114" s="98">
        <v>0.66766467065868262</v>
      </c>
      <c r="U114" s="98">
        <v>0.20059880239520958</v>
      </c>
      <c r="V114" s="98">
        <v>8.4431137724550895E-2</v>
      </c>
      <c r="W114" s="98">
        <v>4.7305389221556887E-2</v>
      </c>
      <c r="X114" s="99">
        <v>1670</v>
      </c>
    </row>
    <row r="115" spans="1:24">
      <c r="A115" s="58" t="s">
        <v>221</v>
      </c>
      <c r="B115" s="58">
        <v>123</v>
      </c>
      <c r="C115" s="58" t="s">
        <v>13</v>
      </c>
      <c r="D115" s="21" t="s">
        <v>222</v>
      </c>
      <c r="E115" s="21" t="s">
        <v>774</v>
      </c>
      <c r="F115" s="21" t="s">
        <v>774</v>
      </c>
      <c r="G115" s="21" t="s">
        <v>774</v>
      </c>
      <c r="H115" s="21" t="s">
        <v>774</v>
      </c>
      <c r="I115" s="21" t="s">
        <v>774</v>
      </c>
      <c r="J115" s="67" t="s">
        <v>774</v>
      </c>
      <c r="K115" s="67" t="s">
        <v>774</v>
      </c>
      <c r="L115" s="67" t="s">
        <v>774</v>
      </c>
      <c r="M115" s="67" t="s">
        <v>774</v>
      </c>
      <c r="N115" s="123" t="s">
        <v>774</v>
      </c>
      <c r="O115" s="96">
        <v>1</v>
      </c>
      <c r="P115" s="96">
        <v>0</v>
      </c>
      <c r="Q115" s="96">
        <v>0</v>
      </c>
      <c r="R115" s="96">
        <v>0</v>
      </c>
      <c r="S115" s="16">
        <v>13</v>
      </c>
      <c r="T115" s="98" t="s">
        <v>774</v>
      </c>
      <c r="U115" s="98" t="s">
        <v>774</v>
      </c>
      <c r="V115" s="98" t="s">
        <v>774</v>
      </c>
      <c r="W115" s="98" t="s">
        <v>774</v>
      </c>
      <c r="X115" s="99" t="s">
        <v>774</v>
      </c>
    </row>
    <row r="116" spans="1:24">
      <c r="A116" s="58" t="s">
        <v>223</v>
      </c>
      <c r="B116" s="58">
        <v>112</v>
      </c>
      <c r="C116" s="58" t="s">
        <v>13</v>
      </c>
      <c r="D116" s="21" t="s">
        <v>224</v>
      </c>
      <c r="E116" s="122">
        <v>0.73544973544973546</v>
      </c>
      <c r="F116" s="122">
        <v>0.18518518518518517</v>
      </c>
      <c r="G116" s="122">
        <v>3.7037037037037035E-2</v>
      </c>
      <c r="H116" s="122">
        <v>4.2328042328042326E-2</v>
      </c>
      <c r="I116" s="21">
        <v>189</v>
      </c>
      <c r="J116" s="67">
        <v>0.6875</v>
      </c>
      <c r="K116" s="67">
        <v>0.23295454545454544</v>
      </c>
      <c r="L116" s="67">
        <v>6.25E-2</v>
      </c>
      <c r="M116" s="67">
        <v>1.7045454545454544E-2</v>
      </c>
      <c r="N116" s="123">
        <v>176</v>
      </c>
      <c r="O116" s="96">
        <v>0.66666666666666663</v>
      </c>
      <c r="P116" s="96">
        <v>0.27777777777777779</v>
      </c>
      <c r="Q116" s="96">
        <v>4.4444444444444446E-2</v>
      </c>
      <c r="R116" s="96">
        <v>1.1111111111111112E-2</v>
      </c>
      <c r="S116" s="16">
        <v>180</v>
      </c>
      <c r="T116" s="98">
        <v>0.68478260869565222</v>
      </c>
      <c r="U116" s="98">
        <v>0.23369565217391305</v>
      </c>
      <c r="V116" s="98">
        <v>4.8913043478260872E-2</v>
      </c>
      <c r="W116" s="98">
        <v>3.2608695652173912E-2</v>
      </c>
      <c r="X116" s="99">
        <v>184</v>
      </c>
    </row>
    <row r="117" spans="1:24">
      <c r="A117" s="58" t="s">
        <v>225</v>
      </c>
      <c r="B117" s="58">
        <v>101</v>
      </c>
      <c r="C117" s="58" t="s">
        <v>13</v>
      </c>
      <c r="D117" s="21" t="s">
        <v>226</v>
      </c>
      <c r="E117" s="21" t="s">
        <v>774</v>
      </c>
      <c r="F117" s="21" t="s">
        <v>774</v>
      </c>
      <c r="G117" s="21" t="s">
        <v>774</v>
      </c>
      <c r="H117" s="21" t="s">
        <v>774</v>
      </c>
      <c r="I117" s="21" t="s">
        <v>774</v>
      </c>
      <c r="J117" s="67" t="s">
        <v>774</v>
      </c>
      <c r="K117" s="67" t="s">
        <v>774</v>
      </c>
      <c r="L117" s="67" t="s">
        <v>774</v>
      </c>
      <c r="M117" s="67" t="s">
        <v>774</v>
      </c>
      <c r="N117" s="123" t="s">
        <v>774</v>
      </c>
      <c r="O117" s="96" t="s">
        <v>774</v>
      </c>
      <c r="P117" s="96" t="s">
        <v>774</v>
      </c>
      <c r="Q117" s="96" t="s">
        <v>774</v>
      </c>
      <c r="R117" s="96" t="s">
        <v>774</v>
      </c>
      <c r="S117" s="16" t="s">
        <v>774</v>
      </c>
      <c r="T117" s="98" t="s">
        <v>774</v>
      </c>
      <c r="U117" s="98" t="s">
        <v>774</v>
      </c>
      <c r="V117" s="98" t="s">
        <v>774</v>
      </c>
      <c r="W117" s="98" t="s">
        <v>774</v>
      </c>
      <c r="X117" s="99" t="s">
        <v>774</v>
      </c>
    </row>
    <row r="118" spans="1:24">
      <c r="A118" s="58" t="s">
        <v>227</v>
      </c>
      <c r="B118" s="58">
        <v>112</v>
      </c>
      <c r="C118" s="58" t="s">
        <v>13</v>
      </c>
      <c r="D118" s="21" t="s">
        <v>228</v>
      </c>
      <c r="E118" s="122">
        <v>0.58759124087591241</v>
      </c>
      <c r="F118" s="122">
        <v>0.27250608272506083</v>
      </c>
      <c r="G118" s="122">
        <v>0.11922141119221411</v>
      </c>
      <c r="H118" s="122">
        <v>2.0681265206812651E-2</v>
      </c>
      <c r="I118" s="21">
        <v>822</v>
      </c>
      <c r="J118" s="67">
        <v>0.6178660049627791</v>
      </c>
      <c r="K118" s="67">
        <v>0.27047146401985112</v>
      </c>
      <c r="L118" s="67">
        <v>9.6774193548387094E-2</v>
      </c>
      <c r="M118" s="67">
        <v>1.488833746898263E-2</v>
      </c>
      <c r="N118" s="123">
        <v>806</v>
      </c>
      <c r="O118" s="96">
        <v>0.61757105943152457</v>
      </c>
      <c r="P118" s="96">
        <v>0.26356589147286824</v>
      </c>
      <c r="Q118" s="96">
        <v>9.6899224806201556E-2</v>
      </c>
      <c r="R118" s="96">
        <v>2.1963824289405683E-2</v>
      </c>
      <c r="S118" s="16">
        <v>774</v>
      </c>
      <c r="T118" s="98">
        <v>0.559254327563249</v>
      </c>
      <c r="U118" s="98">
        <v>0.30625832223701732</v>
      </c>
      <c r="V118" s="98">
        <v>0.10918774966711052</v>
      </c>
      <c r="W118" s="98">
        <v>2.529960053262317E-2</v>
      </c>
      <c r="X118" s="99">
        <v>751</v>
      </c>
    </row>
    <row r="119" spans="1:24">
      <c r="A119" s="58" t="s">
        <v>229</v>
      </c>
      <c r="B119" s="58">
        <v>123</v>
      </c>
      <c r="C119" s="58" t="s">
        <v>8</v>
      </c>
      <c r="D119" s="21" t="s">
        <v>230</v>
      </c>
      <c r="E119" s="122">
        <v>0.55334163553341631</v>
      </c>
      <c r="F119" s="122">
        <v>0.26525529265255293</v>
      </c>
      <c r="G119" s="122">
        <v>0.16230801162308012</v>
      </c>
      <c r="H119" s="122">
        <v>1.9095060190950603E-2</v>
      </c>
      <c r="I119" s="21">
        <v>2409</v>
      </c>
      <c r="J119" s="67">
        <v>0.54721649484536083</v>
      </c>
      <c r="K119" s="67">
        <v>0.28577319587628863</v>
      </c>
      <c r="L119" s="67">
        <v>0.14927835051546393</v>
      </c>
      <c r="M119" s="67">
        <v>1.7731958762886597E-2</v>
      </c>
      <c r="N119" s="123">
        <v>2425</v>
      </c>
      <c r="O119" s="96">
        <v>0.51039168665067947</v>
      </c>
      <c r="P119" s="96">
        <v>0.32973621103117506</v>
      </c>
      <c r="Q119" s="96">
        <v>0.14388489208633093</v>
      </c>
      <c r="R119" s="96">
        <v>1.5987210231814548E-2</v>
      </c>
      <c r="S119" s="16">
        <v>2502</v>
      </c>
      <c r="T119" s="98">
        <v>0.49556025369978857</v>
      </c>
      <c r="U119" s="98">
        <v>0.33488372093023255</v>
      </c>
      <c r="V119" s="98">
        <v>0.15264270613107822</v>
      </c>
      <c r="W119" s="98">
        <v>1.6913319238900635E-2</v>
      </c>
      <c r="X119" s="99">
        <v>2365</v>
      </c>
    </row>
    <row r="120" spans="1:24">
      <c r="A120" s="58" t="s">
        <v>231</v>
      </c>
      <c r="B120" s="58">
        <v>121</v>
      </c>
      <c r="C120" s="58" t="s">
        <v>8</v>
      </c>
      <c r="D120" s="21" t="s">
        <v>232</v>
      </c>
      <c r="E120" s="122">
        <v>0.55771428571428572</v>
      </c>
      <c r="F120" s="122">
        <v>0.252</v>
      </c>
      <c r="G120" s="122">
        <v>0.17571428571428571</v>
      </c>
      <c r="H120" s="122">
        <v>1.4571428571428572E-2</v>
      </c>
      <c r="I120" s="21">
        <v>3500</v>
      </c>
      <c r="J120" s="67">
        <v>0.56997705670272047</v>
      </c>
      <c r="K120" s="67">
        <v>0.2605703048180924</v>
      </c>
      <c r="L120" s="67">
        <v>0.15044247787610621</v>
      </c>
      <c r="M120" s="67">
        <v>1.9010160603080958E-2</v>
      </c>
      <c r="N120" s="123">
        <v>3051</v>
      </c>
      <c r="O120" s="96">
        <v>0.55008156606851555</v>
      </c>
      <c r="P120" s="96">
        <v>0.26916802610114193</v>
      </c>
      <c r="Q120" s="96">
        <v>0.15823817292006526</v>
      </c>
      <c r="R120" s="96">
        <v>2.2512234910277325E-2</v>
      </c>
      <c r="S120" s="16">
        <v>3065</v>
      </c>
      <c r="T120" s="98">
        <v>0.55883373828531757</v>
      </c>
      <c r="U120" s="98">
        <v>0.26067337729954876</v>
      </c>
      <c r="V120" s="98">
        <v>0.15688996876084693</v>
      </c>
      <c r="W120" s="98">
        <v>2.3602915654286707E-2</v>
      </c>
      <c r="X120" s="99">
        <v>2881</v>
      </c>
    </row>
    <row r="121" spans="1:24">
      <c r="A121" s="109" t="s">
        <v>233</v>
      </c>
      <c r="B121" s="58">
        <v>101</v>
      </c>
      <c r="C121" s="58" t="s">
        <v>13</v>
      </c>
      <c r="D121" s="110" t="s">
        <v>234</v>
      </c>
      <c r="E121" s="122">
        <v>0.83225806451612905</v>
      </c>
      <c r="F121" s="122">
        <v>0.1032258064516129</v>
      </c>
      <c r="G121" s="122">
        <v>6.4516129032258063E-2</v>
      </c>
      <c r="H121" s="122">
        <v>0</v>
      </c>
      <c r="I121" s="21">
        <v>155</v>
      </c>
      <c r="J121" s="67">
        <v>0.81081081081081086</v>
      </c>
      <c r="K121" s="67">
        <v>0.11486486486486487</v>
      </c>
      <c r="L121" s="67">
        <v>7.4324324324324328E-2</v>
      </c>
      <c r="M121" s="67">
        <v>0</v>
      </c>
      <c r="N121" s="123">
        <v>148</v>
      </c>
      <c r="O121" s="96">
        <v>0.7862595419847328</v>
      </c>
      <c r="P121" s="96">
        <v>0.10687022900763359</v>
      </c>
      <c r="Q121" s="96">
        <v>0.10687022900763359</v>
      </c>
      <c r="R121" s="96">
        <v>0</v>
      </c>
      <c r="S121" s="16">
        <v>131</v>
      </c>
      <c r="T121" s="98">
        <v>0.8</v>
      </c>
      <c r="U121" s="98">
        <v>0.12142857142857143</v>
      </c>
      <c r="V121" s="98">
        <v>7.857142857142857E-2</v>
      </c>
      <c r="W121" s="98">
        <v>0</v>
      </c>
      <c r="X121" s="99">
        <v>140</v>
      </c>
    </row>
    <row r="122" spans="1:24">
      <c r="A122" s="58" t="s">
        <v>235</v>
      </c>
      <c r="B122" s="58">
        <v>123</v>
      </c>
      <c r="C122" s="58" t="s">
        <v>13</v>
      </c>
      <c r="D122" s="21" t="s">
        <v>236</v>
      </c>
      <c r="E122" s="122">
        <v>0.54644808743169404</v>
      </c>
      <c r="F122" s="122">
        <v>0.34972677595628415</v>
      </c>
      <c r="G122" s="122">
        <v>9.2896174863387984E-2</v>
      </c>
      <c r="H122" s="122">
        <v>1.092896174863388E-2</v>
      </c>
      <c r="I122" s="21">
        <v>183</v>
      </c>
      <c r="J122" s="67">
        <v>0.65193370165745856</v>
      </c>
      <c r="K122" s="67">
        <v>0.2541436464088398</v>
      </c>
      <c r="L122" s="67">
        <v>8.2872928176795577E-2</v>
      </c>
      <c r="M122" s="67">
        <v>1.1049723756906077E-2</v>
      </c>
      <c r="N122" s="123">
        <v>181</v>
      </c>
      <c r="O122" s="96">
        <v>0.72159090909090906</v>
      </c>
      <c r="P122" s="96">
        <v>0.19318181818181818</v>
      </c>
      <c r="Q122" s="96">
        <v>5.6818181818181816E-2</v>
      </c>
      <c r="R122" s="96">
        <v>2.8409090909090908E-2</v>
      </c>
      <c r="S122" s="16">
        <v>176</v>
      </c>
      <c r="T122" s="98">
        <v>0.68235294117647061</v>
      </c>
      <c r="U122" s="98">
        <v>0.2411764705882353</v>
      </c>
      <c r="V122" s="98">
        <v>6.4705882352941183E-2</v>
      </c>
      <c r="W122" s="98">
        <v>1.1764705882352941E-2</v>
      </c>
      <c r="X122" s="99">
        <v>170</v>
      </c>
    </row>
    <row r="123" spans="1:24">
      <c r="A123" s="58" t="s">
        <v>237</v>
      </c>
      <c r="B123" s="58">
        <v>105</v>
      </c>
      <c r="C123" s="58" t="s">
        <v>13</v>
      </c>
      <c r="D123" s="21" t="s">
        <v>238</v>
      </c>
      <c r="E123" s="122">
        <v>0.68831168831168832</v>
      </c>
      <c r="F123" s="122">
        <v>0.15584415584415584</v>
      </c>
      <c r="G123" s="122">
        <v>0.15584415584415584</v>
      </c>
      <c r="H123" s="122">
        <v>0</v>
      </c>
      <c r="I123" s="21">
        <v>77</v>
      </c>
      <c r="J123" s="67">
        <v>0.76623376623376627</v>
      </c>
      <c r="K123" s="67">
        <v>0.12987012987012986</v>
      </c>
      <c r="L123" s="67">
        <v>0.1038961038961039</v>
      </c>
      <c r="M123" s="67">
        <v>0</v>
      </c>
      <c r="N123" s="123">
        <v>77</v>
      </c>
      <c r="O123" s="96">
        <v>0.76388888888888884</v>
      </c>
      <c r="P123" s="96">
        <v>0.125</v>
      </c>
      <c r="Q123" s="96">
        <v>0.1111111111111111</v>
      </c>
      <c r="R123" s="96">
        <v>0</v>
      </c>
      <c r="S123" s="16">
        <v>72</v>
      </c>
      <c r="T123" s="98">
        <v>0.72972972972972971</v>
      </c>
      <c r="U123" s="98">
        <v>0.12162162162162163</v>
      </c>
      <c r="V123" s="98">
        <v>0.14864864864864866</v>
      </c>
      <c r="W123" s="98">
        <v>0</v>
      </c>
      <c r="X123" s="99">
        <v>74</v>
      </c>
    </row>
    <row r="124" spans="1:24">
      <c r="A124" s="58" t="s">
        <v>239</v>
      </c>
      <c r="B124" s="58">
        <v>112</v>
      </c>
      <c r="C124" s="58" t="s">
        <v>13</v>
      </c>
      <c r="D124" s="21" t="s">
        <v>240</v>
      </c>
      <c r="E124" s="122">
        <v>0.54545454545454541</v>
      </c>
      <c r="F124" s="122">
        <v>0.45454545454545453</v>
      </c>
      <c r="G124" s="122">
        <v>0</v>
      </c>
      <c r="H124" s="122">
        <v>0</v>
      </c>
      <c r="I124" s="21">
        <v>11</v>
      </c>
      <c r="J124" s="67" t="s">
        <v>774</v>
      </c>
      <c r="K124" s="67" t="s">
        <v>774</v>
      </c>
      <c r="L124" s="67" t="s">
        <v>774</v>
      </c>
      <c r="M124" s="67" t="s">
        <v>774</v>
      </c>
      <c r="N124" s="67" t="s">
        <v>774</v>
      </c>
      <c r="O124" s="96">
        <v>0.9</v>
      </c>
      <c r="P124" s="96">
        <v>0.1</v>
      </c>
      <c r="Q124" s="96">
        <v>0</v>
      </c>
      <c r="R124" s="96">
        <v>0</v>
      </c>
      <c r="S124" s="16">
        <v>10</v>
      </c>
      <c r="T124" s="98">
        <v>0.9285714285714286</v>
      </c>
      <c r="U124" s="98">
        <v>7.1428571428571425E-2</v>
      </c>
      <c r="V124" s="98">
        <v>0</v>
      </c>
      <c r="W124" s="98">
        <v>0</v>
      </c>
      <c r="X124" s="99">
        <v>14</v>
      </c>
    </row>
    <row r="125" spans="1:24">
      <c r="A125" s="58" t="s">
        <v>241</v>
      </c>
      <c r="B125" s="58">
        <v>112</v>
      </c>
      <c r="C125" s="58" t="s">
        <v>13</v>
      </c>
      <c r="D125" s="21" t="s">
        <v>242</v>
      </c>
      <c r="E125" s="122">
        <v>0.70040485829959509</v>
      </c>
      <c r="F125" s="122">
        <v>0.24696356275303644</v>
      </c>
      <c r="G125" s="122">
        <v>2.4291497975708502E-2</v>
      </c>
      <c r="H125" s="122">
        <v>2.8340080971659919E-2</v>
      </c>
      <c r="I125" s="21">
        <v>247</v>
      </c>
      <c r="J125" s="67">
        <v>0.62015503875968991</v>
      </c>
      <c r="K125" s="67">
        <v>0.34108527131782945</v>
      </c>
      <c r="L125" s="67">
        <v>1.5503875968992248E-2</v>
      </c>
      <c r="M125" s="67">
        <v>2.3255813953488372E-2</v>
      </c>
      <c r="N125" s="123">
        <v>258</v>
      </c>
      <c r="O125" s="96">
        <v>0.54651162790697672</v>
      </c>
      <c r="P125" s="96">
        <v>0.41085271317829458</v>
      </c>
      <c r="Q125" s="96">
        <v>3.4883720930232558E-2</v>
      </c>
      <c r="R125" s="96">
        <v>7.7519379844961239E-3</v>
      </c>
      <c r="S125" s="16">
        <v>258</v>
      </c>
      <c r="T125" s="98">
        <v>0.53754940711462451</v>
      </c>
      <c r="U125" s="98">
        <v>0.4189723320158103</v>
      </c>
      <c r="V125" s="98">
        <v>3.9525691699604744E-2</v>
      </c>
      <c r="W125" s="98">
        <v>3.952569169960474E-3</v>
      </c>
      <c r="X125" s="99">
        <v>253</v>
      </c>
    </row>
    <row r="126" spans="1:24">
      <c r="A126" s="58" t="s">
        <v>243</v>
      </c>
      <c r="B126" s="58">
        <v>189</v>
      </c>
      <c r="C126" s="58" t="s">
        <v>13</v>
      </c>
      <c r="D126" s="21" t="s">
        <v>244</v>
      </c>
      <c r="E126" s="122">
        <v>0.60784313725490191</v>
      </c>
      <c r="F126" s="122">
        <v>0.30392156862745096</v>
      </c>
      <c r="G126" s="122">
        <v>5.8823529411764705E-2</v>
      </c>
      <c r="H126" s="122">
        <v>2.9411764705882353E-2</v>
      </c>
      <c r="I126" s="21">
        <v>102</v>
      </c>
      <c r="J126" s="67">
        <v>0.72727272727272729</v>
      </c>
      <c r="K126" s="67">
        <v>0.22727272727272727</v>
      </c>
      <c r="L126" s="67">
        <v>4.5454545454545456E-2</v>
      </c>
      <c r="M126" s="67">
        <v>0</v>
      </c>
      <c r="N126" s="123">
        <v>88</v>
      </c>
      <c r="O126" s="96">
        <v>0.69318181818181823</v>
      </c>
      <c r="P126" s="96">
        <v>0.23863636363636365</v>
      </c>
      <c r="Q126" s="96">
        <v>5.6818181818181816E-2</v>
      </c>
      <c r="R126" s="96">
        <v>1.1363636363636364E-2</v>
      </c>
      <c r="S126" s="16">
        <v>88</v>
      </c>
      <c r="T126" s="98">
        <v>0.6966292134831461</v>
      </c>
      <c r="U126" s="98">
        <v>0.25842696629213485</v>
      </c>
      <c r="V126" s="98">
        <v>3.3707865168539325E-2</v>
      </c>
      <c r="W126" s="98">
        <v>1.1235955056179775E-2</v>
      </c>
      <c r="X126" s="99">
        <v>89</v>
      </c>
    </row>
    <row r="127" spans="1:24">
      <c r="A127" s="58" t="s">
        <v>245</v>
      </c>
      <c r="B127" s="58">
        <v>101</v>
      </c>
      <c r="C127" s="58" t="s">
        <v>13</v>
      </c>
      <c r="D127" s="21" t="s">
        <v>246</v>
      </c>
      <c r="E127" s="122">
        <v>0.90909090909090906</v>
      </c>
      <c r="F127" s="122">
        <v>9.0909090909090912E-2</v>
      </c>
      <c r="G127" s="122">
        <v>0</v>
      </c>
      <c r="H127" s="122">
        <v>0</v>
      </c>
      <c r="I127" s="21">
        <v>11</v>
      </c>
      <c r="J127" s="67">
        <v>0.91666666666666663</v>
      </c>
      <c r="K127" s="67">
        <v>8.3333333333333329E-2</v>
      </c>
      <c r="L127" s="67">
        <v>0</v>
      </c>
      <c r="M127" s="67">
        <v>0</v>
      </c>
      <c r="N127" s="123">
        <v>12</v>
      </c>
      <c r="O127" s="96">
        <v>1</v>
      </c>
      <c r="P127" s="96">
        <v>0</v>
      </c>
      <c r="Q127" s="96">
        <v>0</v>
      </c>
      <c r="R127" s="96">
        <v>0</v>
      </c>
      <c r="S127" s="16">
        <v>10</v>
      </c>
      <c r="T127" s="98">
        <v>0.9375</v>
      </c>
      <c r="U127" s="98">
        <v>0</v>
      </c>
      <c r="V127" s="98">
        <v>6.25E-2</v>
      </c>
      <c r="W127" s="98">
        <v>0</v>
      </c>
      <c r="X127" s="99">
        <v>16</v>
      </c>
    </row>
    <row r="128" spans="1:24">
      <c r="A128" s="58" t="s">
        <v>247</v>
      </c>
      <c r="B128" s="58">
        <v>171</v>
      </c>
      <c r="C128" s="58" t="s">
        <v>13</v>
      </c>
      <c r="D128" s="21" t="s">
        <v>248</v>
      </c>
      <c r="E128" s="122">
        <v>0.86075949367088611</v>
      </c>
      <c r="F128" s="122">
        <v>5.0632911392405063E-2</v>
      </c>
      <c r="G128" s="122">
        <v>8.2278481012658222E-2</v>
      </c>
      <c r="H128" s="122">
        <v>6.3291139240506328E-3</v>
      </c>
      <c r="I128" s="21">
        <v>158</v>
      </c>
      <c r="J128" s="67">
        <v>0.84615384615384615</v>
      </c>
      <c r="K128" s="67">
        <v>0.1048951048951049</v>
      </c>
      <c r="L128" s="67">
        <v>3.4965034965034968E-2</v>
      </c>
      <c r="M128" s="67">
        <v>1.3986013986013986E-2</v>
      </c>
      <c r="N128" s="123">
        <v>143</v>
      </c>
      <c r="O128" s="96">
        <v>0.85365853658536583</v>
      </c>
      <c r="P128" s="96">
        <v>0.12195121951219512</v>
      </c>
      <c r="Q128" s="96">
        <v>1.6260162601626018E-2</v>
      </c>
      <c r="R128" s="96">
        <v>8.130081300813009E-3</v>
      </c>
      <c r="S128" s="16">
        <v>123</v>
      </c>
      <c r="T128" s="98">
        <v>0.84251968503937003</v>
      </c>
      <c r="U128" s="98">
        <v>0.11023622047244094</v>
      </c>
      <c r="V128" s="98">
        <v>3.937007874015748E-2</v>
      </c>
      <c r="W128" s="98">
        <v>7.874015748031496E-3</v>
      </c>
      <c r="X128" s="99">
        <v>127</v>
      </c>
    </row>
    <row r="129" spans="1:24">
      <c r="A129" s="58" t="s">
        <v>249</v>
      </c>
      <c r="B129" s="58">
        <v>113</v>
      </c>
      <c r="C129" s="58" t="s">
        <v>13</v>
      </c>
      <c r="D129" s="21" t="s">
        <v>250</v>
      </c>
      <c r="E129" s="122">
        <v>0.64912280701754388</v>
      </c>
      <c r="F129" s="122">
        <v>0.2982456140350877</v>
      </c>
      <c r="G129" s="122">
        <v>1.7543859649122806E-2</v>
      </c>
      <c r="H129" s="122">
        <v>3.5087719298245612E-2</v>
      </c>
      <c r="I129" s="21">
        <v>57</v>
      </c>
      <c r="J129" s="67">
        <v>0.5</v>
      </c>
      <c r="K129" s="67">
        <v>0.41304347826086957</v>
      </c>
      <c r="L129" s="67">
        <v>8.6956521739130432E-2</v>
      </c>
      <c r="M129" s="67">
        <v>0</v>
      </c>
      <c r="N129" s="123">
        <v>46</v>
      </c>
      <c r="O129" s="96">
        <v>0.40540540540540543</v>
      </c>
      <c r="P129" s="96">
        <v>0.51351351351351349</v>
      </c>
      <c r="Q129" s="96">
        <v>8.1081081081081086E-2</v>
      </c>
      <c r="R129" s="96">
        <v>0</v>
      </c>
      <c r="S129" s="16">
        <v>37</v>
      </c>
      <c r="T129" s="98">
        <v>0.46666666666666667</v>
      </c>
      <c r="U129" s="98">
        <v>0.46666666666666667</v>
      </c>
      <c r="V129" s="98">
        <v>6.6666666666666666E-2</v>
      </c>
      <c r="W129" s="98">
        <v>0</v>
      </c>
      <c r="X129" s="99">
        <v>30</v>
      </c>
    </row>
    <row r="130" spans="1:24">
      <c r="A130" s="58" t="s">
        <v>251</v>
      </c>
      <c r="B130" s="58">
        <v>189</v>
      </c>
      <c r="C130" s="58" t="s">
        <v>13</v>
      </c>
      <c r="D130" s="21" t="s">
        <v>252</v>
      </c>
      <c r="E130" s="122">
        <v>0.6376329787234043</v>
      </c>
      <c r="F130" s="122">
        <v>0.23736702127659576</v>
      </c>
      <c r="G130" s="122">
        <v>0.10638297872340426</v>
      </c>
      <c r="H130" s="122">
        <v>1.8617021276595744E-2</v>
      </c>
      <c r="I130" s="21">
        <v>1504</v>
      </c>
      <c r="J130" s="67">
        <v>0.62483039348710989</v>
      </c>
      <c r="K130" s="67">
        <v>0.25440976933514248</v>
      </c>
      <c r="L130" s="67">
        <v>0.10583446404341927</v>
      </c>
      <c r="M130" s="67">
        <v>1.4925373134328358E-2</v>
      </c>
      <c r="N130" s="123">
        <v>1474</v>
      </c>
      <c r="O130" s="96">
        <v>0.59090909090909094</v>
      </c>
      <c r="P130" s="96">
        <v>0.28041958041958043</v>
      </c>
      <c r="Q130" s="96">
        <v>0.11538461538461539</v>
      </c>
      <c r="R130" s="96">
        <v>1.3286713286713287E-2</v>
      </c>
      <c r="S130" s="16">
        <v>1430</v>
      </c>
      <c r="T130" s="98">
        <v>0.55000000000000004</v>
      </c>
      <c r="U130" s="98">
        <v>0.29402985074626864</v>
      </c>
      <c r="V130" s="98">
        <v>0.13432835820895522</v>
      </c>
      <c r="W130" s="98">
        <v>2.1641791044776121E-2</v>
      </c>
      <c r="X130" s="99">
        <v>1340</v>
      </c>
    </row>
    <row r="131" spans="1:24">
      <c r="A131" s="58" t="s">
        <v>253</v>
      </c>
      <c r="B131" s="58">
        <v>121</v>
      </c>
      <c r="C131" s="58" t="s">
        <v>13</v>
      </c>
      <c r="D131" s="21" t="s">
        <v>254</v>
      </c>
      <c r="E131" s="122">
        <v>0.6907482491706598</v>
      </c>
      <c r="F131" s="122">
        <v>0.22226317729450792</v>
      </c>
      <c r="G131" s="122">
        <v>5.5289347585698485E-2</v>
      </c>
      <c r="H131" s="122">
        <v>3.1699225949133797E-2</v>
      </c>
      <c r="I131" s="21">
        <v>2713</v>
      </c>
      <c r="J131" s="67">
        <v>0.69245072517664563</v>
      </c>
      <c r="K131" s="67">
        <v>0.22536258832279657</v>
      </c>
      <c r="L131" s="67">
        <v>5.5410933432502786E-2</v>
      </c>
      <c r="M131" s="67">
        <v>2.677575306805504E-2</v>
      </c>
      <c r="N131" s="123">
        <v>2689</v>
      </c>
      <c r="O131" s="96">
        <v>0.68492094099498646</v>
      </c>
      <c r="P131" s="96">
        <v>0.22676436559969149</v>
      </c>
      <c r="Q131" s="96">
        <v>6.3247204010798308E-2</v>
      </c>
      <c r="R131" s="96">
        <v>2.5067489394523718E-2</v>
      </c>
      <c r="S131" s="16">
        <v>2593</v>
      </c>
      <c r="T131" s="98">
        <v>0.66465256797583083</v>
      </c>
      <c r="U131" s="98">
        <v>0.23376132930513596</v>
      </c>
      <c r="V131" s="98">
        <v>7.5528700906344406E-2</v>
      </c>
      <c r="W131" s="98">
        <v>2.6057401812688823E-2</v>
      </c>
      <c r="X131" s="99">
        <v>2648</v>
      </c>
    </row>
    <row r="132" spans="1:24">
      <c r="A132" s="58" t="s">
        <v>255</v>
      </c>
      <c r="B132" s="58">
        <v>189</v>
      </c>
      <c r="C132" s="58" t="s">
        <v>13</v>
      </c>
      <c r="D132" s="21" t="s">
        <v>256</v>
      </c>
      <c r="E132" s="122">
        <v>0.64966740576496673</v>
      </c>
      <c r="F132" s="122">
        <v>0.17960088691796008</v>
      </c>
      <c r="G132" s="122">
        <v>0.15299334811529933</v>
      </c>
      <c r="H132" s="122">
        <v>1.7738359201773836E-2</v>
      </c>
      <c r="I132" s="21">
        <v>451</v>
      </c>
      <c r="J132" s="67">
        <v>0.60130718954248363</v>
      </c>
      <c r="K132" s="67">
        <v>0.22875816993464052</v>
      </c>
      <c r="L132" s="67">
        <v>0.14814814814814814</v>
      </c>
      <c r="M132" s="67">
        <v>2.178649237472767E-2</v>
      </c>
      <c r="N132" s="123">
        <v>459</v>
      </c>
      <c r="O132" s="96">
        <v>0.61038961038961037</v>
      </c>
      <c r="P132" s="96">
        <v>0.24458874458874458</v>
      </c>
      <c r="Q132" s="96">
        <v>0.12121212121212122</v>
      </c>
      <c r="R132" s="96">
        <v>2.3809523809523808E-2</v>
      </c>
      <c r="S132" s="16">
        <v>462</v>
      </c>
      <c r="T132" s="98">
        <v>0.58823529411764708</v>
      </c>
      <c r="U132" s="98">
        <v>0.2752941176470588</v>
      </c>
      <c r="V132" s="98">
        <v>0.11529411764705882</v>
      </c>
      <c r="W132" s="98">
        <v>2.1176470588235293E-2</v>
      </c>
      <c r="X132" s="99">
        <v>425</v>
      </c>
    </row>
    <row r="133" spans="1:24">
      <c r="A133" s="58" t="s">
        <v>663</v>
      </c>
      <c r="B133" s="58">
        <v>101</v>
      </c>
      <c r="C133" s="58" t="s">
        <v>13</v>
      </c>
      <c r="D133" s="21" t="s">
        <v>257</v>
      </c>
      <c r="E133" s="21" t="s">
        <v>774</v>
      </c>
      <c r="F133" s="21" t="s">
        <v>774</v>
      </c>
      <c r="G133" s="21" t="s">
        <v>774</v>
      </c>
      <c r="H133" s="21" t="s">
        <v>774</v>
      </c>
      <c r="I133" s="21" t="s">
        <v>774</v>
      </c>
      <c r="J133" s="67">
        <v>0.83333333333333337</v>
      </c>
      <c r="K133" s="67">
        <v>8.3333333333333329E-2</v>
      </c>
      <c r="L133" s="67">
        <v>8.3333333333333329E-2</v>
      </c>
      <c r="M133" s="67">
        <v>0</v>
      </c>
      <c r="N133" s="123">
        <v>12</v>
      </c>
      <c r="O133" s="96" t="s">
        <v>774</v>
      </c>
      <c r="P133" s="96" t="s">
        <v>774</v>
      </c>
      <c r="Q133" s="96" t="s">
        <v>774</v>
      </c>
      <c r="R133" s="16" t="s">
        <v>774</v>
      </c>
      <c r="S133" s="16" t="s">
        <v>774</v>
      </c>
      <c r="T133" s="98" t="s">
        <v>774</v>
      </c>
      <c r="U133" s="98" t="s">
        <v>774</v>
      </c>
      <c r="V133" s="98" t="s">
        <v>774</v>
      </c>
      <c r="W133" s="98" t="s">
        <v>774</v>
      </c>
      <c r="X133" s="99" t="s">
        <v>774</v>
      </c>
    </row>
    <row r="134" spans="1:24">
      <c r="A134" s="58" t="s">
        <v>258</v>
      </c>
      <c r="B134" s="58">
        <v>101</v>
      </c>
      <c r="C134" s="58" t="s">
        <v>13</v>
      </c>
      <c r="D134" s="21" t="s">
        <v>259</v>
      </c>
      <c r="E134" s="122">
        <v>0.52777777777777779</v>
      </c>
      <c r="F134" s="122">
        <v>0.40277777777777779</v>
      </c>
      <c r="G134" s="122">
        <v>4.1666666666666664E-2</v>
      </c>
      <c r="H134" s="122">
        <v>2.7777777777777776E-2</v>
      </c>
      <c r="I134" s="21">
        <v>72</v>
      </c>
      <c r="J134" s="67">
        <v>0.53333333333333333</v>
      </c>
      <c r="K134" s="67">
        <v>0.4</v>
      </c>
      <c r="L134" s="67">
        <v>6.6666666666666666E-2</v>
      </c>
      <c r="M134" s="67">
        <v>0</v>
      </c>
      <c r="N134" s="123">
        <v>60</v>
      </c>
      <c r="O134" s="96">
        <v>0.48333333333333334</v>
      </c>
      <c r="P134" s="96">
        <v>0.38333333333333336</v>
      </c>
      <c r="Q134" s="96">
        <v>8.3333333333333329E-2</v>
      </c>
      <c r="R134" s="96">
        <v>0.05</v>
      </c>
      <c r="S134" s="16">
        <v>60</v>
      </c>
      <c r="T134" s="98">
        <v>0.5161290322580645</v>
      </c>
      <c r="U134" s="98">
        <v>0.35483870967741937</v>
      </c>
      <c r="V134" s="98">
        <v>4.8387096774193547E-2</v>
      </c>
      <c r="W134" s="98">
        <v>8.0645161290322578E-2</v>
      </c>
      <c r="X134" s="99">
        <v>62</v>
      </c>
    </row>
    <row r="135" spans="1:24">
      <c r="A135" s="58" t="s">
        <v>260</v>
      </c>
      <c r="B135" s="58">
        <v>101</v>
      </c>
      <c r="C135" s="58" t="s">
        <v>13</v>
      </c>
      <c r="D135" s="21" t="s">
        <v>261</v>
      </c>
      <c r="E135" s="122">
        <v>0.83333333333333337</v>
      </c>
      <c r="F135" s="122">
        <v>0</v>
      </c>
      <c r="G135" s="122">
        <v>0.1111111111111111</v>
      </c>
      <c r="H135" s="122">
        <v>5.5555555555555552E-2</v>
      </c>
      <c r="I135" s="21">
        <v>18</v>
      </c>
      <c r="J135" s="67">
        <v>0.8571428571428571</v>
      </c>
      <c r="K135" s="67">
        <v>7.1428571428571425E-2</v>
      </c>
      <c r="L135" s="67">
        <v>7.1428571428571425E-2</v>
      </c>
      <c r="M135" s="67">
        <v>0</v>
      </c>
      <c r="N135" s="123">
        <v>14</v>
      </c>
      <c r="O135" s="96">
        <v>0.94736842105263153</v>
      </c>
      <c r="P135" s="96">
        <v>0</v>
      </c>
      <c r="Q135" s="96">
        <v>5.2631578947368418E-2</v>
      </c>
      <c r="R135" s="96">
        <v>0</v>
      </c>
      <c r="S135" s="16">
        <v>19</v>
      </c>
      <c r="T135" s="98">
        <v>0.92</v>
      </c>
      <c r="U135" s="98">
        <v>0</v>
      </c>
      <c r="V135" s="98">
        <v>0.08</v>
      </c>
      <c r="W135" s="98">
        <v>0</v>
      </c>
      <c r="X135" s="99">
        <v>25</v>
      </c>
    </row>
    <row r="136" spans="1:24">
      <c r="A136" s="58" t="s">
        <v>262</v>
      </c>
      <c r="B136" s="58">
        <v>112</v>
      </c>
      <c r="C136" s="58" t="s">
        <v>13</v>
      </c>
      <c r="D136" s="21" t="s">
        <v>263</v>
      </c>
      <c r="E136" s="122">
        <v>0.60840336134453776</v>
      </c>
      <c r="F136" s="122">
        <v>0.28235294117647058</v>
      </c>
      <c r="G136" s="122">
        <v>8.7394957983193272E-2</v>
      </c>
      <c r="H136" s="122">
        <v>2.1848739495798318E-2</v>
      </c>
      <c r="I136" s="21">
        <v>1190</v>
      </c>
      <c r="J136" s="67">
        <v>0.61570945945945943</v>
      </c>
      <c r="K136" s="67">
        <v>0.29054054054054052</v>
      </c>
      <c r="L136" s="67">
        <v>8.2770270270270271E-2</v>
      </c>
      <c r="M136" s="67">
        <v>1.097972972972973E-2</v>
      </c>
      <c r="N136" s="123">
        <v>1184</v>
      </c>
      <c r="O136" s="96">
        <v>0.61222627737226276</v>
      </c>
      <c r="P136" s="96">
        <v>0.29470802919708028</v>
      </c>
      <c r="Q136" s="96">
        <v>8.3941605839416053E-2</v>
      </c>
      <c r="R136" s="96">
        <v>9.1240875912408752E-3</v>
      </c>
      <c r="S136" s="16">
        <v>1096</v>
      </c>
      <c r="T136" s="98">
        <v>0.60349586016559342</v>
      </c>
      <c r="U136" s="98">
        <v>0.29438822447102114</v>
      </c>
      <c r="V136" s="98">
        <v>9.1076356945722164E-2</v>
      </c>
      <c r="W136" s="98">
        <v>1.1039558417663294E-2</v>
      </c>
      <c r="X136" s="99">
        <v>1087</v>
      </c>
    </row>
    <row r="137" spans="1:24">
      <c r="A137" s="58" t="s">
        <v>264</v>
      </c>
      <c r="B137" s="58">
        <v>101</v>
      </c>
      <c r="C137" s="58" t="s">
        <v>13</v>
      </c>
      <c r="D137" s="21" t="s">
        <v>265</v>
      </c>
      <c r="E137" s="122">
        <v>0.42105263157894735</v>
      </c>
      <c r="F137" s="122">
        <v>0.52631578947368418</v>
      </c>
      <c r="G137" s="122">
        <v>5.2631578947368418E-2</v>
      </c>
      <c r="H137" s="122">
        <v>0</v>
      </c>
      <c r="I137" s="21">
        <v>19</v>
      </c>
      <c r="J137" s="67">
        <v>0.4</v>
      </c>
      <c r="K137" s="67">
        <v>0.6</v>
      </c>
      <c r="L137" s="67">
        <v>0</v>
      </c>
      <c r="M137" s="67">
        <v>0</v>
      </c>
      <c r="N137" s="123">
        <v>15</v>
      </c>
      <c r="O137" s="96">
        <v>0.46666666666666667</v>
      </c>
      <c r="P137" s="96">
        <v>0.53333333333333333</v>
      </c>
      <c r="Q137" s="96">
        <v>0</v>
      </c>
      <c r="R137" s="96">
        <v>0</v>
      </c>
      <c r="S137" s="16">
        <v>15</v>
      </c>
      <c r="T137" s="98">
        <v>0.33333333333333331</v>
      </c>
      <c r="U137" s="98">
        <v>0.53333333333333333</v>
      </c>
      <c r="V137" s="98">
        <v>0.13333333333333333</v>
      </c>
      <c r="W137" s="98">
        <v>0</v>
      </c>
      <c r="X137" s="99">
        <v>15</v>
      </c>
    </row>
    <row r="138" spans="1:24">
      <c r="A138" s="58" t="s">
        <v>266</v>
      </c>
      <c r="B138" s="58">
        <v>189</v>
      </c>
      <c r="C138" s="58" t="s">
        <v>13</v>
      </c>
      <c r="D138" s="21" t="s">
        <v>267</v>
      </c>
      <c r="E138" s="122">
        <v>0.84210526315789469</v>
      </c>
      <c r="F138" s="122">
        <v>0</v>
      </c>
      <c r="G138" s="122">
        <v>0.10526315789473684</v>
      </c>
      <c r="H138" s="122">
        <v>5.2631578947368418E-2</v>
      </c>
      <c r="I138" s="21">
        <v>38</v>
      </c>
      <c r="J138" s="67">
        <v>0.82352941176470584</v>
      </c>
      <c r="K138" s="67">
        <v>0</v>
      </c>
      <c r="L138" s="67">
        <v>0.14705882352941177</v>
      </c>
      <c r="M138" s="67">
        <v>2.9411764705882353E-2</v>
      </c>
      <c r="N138" s="123">
        <v>34</v>
      </c>
      <c r="O138" s="96">
        <v>0.79591836734693877</v>
      </c>
      <c r="P138" s="96">
        <v>2.0408163265306121E-2</v>
      </c>
      <c r="Q138" s="96">
        <v>8.1632653061224483E-2</v>
      </c>
      <c r="R138" s="96">
        <v>0.10204081632653061</v>
      </c>
      <c r="S138" s="16">
        <v>49</v>
      </c>
      <c r="T138" s="98">
        <v>0.9</v>
      </c>
      <c r="U138" s="98">
        <v>0</v>
      </c>
      <c r="V138" s="98">
        <v>0.06</v>
      </c>
      <c r="W138" s="98">
        <v>0.04</v>
      </c>
      <c r="X138" s="99">
        <v>50</v>
      </c>
    </row>
    <row r="139" spans="1:24">
      <c r="A139" s="58" t="s">
        <v>268</v>
      </c>
      <c r="B139" s="58">
        <v>101</v>
      </c>
      <c r="C139" s="58" t="s">
        <v>13</v>
      </c>
      <c r="D139" s="21" t="s">
        <v>269</v>
      </c>
      <c r="E139" s="21" t="s">
        <v>774</v>
      </c>
      <c r="F139" s="21" t="s">
        <v>774</v>
      </c>
      <c r="G139" s="21" t="s">
        <v>774</v>
      </c>
      <c r="H139" s="21" t="s">
        <v>774</v>
      </c>
      <c r="I139" s="21" t="s">
        <v>774</v>
      </c>
      <c r="J139" s="67" t="s">
        <v>774</v>
      </c>
      <c r="K139" s="67" t="s">
        <v>774</v>
      </c>
      <c r="L139" s="67" t="s">
        <v>774</v>
      </c>
      <c r="M139" s="67" t="s">
        <v>774</v>
      </c>
      <c r="N139" s="123" t="s">
        <v>774</v>
      </c>
      <c r="O139" s="96" t="s">
        <v>774</v>
      </c>
      <c r="P139" s="96" t="s">
        <v>774</v>
      </c>
      <c r="Q139" s="96" t="s">
        <v>774</v>
      </c>
      <c r="R139" s="96" t="s">
        <v>774</v>
      </c>
      <c r="S139" s="16" t="s">
        <v>774</v>
      </c>
      <c r="T139" s="98" t="s">
        <v>774</v>
      </c>
      <c r="U139" s="98" t="s">
        <v>774</v>
      </c>
      <c r="V139" s="98" t="s">
        <v>774</v>
      </c>
      <c r="W139" s="98" t="s">
        <v>774</v>
      </c>
      <c r="X139" s="98" t="s">
        <v>774</v>
      </c>
    </row>
    <row r="140" spans="1:24">
      <c r="A140" s="58" t="s">
        <v>270</v>
      </c>
      <c r="B140" s="58">
        <v>112</v>
      </c>
      <c r="C140" s="58" t="s">
        <v>13</v>
      </c>
      <c r="D140" s="21" t="s">
        <v>271</v>
      </c>
      <c r="E140" s="122">
        <v>0.90476190476190477</v>
      </c>
      <c r="F140" s="122">
        <v>0</v>
      </c>
      <c r="G140" s="122">
        <v>0</v>
      </c>
      <c r="H140" s="122">
        <v>9.5238095238095233E-2</v>
      </c>
      <c r="I140" s="21">
        <v>21</v>
      </c>
      <c r="J140" s="67">
        <v>0.92592592592592593</v>
      </c>
      <c r="K140" s="67">
        <v>3.7037037037037035E-2</v>
      </c>
      <c r="L140" s="67">
        <v>0</v>
      </c>
      <c r="M140" s="67">
        <v>3.7037037037037035E-2</v>
      </c>
      <c r="N140" s="123">
        <v>27</v>
      </c>
      <c r="O140" s="96">
        <v>0.90625</v>
      </c>
      <c r="P140" s="96">
        <v>6.25E-2</v>
      </c>
      <c r="Q140" s="96">
        <v>3.125E-2</v>
      </c>
      <c r="R140" s="96">
        <v>0</v>
      </c>
      <c r="S140" s="16">
        <v>32</v>
      </c>
      <c r="T140" s="98">
        <v>0.92307692307692313</v>
      </c>
      <c r="U140" s="98">
        <v>7.6923076923076927E-2</v>
      </c>
      <c r="V140" s="98">
        <v>0</v>
      </c>
      <c r="W140" s="98">
        <v>0</v>
      </c>
      <c r="X140" s="99">
        <v>39</v>
      </c>
    </row>
    <row r="141" spans="1:24">
      <c r="A141" s="58" t="s">
        <v>272</v>
      </c>
      <c r="B141" s="58">
        <v>189</v>
      </c>
      <c r="C141" s="58" t="s">
        <v>13</v>
      </c>
      <c r="D141" s="21" t="s">
        <v>273</v>
      </c>
      <c r="E141" s="122">
        <v>0.75362318840579712</v>
      </c>
      <c r="F141" s="122">
        <v>0.19875776397515527</v>
      </c>
      <c r="G141" s="122">
        <v>3.7267080745341616E-2</v>
      </c>
      <c r="H141" s="122">
        <v>1.0351966873706004E-2</v>
      </c>
      <c r="I141" s="21">
        <v>483</v>
      </c>
      <c r="J141" s="67">
        <v>0.77204301075268822</v>
      </c>
      <c r="K141" s="67">
        <v>0.16559139784946236</v>
      </c>
      <c r="L141" s="67">
        <v>4.9462365591397849E-2</v>
      </c>
      <c r="M141" s="67">
        <v>1.2903225806451613E-2</v>
      </c>
      <c r="N141" s="123">
        <v>465</v>
      </c>
      <c r="O141" s="96">
        <v>0.78215767634854771</v>
      </c>
      <c r="P141" s="96">
        <v>0.15560165975103735</v>
      </c>
      <c r="Q141" s="96">
        <v>5.1867219917012451E-2</v>
      </c>
      <c r="R141" s="96">
        <v>1.0373443983402489E-2</v>
      </c>
      <c r="S141" s="16">
        <v>482</v>
      </c>
      <c r="T141" s="98">
        <v>0.79193205944798306</v>
      </c>
      <c r="U141" s="98">
        <v>0.15498938428874734</v>
      </c>
      <c r="V141" s="98">
        <v>4.4585987261146494E-2</v>
      </c>
      <c r="W141" s="98">
        <v>8.4925690021231421E-3</v>
      </c>
      <c r="X141" s="99">
        <v>471</v>
      </c>
    </row>
    <row r="142" spans="1:24">
      <c r="A142" s="58" t="s">
        <v>274</v>
      </c>
      <c r="B142" s="58">
        <v>105</v>
      </c>
      <c r="C142" s="58" t="s">
        <v>13</v>
      </c>
      <c r="D142" s="21" t="s">
        <v>275</v>
      </c>
      <c r="E142" s="122">
        <v>0.46987951807228917</v>
      </c>
      <c r="F142" s="122">
        <v>0.44578313253012047</v>
      </c>
      <c r="G142" s="122">
        <v>6.0240963855421686E-2</v>
      </c>
      <c r="H142" s="122">
        <v>2.4096385542168676E-2</v>
      </c>
      <c r="I142" s="21">
        <v>83</v>
      </c>
      <c r="J142" s="67">
        <v>0.49397590361445781</v>
      </c>
      <c r="K142" s="67">
        <v>0.43373493975903615</v>
      </c>
      <c r="L142" s="67">
        <v>7.2289156626506021E-2</v>
      </c>
      <c r="M142" s="67">
        <v>0</v>
      </c>
      <c r="N142" s="123">
        <v>83</v>
      </c>
      <c r="O142" s="96">
        <v>0.51249999999999996</v>
      </c>
      <c r="P142" s="96">
        <v>0.4375</v>
      </c>
      <c r="Q142" s="96">
        <v>0.05</v>
      </c>
      <c r="R142" s="96">
        <v>0</v>
      </c>
      <c r="S142" s="16">
        <v>80</v>
      </c>
      <c r="T142" s="98">
        <v>0.44303797468354428</v>
      </c>
      <c r="U142" s="98">
        <v>0.53164556962025311</v>
      </c>
      <c r="V142" s="98">
        <v>2.5316455696202531E-2</v>
      </c>
      <c r="W142" s="98">
        <v>0</v>
      </c>
      <c r="X142" s="99">
        <v>79</v>
      </c>
    </row>
    <row r="143" spans="1:24">
      <c r="A143" s="58" t="s">
        <v>276</v>
      </c>
      <c r="B143" s="58">
        <v>171</v>
      </c>
      <c r="C143" s="58" t="s">
        <v>13</v>
      </c>
      <c r="D143" s="21" t="s">
        <v>277</v>
      </c>
      <c r="E143" s="122">
        <v>0.63636363636363635</v>
      </c>
      <c r="F143" s="122">
        <v>0.27272727272727271</v>
      </c>
      <c r="G143" s="122">
        <v>0</v>
      </c>
      <c r="H143" s="122">
        <v>9.0909090909090912E-2</v>
      </c>
      <c r="I143" s="21">
        <v>11</v>
      </c>
      <c r="J143" s="67">
        <v>0.63636363636363635</v>
      </c>
      <c r="K143" s="67">
        <v>0.27272727272727271</v>
      </c>
      <c r="L143" s="67">
        <v>0</v>
      </c>
      <c r="M143" s="67">
        <v>9.0909090909090912E-2</v>
      </c>
      <c r="N143" s="123">
        <v>11</v>
      </c>
      <c r="O143" s="96">
        <v>0.75</v>
      </c>
      <c r="P143" s="96">
        <v>0.16666666666666666</v>
      </c>
      <c r="Q143" s="96">
        <v>8.3333333333333329E-2</v>
      </c>
      <c r="R143" s="96">
        <v>0</v>
      </c>
      <c r="S143" s="16">
        <v>12</v>
      </c>
      <c r="T143" s="98">
        <v>0.6</v>
      </c>
      <c r="U143" s="98">
        <v>0.3</v>
      </c>
      <c r="V143" s="98">
        <v>0.1</v>
      </c>
      <c r="W143" s="98">
        <v>0</v>
      </c>
      <c r="X143" s="99">
        <v>10</v>
      </c>
    </row>
    <row r="144" spans="1:24">
      <c r="A144" s="58" t="s">
        <v>278</v>
      </c>
      <c r="B144" s="58">
        <v>171</v>
      </c>
      <c r="C144" s="58" t="s">
        <v>13</v>
      </c>
      <c r="D144" s="21" t="s">
        <v>279</v>
      </c>
      <c r="E144" s="122">
        <v>0.91428571428571426</v>
      </c>
      <c r="F144" s="122">
        <v>4.2857142857142858E-2</v>
      </c>
      <c r="G144" s="122">
        <v>4.2857142857142858E-2</v>
      </c>
      <c r="H144" s="122">
        <v>0</v>
      </c>
      <c r="I144" s="21">
        <v>70</v>
      </c>
      <c r="J144" s="67">
        <v>0.83544303797468356</v>
      </c>
      <c r="K144" s="67">
        <v>0.12658227848101267</v>
      </c>
      <c r="L144" s="67">
        <v>3.7974683544303799E-2</v>
      </c>
      <c r="M144" s="67">
        <v>0</v>
      </c>
      <c r="N144" s="123">
        <v>79</v>
      </c>
      <c r="O144" s="96">
        <v>0.875</v>
      </c>
      <c r="P144" s="96">
        <v>0.1</v>
      </c>
      <c r="Q144" s="96">
        <v>0</v>
      </c>
      <c r="R144" s="96">
        <v>2.5000000000000001E-2</v>
      </c>
      <c r="S144" s="16">
        <v>80</v>
      </c>
      <c r="T144" s="98">
        <v>0.85</v>
      </c>
      <c r="U144" s="98">
        <v>0.1125</v>
      </c>
      <c r="V144" s="98">
        <v>1.2500000000000001E-2</v>
      </c>
      <c r="W144" s="98">
        <v>2.5000000000000001E-2</v>
      </c>
      <c r="X144" s="99">
        <v>80</v>
      </c>
    </row>
    <row r="145" spans="1:24">
      <c r="A145" s="58" t="s">
        <v>280</v>
      </c>
      <c r="B145" s="58">
        <v>113</v>
      </c>
      <c r="C145" s="58" t="s">
        <v>13</v>
      </c>
      <c r="D145" s="21" t="s">
        <v>281</v>
      </c>
      <c r="E145" s="122">
        <v>0.78985507246376807</v>
      </c>
      <c r="F145" s="122">
        <v>0.12318840579710146</v>
      </c>
      <c r="G145" s="122">
        <v>8.6956521739130432E-2</v>
      </c>
      <c r="H145" s="122">
        <v>0</v>
      </c>
      <c r="I145" s="21">
        <v>138</v>
      </c>
      <c r="J145" s="67">
        <v>0.79527559055118113</v>
      </c>
      <c r="K145" s="67">
        <v>0.11811023622047244</v>
      </c>
      <c r="L145" s="67">
        <v>8.6614173228346455E-2</v>
      </c>
      <c r="M145" s="67">
        <v>0</v>
      </c>
      <c r="N145" s="123">
        <v>127</v>
      </c>
      <c r="O145" s="96">
        <v>0.79720279720279719</v>
      </c>
      <c r="P145" s="96">
        <v>0.11188811188811189</v>
      </c>
      <c r="Q145" s="96">
        <v>9.0909090909090912E-2</v>
      </c>
      <c r="R145" s="96">
        <v>0</v>
      </c>
      <c r="S145" s="16">
        <v>143</v>
      </c>
      <c r="T145" s="98">
        <v>0.79640718562874246</v>
      </c>
      <c r="U145" s="98">
        <v>0.10179640718562874</v>
      </c>
      <c r="V145" s="98">
        <v>0.10179640718562874</v>
      </c>
      <c r="W145" s="98">
        <v>0</v>
      </c>
      <c r="X145" s="99">
        <v>167</v>
      </c>
    </row>
    <row r="146" spans="1:24">
      <c r="A146" s="58" t="s">
        <v>282</v>
      </c>
      <c r="B146" s="58">
        <v>101</v>
      </c>
      <c r="C146" s="58" t="s">
        <v>13</v>
      </c>
      <c r="D146" s="21" t="s">
        <v>283</v>
      </c>
      <c r="E146" s="122">
        <v>0.82300884955752207</v>
      </c>
      <c r="F146" s="122">
        <v>0.17699115044247787</v>
      </c>
      <c r="G146" s="122">
        <v>0</v>
      </c>
      <c r="H146" s="122">
        <v>0</v>
      </c>
      <c r="I146" s="21">
        <v>113</v>
      </c>
      <c r="J146" s="67">
        <v>0.82608695652173914</v>
      </c>
      <c r="K146" s="67">
        <v>0.14782608695652175</v>
      </c>
      <c r="L146" s="67">
        <v>2.6086956521739129E-2</v>
      </c>
      <c r="M146" s="67">
        <v>0</v>
      </c>
      <c r="N146" s="123">
        <v>115</v>
      </c>
      <c r="O146" s="96">
        <v>0.81632653061224492</v>
      </c>
      <c r="P146" s="96">
        <v>0.16326530612244897</v>
      </c>
      <c r="Q146" s="96">
        <v>2.0408163265306121E-2</v>
      </c>
      <c r="R146" s="96">
        <v>0</v>
      </c>
      <c r="S146" s="16">
        <v>49</v>
      </c>
      <c r="T146" s="98">
        <v>0.7142857142857143</v>
      </c>
      <c r="U146" s="98">
        <v>0.22077922077922077</v>
      </c>
      <c r="V146" s="98">
        <v>5.1948051948051951E-2</v>
      </c>
      <c r="W146" s="98">
        <v>1.2987012987012988E-2</v>
      </c>
      <c r="X146" s="99">
        <v>77</v>
      </c>
    </row>
    <row r="147" spans="1:24">
      <c r="A147" s="58" t="s">
        <v>284</v>
      </c>
      <c r="B147" s="58">
        <v>189</v>
      </c>
      <c r="C147" s="58" t="s">
        <v>8</v>
      </c>
      <c r="D147" s="21" t="s">
        <v>285</v>
      </c>
      <c r="E147" s="122">
        <v>0.51228501228501233</v>
      </c>
      <c r="F147" s="122">
        <v>0.32125307125307123</v>
      </c>
      <c r="G147" s="122">
        <v>0.15601965601965603</v>
      </c>
      <c r="H147" s="122">
        <v>1.0442260442260442E-2</v>
      </c>
      <c r="I147" s="21">
        <v>1628</v>
      </c>
      <c r="J147" s="67">
        <v>0.49841471147748889</v>
      </c>
      <c r="K147" s="67">
        <v>0.32910589727330375</v>
      </c>
      <c r="L147" s="67">
        <v>0.16233354470513633</v>
      </c>
      <c r="M147" s="67">
        <v>1.0145846544071021E-2</v>
      </c>
      <c r="N147" s="123">
        <v>1577</v>
      </c>
      <c r="O147" s="96">
        <v>0.50516129032258061</v>
      </c>
      <c r="P147" s="96">
        <v>0.34903225806451615</v>
      </c>
      <c r="Q147" s="96">
        <v>0.13548387096774195</v>
      </c>
      <c r="R147" s="96">
        <v>1.032258064516129E-2</v>
      </c>
      <c r="S147" s="16">
        <v>1550</v>
      </c>
      <c r="T147" s="98">
        <v>0.48832684824902722</v>
      </c>
      <c r="U147" s="98">
        <v>0.36835278858625164</v>
      </c>
      <c r="V147" s="98">
        <v>0.13294422827496757</v>
      </c>
      <c r="W147" s="98">
        <v>1.0376134889753566E-2</v>
      </c>
      <c r="X147" s="99">
        <v>1542</v>
      </c>
    </row>
    <row r="148" spans="1:24">
      <c r="A148" s="58" t="s">
        <v>286</v>
      </c>
      <c r="B148" s="58">
        <v>113</v>
      </c>
      <c r="C148" s="58" t="s">
        <v>13</v>
      </c>
      <c r="D148" s="21" t="s">
        <v>287</v>
      </c>
      <c r="E148" s="122">
        <v>0.66153846153846152</v>
      </c>
      <c r="F148" s="122">
        <v>0.27692307692307694</v>
      </c>
      <c r="G148" s="122">
        <v>6.1538461538461542E-2</v>
      </c>
      <c r="H148" s="122">
        <v>0</v>
      </c>
      <c r="I148" s="21">
        <v>65</v>
      </c>
      <c r="J148" s="67">
        <v>0.84848484848484851</v>
      </c>
      <c r="K148" s="67">
        <v>0.10606060606060606</v>
      </c>
      <c r="L148" s="67">
        <v>4.5454545454545456E-2</v>
      </c>
      <c r="M148" s="67">
        <v>0</v>
      </c>
      <c r="N148" s="123">
        <v>66</v>
      </c>
      <c r="O148" s="96">
        <v>0.79032258064516125</v>
      </c>
      <c r="P148" s="96">
        <v>0.16129032258064516</v>
      </c>
      <c r="Q148" s="96">
        <v>3.2258064516129031E-2</v>
      </c>
      <c r="R148" s="96">
        <v>1.6129032258064516E-2</v>
      </c>
      <c r="S148" s="16">
        <v>62</v>
      </c>
      <c r="T148" s="98">
        <v>0.85964912280701755</v>
      </c>
      <c r="U148" s="98">
        <v>5.2631578947368418E-2</v>
      </c>
      <c r="V148" s="98">
        <v>8.771929824561403E-2</v>
      </c>
      <c r="W148" s="98">
        <v>0</v>
      </c>
      <c r="X148" s="99">
        <v>57</v>
      </c>
    </row>
    <row r="149" spans="1:24">
      <c r="A149" s="58" t="s">
        <v>288</v>
      </c>
      <c r="B149" s="58">
        <v>101</v>
      </c>
      <c r="C149" s="58" t="s">
        <v>8</v>
      </c>
      <c r="D149" s="21" t="s">
        <v>289</v>
      </c>
      <c r="E149" s="122">
        <v>0.59696458684654297</v>
      </c>
      <c r="F149" s="122">
        <v>0.25126475548060706</v>
      </c>
      <c r="G149" s="122">
        <v>0.13153456998313659</v>
      </c>
      <c r="H149" s="122">
        <v>2.0236087689713321E-2</v>
      </c>
      <c r="I149" s="21">
        <v>1779</v>
      </c>
      <c r="J149" s="67">
        <v>0.58626865671641792</v>
      </c>
      <c r="K149" s="67">
        <v>0.2656716417910448</v>
      </c>
      <c r="L149" s="67">
        <v>0.13134328358208955</v>
      </c>
      <c r="M149" s="67">
        <v>1.671641791044776E-2</v>
      </c>
      <c r="N149" s="123">
        <v>1675</v>
      </c>
      <c r="O149" s="96">
        <v>0.55293367346938771</v>
      </c>
      <c r="P149" s="96">
        <v>0.29591836734693877</v>
      </c>
      <c r="Q149" s="96">
        <v>0.13201530612244897</v>
      </c>
      <c r="R149" s="96">
        <v>1.913265306122449E-2</v>
      </c>
      <c r="S149" s="16">
        <v>1568</v>
      </c>
      <c r="T149" s="98">
        <v>0.51726568005637774</v>
      </c>
      <c r="U149" s="98">
        <v>0.31712473572938688</v>
      </c>
      <c r="V149" s="98">
        <v>0.14094432699083861</v>
      </c>
      <c r="W149" s="98">
        <v>2.4665257223396759E-2</v>
      </c>
      <c r="X149" s="99">
        <v>1419</v>
      </c>
    </row>
    <row r="150" spans="1:24">
      <c r="A150" s="58" t="s">
        <v>290</v>
      </c>
      <c r="B150" s="58">
        <v>101</v>
      </c>
      <c r="C150" s="58" t="s">
        <v>13</v>
      </c>
      <c r="D150" s="21" t="s">
        <v>291</v>
      </c>
      <c r="E150" s="122">
        <v>0.88789237668161436</v>
      </c>
      <c r="F150" s="122">
        <v>5.3811659192825115E-2</v>
      </c>
      <c r="G150" s="122">
        <v>4.0358744394618833E-2</v>
      </c>
      <c r="H150" s="122">
        <v>1.7937219730941704E-2</v>
      </c>
      <c r="I150" s="21">
        <v>223</v>
      </c>
      <c r="J150" s="67">
        <v>0.84684684684684686</v>
      </c>
      <c r="K150" s="67">
        <v>9.45945945945946E-2</v>
      </c>
      <c r="L150" s="67">
        <v>4.5045045045045043E-2</v>
      </c>
      <c r="M150" s="67">
        <v>1.3513513513513514E-2</v>
      </c>
      <c r="N150" s="123">
        <v>222</v>
      </c>
      <c r="O150" s="96">
        <v>0.80861244019138756</v>
      </c>
      <c r="P150" s="96">
        <v>0.13875598086124402</v>
      </c>
      <c r="Q150" s="96">
        <v>4.3062200956937802E-2</v>
      </c>
      <c r="R150" s="96">
        <v>9.5693779904306216E-3</v>
      </c>
      <c r="S150" s="16">
        <v>209</v>
      </c>
      <c r="T150" s="98">
        <v>0.81623931623931623</v>
      </c>
      <c r="U150" s="98">
        <v>0.11538461538461539</v>
      </c>
      <c r="V150" s="98">
        <v>5.9829059829059832E-2</v>
      </c>
      <c r="W150" s="98">
        <v>8.5470085470085479E-3</v>
      </c>
      <c r="X150" s="99">
        <v>234</v>
      </c>
    </row>
    <row r="151" spans="1:24">
      <c r="A151" s="58" t="s">
        <v>292</v>
      </c>
      <c r="B151" s="58">
        <v>121</v>
      </c>
      <c r="C151" s="58" t="s">
        <v>13</v>
      </c>
      <c r="D151" s="21" t="s">
        <v>293</v>
      </c>
      <c r="E151" s="122">
        <v>0.83894230769230771</v>
      </c>
      <c r="F151" s="122">
        <v>0.12980769230769232</v>
      </c>
      <c r="G151" s="122">
        <v>1.4423076923076924E-2</v>
      </c>
      <c r="H151" s="122">
        <v>1.6826923076923076E-2</v>
      </c>
      <c r="I151" s="21">
        <v>416</v>
      </c>
      <c r="J151" s="67">
        <v>0.77317073170731709</v>
      </c>
      <c r="K151" s="67">
        <v>0.1926829268292683</v>
      </c>
      <c r="L151" s="67">
        <v>1.4634146341463415E-2</v>
      </c>
      <c r="M151" s="67">
        <v>1.9512195121951219E-2</v>
      </c>
      <c r="N151" s="123">
        <v>410</v>
      </c>
      <c r="O151" s="96">
        <v>0.77464788732394363</v>
      </c>
      <c r="P151" s="96">
        <v>0.17136150234741784</v>
      </c>
      <c r="Q151" s="96">
        <v>2.3474178403755867E-2</v>
      </c>
      <c r="R151" s="96">
        <v>3.0516431924882629E-2</v>
      </c>
      <c r="S151" s="16">
        <v>426</v>
      </c>
      <c r="T151" s="98">
        <v>0.73634204275534443</v>
      </c>
      <c r="U151" s="98">
        <v>0.20427553444180521</v>
      </c>
      <c r="V151" s="98">
        <v>2.8503562945368172E-2</v>
      </c>
      <c r="W151" s="98">
        <v>3.0878859857482184E-2</v>
      </c>
      <c r="X151" s="99">
        <v>421</v>
      </c>
    </row>
    <row r="152" spans="1:24">
      <c r="A152" s="58" t="s">
        <v>294</v>
      </c>
      <c r="B152" s="58">
        <v>189</v>
      </c>
      <c r="C152" s="58" t="s">
        <v>13</v>
      </c>
      <c r="D152" s="21" t="s">
        <v>295</v>
      </c>
      <c r="E152" s="122">
        <v>0.80769230769230771</v>
      </c>
      <c r="F152" s="122">
        <v>0.14529914529914531</v>
      </c>
      <c r="G152" s="122">
        <v>3.4188034188034191E-2</v>
      </c>
      <c r="H152" s="122">
        <v>1.282051282051282E-2</v>
      </c>
      <c r="I152" s="21">
        <v>234</v>
      </c>
      <c r="J152" s="67">
        <v>0.80973451327433632</v>
      </c>
      <c r="K152" s="67">
        <v>0.12389380530973451</v>
      </c>
      <c r="L152" s="67">
        <v>4.4247787610619468E-2</v>
      </c>
      <c r="M152" s="67">
        <v>2.2123893805309734E-2</v>
      </c>
      <c r="N152" s="123">
        <v>226</v>
      </c>
      <c r="O152" s="96">
        <v>0.79326923076923073</v>
      </c>
      <c r="P152" s="96">
        <v>0.12980769230769232</v>
      </c>
      <c r="Q152" s="96">
        <v>5.7692307692307696E-2</v>
      </c>
      <c r="R152" s="96">
        <v>1.9230769230769232E-2</v>
      </c>
      <c r="S152" s="16">
        <v>208</v>
      </c>
      <c r="T152" s="98">
        <v>0.73499999999999999</v>
      </c>
      <c r="U152" s="98">
        <v>0.16500000000000001</v>
      </c>
      <c r="V152" s="98">
        <v>0.08</v>
      </c>
      <c r="W152" s="98">
        <v>0.02</v>
      </c>
      <c r="X152" s="99">
        <v>200</v>
      </c>
    </row>
    <row r="153" spans="1:24">
      <c r="A153" s="58" t="s">
        <v>296</v>
      </c>
      <c r="B153" s="58">
        <v>171</v>
      </c>
      <c r="C153" s="58" t="s">
        <v>13</v>
      </c>
      <c r="D153" s="21" t="s">
        <v>297</v>
      </c>
      <c r="E153" s="122">
        <v>0.88541666666666663</v>
      </c>
      <c r="F153" s="122">
        <v>7.2916666666666671E-2</v>
      </c>
      <c r="G153" s="122">
        <v>4.1666666666666664E-2</v>
      </c>
      <c r="H153" s="122">
        <v>0</v>
      </c>
      <c r="I153" s="21">
        <v>96</v>
      </c>
      <c r="J153" s="67">
        <v>0.89010989010989006</v>
      </c>
      <c r="K153" s="67">
        <v>7.6923076923076927E-2</v>
      </c>
      <c r="L153" s="67">
        <v>2.197802197802198E-2</v>
      </c>
      <c r="M153" s="67">
        <v>1.098901098901099E-2</v>
      </c>
      <c r="N153" s="123">
        <v>91</v>
      </c>
      <c r="O153" s="96">
        <v>0.90588235294117647</v>
      </c>
      <c r="P153" s="96">
        <v>3.5294117647058823E-2</v>
      </c>
      <c r="Q153" s="96">
        <v>2.3529411764705882E-2</v>
      </c>
      <c r="R153" s="96">
        <v>3.5294117647058823E-2</v>
      </c>
      <c r="S153" s="16">
        <v>85</v>
      </c>
      <c r="T153" s="98">
        <v>0.88059701492537312</v>
      </c>
      <c r="U153" s="98">
        <v>8.9552238805970144E-2</v>
      </c>
      <c r="V153" s="98">
        <v>1.4925373134328358E-2</v>
      </c>
      <c r="W153" s="98">
        <v>1.4925373134328358E-2</v>
      </c>
      <c r="X153" s="99">
        <v>67</v>
      </c>
    </row>
    <row r="154" spans="1:24">
      <c r="A154" s="58" t="s">
        <v>298</v>
      </c>
      <c r="B154" s="58">
        <v>112</v>
      </c>
      <c r="C154" s="58" t="s">
        <v>13</v>
      </c>
      <c r="D154" s="21" t="s">
        <v>299</v>
      </c>
      <c r="E154" s="21" t="s">
        <v>774</v>
      </c>
      <c r="F154" s="21" t="s">
        <v>774</v>
      </c>
      <c r="G154" s="21" t="s">
        <v>774</v>
      </c>
      <c r="H154" s="21" t="s">
        <v>774</v>
      </c>
      <c r="I154" s="21" t="s">
        <v>774</v>
      </c>
      <c r="J154" s="67" t="s">
        <v>774</v>
      </c>
      <c r="K154" s="67" t="s">
        <v>774</v>
      </c>
      <c r="L154" s="67" t="s">
        <v>774</v>
      </c>
      <c r="M154" s="67" t="s">
        <v>774</v>
      </c>
      <c r="N154" s="123" t="s">
        <v>774</v>
      </c>
      <c r="O154" s="96" t="s">
        <v>774</v>
      </c>
      <c r="P154" s="96" t="s">
        <v>774</v>
      </c>
      <c r="Q154" s="96" t="s">
        <v>774</v>
      </c>
      <c r="R154" s="96" t="s">
        <v>774</v>
      </c>
      <c r="S154" s="16" t="s">
        <v>774</v>
      </c>
      <c r="T154" s="98" t="s">
        <v>774</v>
      </c>
      <c r="U154" s="98" t="s">
        <v>774</v>
      </c>
      <c r="V154" s="98" t="s">
        <v>774</v>
      </c>
      <c r="W154" s="98" t="s">
        <v>774</v>
      </c>
      <c r="X154" s="99" t="s">
        <v>774</v>
      </c>
    </row>
    <row r="155" spans="1:24">
      <c r="A155" s="58" t="s">
        <v>300</v>
      </c>
      <c r="B155" s="58">
        <v>189</v>
      </c>
      <c r="C155" s="58" t="s">
        <v>13</v>
      </c>
      <c r="D155" s="21" t="s">
        <v>301</v>
      </c>
      <c r="E155" s="122">
        <v>0.82120051085568324</v>
      </c>
      <c r="F155" s="122">
        <v>8.9399744572158366E-2</v>
      </c>
      <c r="G155" s="122">
        <v>6.0025542784163471E-2</v>
      </c>
      <c r="H155" s="122">
        <v>2.9374201787994891E-2</v>
      </c>
      <c r="I155" s="21">
        <v>783</v>
      </c>
      <c r="J155" s="67">
        <v>0.81225554106910036</v>
      </c>
      <c r="K155" s="67">
        <v>8.9960886571056067E-2</v>
      </c>
      <c r="L155" s="67">
        <v>6.6492829204693613E-2</v>
      </c>
      <c r="M155" s="67">
        <v>3.1290743155149937E-2</v>
      </c>
      <c r="N155" s="123">
        <v>767</v>
      </c>
      <c r="O155" s="96">
        <v>0.78237650200267028</v>
      </c>
      <c r="P155" s="96">
        <v>0.12016021361815754</v>
      </c>
      <c r="Q155" s="96">
        <v>6.4085447263017362E-2</v>
      </c>
      <c r="R155" s="96">
        <v>3.3377837116154871E-2</v>
      </c>
      <c r="S155" s="16">
        <v>749</v>
      </c>
      <c r="T155" s="98">
        <v>0.75540540540540535</v>
      </c>
      <c r="U155" s="98">
        <v>0.12972972972972974</v>
      </c>
      <c r="V155" s="98">
        <v>7.567567567567568E-2</v>
      </c>
      <c r="W155" s="98">
        <v>3.9189189189189191E-2</v>
      </c>
      <c r="X155" s="99">
        <v>740</v>
      </c>
    </row>
    <row r="156" spans="1:24">
      <c r="A156" s="58" t="s">
        <v>302</v>
      </c>
      <c r="B156" s="58">
        <v>113</v>
      </c>
      <c r="C156" s="58" t="s">
        <v>13</v>
      </c>
      <c r="D156" s="21" t="s">
        <v>303</v>
      </c>
      <c r="E156" s="122">
        <v>0.66176470588235292</v>
      </c>
      <c r="F156" s="122">
        <v>0.21568627450980393</v>
      </c>
      <c r="G156" s="122">
        <v>0.11764705882352941</v>
      </c>
      <c r="H156" s="122">
        <v>4.9019607843137254E-3</v>
      </c>
      <c r="I156" s="21">
        <v>204</v>
      </c>
      <c r="J156" s="67">
        <v>0.69955156950672648</v>
      </c>
      <c r="K156" s="67">
        <v>0.17488789237668162</v>
      </c>
      <c r="L156" s="67">
        <v>0.11659192825112108</v>
      </c>
      <c r="M156" s="67">
        <v>8.9686098654708519E-3</v>
      </c>
      <c r="N156" s="123">
        <v>223</v>
      </c>
      <c r="O156" s="96">
        <v>0.67906976744186043</v>
      </c>
      <c r="P156" s="96">
        <v>0.21395348837209302</v>
      </c>
      <c r="Q156" s="96">
        <v>0.10232558139534884</v>
      </c>
      <c r="R156" s="96">
        <v>4.6511627906976744E-3</v>
      </c>
      <c r="S156" s="16">
        <v>215</v>
      </c>
      <c r="T156" s="98">
        <v>0.60396039603960394</v>
      </c>
      <c r="U156" s="98">
        <v>0.31683168316831684</v>
      </c>
      <c r="V156" s="98">
        <v>6.9306930693069313E-2</v>
      </c>
      <c r="W156" s="98">
        <v>9.9009900990099011E-3</v>
      </c>
      <c r="X156" s="99">
        <v>202</v>
      </c>
    </row>
    <row r="157" spans="1:24">
      <c r="A157" s="58" t="s">
        <v>304</v>
      </c>
      <c r="B157" s="58">
        <v>113</v>
      </c>
      <c r="C157" s="58" t="s">
        <v>13</v>
      </c>
      <c r="D157" s="21" t="s">
        <v>305</v>
      </c>
      <c r="E157" s="122">
        <v>0.61403508771929827</v>
      </c>
      <c r="F157" s="122">
        <v>0.14035087719298245</v>
      </c>
      <c r="G157" s="122">
        <v>0.21052631578947367</v>
      </c>
      <c r="H157" s="122">
        <v>3.5087719298245612E-2</v>
      </c>
      <c r="I157" s="21">
        <v>57</v>
      </c>
      <c r="J157" s="67">
        <v>0.609375</v>
      </c>
      <c r="K157" s="67">
        <v>0.15625</v>
      </c>
      <c r="L157" s="67">
        <v>0.21875</v>
      </c>
      <c r="M157" s="67">
        <v>1.5625E-2</v>
      </c>
      <c r="N157" s="123">
        <v>64</v>
      </c>
      <c r="O157" s="96">
        <v>0.57407407407407407</v>
      </c>
      <c r="P157" s="96">
        <v>0.22222222222222221</v>
      </c>
      <c r="Q157" s="96">
        <v>0.18518518518518517</v>
      </c>
      <c r="R157" s="96">
        <v>1.8518518518518517E-2</v>
      </c>
      <c r="S157" s="16">
        <v>54</v>
      </c>
      <c r="T157" s="98">
        <v>0.46341463414634149</v>
      </c>
      <c r="U157" s="98">
        <v>0.36585365853658536</v>
      </c>
      <c r="V157" s="98">
        <v>0.17073170731707318</v>
      </c>
      <c r="W157" s="98">
        <v>0</v>
      </c>
      <c r="X157" s="99">
        <v>41</v>
      </c>
    </row>
    <row r="158" spans="1:24">
      <c r="A158" s="58" t="s">
        <v>306</v>
      </c>
      <c r="B158" s="58">
        <v>171</v>
      </c>
      <c r="C158" s="58" t="s">
        <v>13</v>
      </c>
      <c r="D158" s="21" t="s">
        <v>307</v>
      </c>
      <c r="E158" s="122">
        <v>0.58866813833701248</v>
      </c>
      <c r="F158" s="122">
        <v>0.29948491537895511</v>
      </c>
      <c r="G158" s="122">
        <v>9.9337748344370855E-2</v>
      </c>
      <c r="H158" s="122">
        <v>1.2509197939661517E-2</v>
      </c>
      <c r="I158" s="21">
        <v>1359</v>
      </c>
      <c r="J158" s="67">
        <v>0.58143074581430743</v>
      </c>
      <c r="K158" s="67">
        <v>0.32572298325722981</v>
      </c>
      <c r="L158" s="67">
        <v>8.2952815829528154E-2</v>
      </c>
      <c r="M158" s="67">
        <v>9.8934550989345504E-3</v>
      </c>
      <c r="N158" s="123">
        <v>1314</v>
      </c>
      <c r="O158" s="96">
        <v>0.59455252918287937</v>
      </c>
      <c r="P158" s="96">
        <v>0.30972762645914398</v>
      </c>
      <c r="Q158" s="96">
        <v>8.8715953307393E-2</v>
      </c>
      <c r="R158" s="96">
        <v>7.0038910505836579E-3</v>
      </c>
      <c r="S158" s="16">
        <v>1285</v>
      </c>
      <c r="T158" s="98">
        <v>0.57867132867132864</v>
      </c>
      <c r="U158" s="98">
        <v>0.31468531468531469</v>
      </c>
      <c r="V158" s="98">
        <v>9.6153846153846159E-2</v>
      </c>
      <c r="W158" s="98">
        <v>1.048951048951049E-2</v>
      </c>
      <c r="X158" s="99">
        <v>1144</v>
      </c>
    </row>
    <row r="159" spans="1:24">
      <c r="A159" s="58" t="s">
        <v>308</v>
      </c>
      <c r="B159" s="58">
        <v>113</v>
      </c>
      <c r="C159" s="58" t="s">
        <v>13</v>
      </c>
      <c r="D159" s="21" t="s">
        <v>309</v>
      </c>
      <c r="E159" s="122">
        <v>0.39784946236559138</v>
      </c>
      <c r="F159" s="122">
        <v>0.4946236559139785</v>
      </c>
      <c r="G159" s="122">
        <v>0.10752688172043011</v>
      </c>
      <c r="H159" s="122">
        <v>0</v>
      </c>
      <c r="I159" s="21">
        <v>93</v>
      </c>
      <c r="J159" s="67">
        <v>0.41747572815533979</v>
      </c>
      <c r="K159" s="67">
        <v>0.41747572815533979</v>
      </c>
      <c r="L159" s="67">
        <v>0.14563106796116504</v>
      </c>
      <c r="M159" s="67">
        <v>1.9417475728155338E-2</v>
      </c>
      <c r="N159" s="123">
        <v>103</v>
      </c>
      <c r="O159" s="96">
        <v>0.47457627118644069</v>
      </c>
      <c r="P159" s="96">
        <v>0.36440677966101692</v>
      </c>
      <c r="Q159" s="96">
        <v>0.11864406779661017</v>
      </c>
      <c r="R159" s="96">
        <v>4.2372881355932202E-2</v>
      </c>
      <c r="S159" s="16">
        <v>118</v>
      </c>
      <c r="T159" s="98">
        <v>0.48514851485148514</v>
      </c>
      <c r="U159" s="98">
        <v>0.37623762376237624</v>
      </c>
      <c r="V159" s="98">
        <v>0.13861386138613863</v>
      </c>
      <c r="W159" s="98">
        <v>0</v>
      </c>
      <c r="X159" s="99">
        <v>101</v>
      </c>
    </row>
    <row r="160" spans="1:24">
      <c r="A160" s="58" t="s">
        <v>310</v>
      </c>
      <c r="B160" s="58">
        <v>105</v>
      </c>
      <c r="C160" s="58" t="s">
        <v>13</v>
      </c>
      <c r="D160" s="21" t="s">
        <v>311</v>
      </c>
      <c r="E160" s="122">
        <v>0.71028037383177567</v>
      </c>
      <c r="F160" s="122">
        <v>0.15887850467289719</v>
      </c>
      <c r="G160" s="122">
        <v>0.12149532710280374</v>
      </c>
      <c r="H160" s="122">
        <v>9.3457943925233638E-3</v>
      </c>
      <c r="I160" s="21">
        <v>107</v>
      </c>
      <c r="J160" s="67">
        <v>0.79166666666666663</v>
      </c>
      <c r="K160" s="67">
        <v>0.1</v>
      </c>
      <c r="L160" s="67">
        <v>0.10833333333333334</v>
      </c>
      <c r="M160" s="67">
        <v>0</v>
      </c>
      <c r="N160" s="123">
        <v>120</v>
      </c>
      <c r="O160" s="96">
        <v>0.77966101694915257</v>
      </c>
      <c r="P160" s="96">
        <v>0.1440677966101695</v>
      </c>
      <c r="Q160" s="96">
        <v>7.6271186440677971E-2</v>
      </c>
      <c r="R160" s="96">
        <v>0</v>
      </c>
      <c r="S160" s="16">
        <v>118</v>
      </c>
      <c r="T160" s="98">
        <v>0.78991596638655459</v>
      </c>
      <c r="U160" s="98">
        <v>0.1092436974789916</v>
      </c>
      <c r="V160" s="98">
        <v>0.10084033613445378</v>
      </c>
      <c r="W160" s="98">
        <v>0</v>
      </c>
      <c r="X160" s="99">
        <v>119</v>
      </c>
    </row>
    <row r="161" spans="1:24">
      <c r="A161" s="58" t="s">
        <v>312</v>
      </c>
      <c r="B161" s="58">
        <v>189</v>
      </c>
      <c r="C161" s="58" t="s">
        <v>13</v>
      </c>
      <c r="D161" s="21" t="s">
        <v>313</v>
      </c>
      <c r="E161" s="122">
        <v>0.68456375838926176</v>
      </c>
      <c r="F161" s="122">
        <v>0.20805369127516779</v>
      </c>
      <c r="G161" s="122">
        <v>8.7248322147651006E-2</v>
      </c>
      <c r="H161" s="122">
        <v>2.0134228187919462E-2</v>
      </c>
      <c r="I161" s="21">
        <v>298</v>
      </c>
      <c r="J161" s="67">
        <v>0.70529801324503316</v>
      </c>
      <c r="K161" s="67">
        <v>0.17880794701986755</v>
      </c>
      <c r="L161" s="67">
        <v>9.602649006622517E-2</v>
      </c>
      <c r="M161" s="67">
        <v>1.9867549668874173E-2</v>
      </c>
      <c r="N161" s="123">
        <v>302</v>
      </c>
      <c r="O161" s="96">
        <v>0.75426621160409557</v>
      </c>
      <c r="P161" s="96">
        <v>0.16382252559726962</v>
      </c>
      <c r="Q161" s="96">
        <v>7.1672354948805458E-2</v>
      </c>
      <c r="R161" s="96">
        <v>1.0238907849829351E-2</v>
      </c>
      <c r="S161" s="16">
        <v>293</v>
      </c>
      <c r="T161" s="98">
        <v>0.8039867109634552</v>
      </c>
      <c r="U161" s="98">
        <v>0.11295681063122924</v>
      </c>
      <c r="V161" s="98">
        <v>6.3122923588039864E-2</v>
      </c>
      <c r="W161" s="98">
        <v>1.9933554817275746E-2</v>
      </c>
      <c r="X161" s="99">
        <v>301</v>
      </c>
    </row>
    <row r="162" spans="1:24">
      <c r="A162" s="58" t="s">
        <v>314</v>
      </c>
      <c r="B162" s="58">
        <v>112</v>
      </c>
      <c r="C162" s="58" t="s">
        <v>13</v>
      </c>
      <c r="D162" s="21" t="s">
        <v>315</v>
      </c>
      <c r="E162" s="21" t="s">
        <v>774</v>
      </c>
      <c r="F162" s="21" t="s">
        <v>774</v>
      </c>
      <c r="G162" s="21" t="s">
        <v>774</v>
      </c>
      <c r="H162" s="21" t="s">
        <v>774</v>
      </c>
      <c r="I162" s="21" t="s">
        <v>774</v>
      </c>
      <c r="J162" s="67">
        <v>1</v>
      </c>
      <c r="K162" s="67">
        <v>0</v>
      </c>
      <c r="L162" s="67">
        <v>0</v>
      </c>
      <c r="M162" s="67">
        <v>0</v>
      </c>
      <c r="N162" s="123">
        <v>10</v>
      </c>
      <c r="O162" s="96" t="s">
        <v>774</v>
      </c>
      <c r="P162" s="96" t="s">
        <v>774</v>
      </c>
      <c r="Q162" s="96" t="s">
        <v>774</v>
      </c>
      <c r="R162" s="96" t="s">
        <v>774</v>
      </c>
      <c r="S162" s="16" t="s">
        <v>774</v>
      </c>
      <c r="T162" s="98" t="s">
        <v>774</v>
      </c>
      <c r="U162" s="98" t="s">
        <v>774</v>
      </c>
      <c r="V162" s="98" t="s">
        <v>774</v>
      </c>
      <c r="W162" s="98" t="s">
        <v>774</v>
      </c>
      <c r="X162" s="98" t="s">
        <v>774</v>
      </c>
    </row>
    <row r="163" spans="1:24">
      <c r="A163" s="58" t="s">
        <v>316</v>
      </c>
      <c r="B163" s="58">
        <v>189</v>
      </c>
      <c r="C163" s="58" t="s">
        <v>13</v>
      </c>
      <c r="D163" s="21" t="s">
        <v>317</v>
      </c>
      <c r="E163" s="122">
        <v>0.69156159068865175</v>
      </c>
      <c r="F163" s="122">
        <v>0.20271580989330748</v>
      </c>
      <c r="G163" s="122">
        <v>9.2143549951503395E-2</v>
      </c>
      <c r="H163" s="122">
        <v>1.3579049466537343E-2</v>
      </c>
      <c r="I163" s="21">
        <v>1031</v>
      </c>
      <c r="J163" s="67">
        <v>0.65208110992529345</v>
      </c>
      <c r="K163" s="67">
        <v>0.25293489861259338</v>
      </c>
      <c r="L163" s="67">
        <v>8.4311632870864461E-2</v>
      </c>
      <c r="M163" s="67">
        <v>1.0672358591248666E-2</v>
      </c>
      <c r="N163" s="123">
        <v>937</v>
      </c>
      <c r="O163" s="96">
        <v>0.60175054704595188</v>
      </c>
      <c r="P163" s="96">
        <v>0.2735229759299781</v>
      </c>
      <c r="Q163" s="96">
        <v>0.11269146608315099</v>
      </c>
      <c r="R163" s="96">
        <v>1.2035010940919038E-2</v>
      </c>
      <c r="S163" s="16">
        <v>914</v>
      </c>
      <c r="T163" s="98">
        <v>0.55425904317386232</v>
      </c>
      <c r="U163" s="98">
        <v>0.28704784130688449</v>
      </c>
      <c r="V163" s="98">
        <v>0.13768961493582263</v>
      </c>
      <c r="W163" s="98">
        <v>2.1003500583430573E-2</v>
      </c>
      <c r="X163" s="99">
        <v>857</v>
      </c>
    </row>
    <row r="164" spans="1:24">
      <c r="A164" s="58" t="s">
        <v>318</v>
      </c>
      <c r="B164" s="58">
        <v>189</v>
      </c>
      <c r="C164" s="58" t="s">
        <v>8</v>
      </c>
      <c r="D164" s="21" t="s">
        <v>319</v>
      </c>
      <c r="E164" s="122">
        <v>0.58516098926738214</v>
      </c>
      <c r="F164" s="122">
        <v>0.25804946336910872</v>
      </c>
      <c r="G164" s="122">
        <v>0.15025664955669621</v>
      </c>
      <c r="H164" s="122">
        <v>6.5328978068128788E-3</v>
      </c>
      <c r="I164" s="21">
        <v>2143</v>
      </c>
      <c r="J164" s="67">
        <v>0.60352213231794383</v>
      </c>
      <c r="K164" s="67">
        <v>0.24178962398857687</v>
      </c>
      <c r="L164" s="67">
        <v>0.14850071394574013</v>
      </c>
      <c r="M164" s="67">
        <v>6.1875297477391716E-3</v>
      </c>
      <c r="N164" s="123">
        <v>2101</v>
      </c>
      <c r="O164" s="96">
        <v>0.62273161413562561</v>
      </c>
      <c r="P164" s="96">
        <v>0.21633237822349571</v>
      </c>
      <c r="Q164" s="96">
        <v>0.15329512893982808</v>
      </c>
      <c r="R164" s="96">
        <v>7.6408787010506206E-3</v>
      </c>
      <c r="S164" s="16">
        <v>2094</v>
      </c>
      <c r="T164" s="98">
        <v>0.6402195608782435</v>
      </c>
      <c r="U164" s="98">
        <v>0.21956087824351297</v>
      </c>
      <c r="V164" s="98">
        <v>0.1347305389221557</v>
      </c>
      <c r="W164" s="98">
        <v>5.4890219560878245E-3</v>
      </c>
      <c r="X164" s="99">
        <v>2004</v>
      </c>
    </row>
    <row r="165" spans="1:24">
      <c r="A165" s="58" t="s">
        <v>320</v>
      </c>
      <c r="B165" s="58">
        <v>105</v>
      </c>
      <c r="C165" s="58" t="s">
        <v>13</v>
      </c>
      <c r="D165" s="21" t="s">
        <v>321</v>
      </c>
      <c r="E165" s="122">
        <v>0.61016949152542377</v>
      </c>
      <c r="F165" s="122">
        <v>0.29943502824858759</v>
      </c>
      <c r="G165" s="122">
        <v>5.6497175141242938E-2</v>
      </c>
      <c r="H165" s="122">
        <v>3.3898305084745763E-2</v>
      </c>
      <c r="I165" s="21">
        <v>177</v>
      </c>
      <c r="J165" s="67">
        <v>0.79005524861878451</v>
      </c>
      <c r="K165" s="67">
        <v>0.143646408839779</v>
      </c>
      <c r="L165" s="67">
        <v>4.4198895027624308E-2</v>
      </c>
      <c r="M165" s="67">
        <v>2.2099447513812154E-2</v>
      </c>
      <c r="N165" s="123">
        <v>181</v>
      </c>
      <c r="O165" s="96">
        <v>0.81720430107526887</v>
      </c>
      <c r="P165" s="96">
        <v>0.13978494623655913</v>
      </c>
      <c r="Q165" s="96">
        <v>1.6129032258064516E-2</v>
      </c>
      <c r="R165" s="96">
        <v>2.6881720430107527E-2</v>
      </c>
      <c r="S165" s="16">
        <v>186</v>
      </c>
      <c r="T165" s="98">
        <v>0.77906976744186052</v>
      </c>
      <c r="U165" s="98">
        <v>0.18023255813953487</v>
      </c>
      <c r="V165" s="98">
        <v>2.3255813953488372E-2</v>
      </c>
      <c r="W165" s="98">
        <v>1.7441860465116279E-2</v>
      </c>
      <c r="X165" s="99">
        <v>172</v>
      </c>
    </row>
    <row r="166" spans="1:24">
      <c r="A166" s="58" t="s">
        <v>322</v>
      </c>
      <c r="B166" s="58">
        <v>113</v>
      </c>
      <c r="C166" s="58" t="s">
        <v>13</v>
      </c>
      <c r="D166" s="21" t="s">
        <v>323</v>
      </c>
      <c r="E166" s="122">
        <v>0.78947368421052633</v>
      </c>
      <c r="F166" s="122">
        <v>0.16842105263157894</v>
      </c>
      <c r="G166" s="122">
        <v>1.0526315789473684E-2</v>
      </c>
      <c r="H166" s="122">
        <v>3.1578947368421054E-2</v>
      </c>
      <c r="I166" s="21">
        <v>95</v>
      </c>
      <c r="J166" s="67">
        <v>0.74444444444444446</v>
      </c>
      <c r="K166" s="67">
        <v>0.21111111111111111</v>
      </c>
      <c r="L166" s="67">
        <v>2.2222222222222223E-2</v>
      </c>
      <c r="M166" s="67">
        <v>2.2222222222222223E-2</v>
      </c>
      <c r="N166" s="123">
        <v>90</v>
      </c>
      <c r="O166" s="96">
        <v>0.73809523809523814</v>
      </c>
      <c r="P166" s="96">
        <v>0.23809523809523808</v>
      </c>
      <c r="Q166" s="96">
        <v>0</v>
      </c>
      <c r="R166" s="96">
        <v>2.3809523809523808E-2</v>
      </c>
      <c r="S166" s="16">
        <v>84</v>
      </c>
      <c r="T166" s="98">
        <v>0.74683544303797467</v>
      </c>
      <c r="U166" s="98">
        <v>0.22784810126582278</v>
      </c>
      <c r="V166" s="98">
        <v>2.5316455696202531E-2</v>
      </c>
      <c r="W166" s="98">
        <v>0</v>
      </c>
      <c r="X166" s="99">
        <v>79</v>
      </c>
    </row>
    <row r="167" spans="1:24">
      <c r="A167" s="58" t="s">
        <v>324</v>
      </c>
      <c r="B167" s="58">
        <v>112</v>
      </c>
      <c r="C167" s="58" t="s">
        <v>13</v>
      </c>
      <c r="D167" s="21" t="s">
        <v>325</v>
      </c>
      <c r="E167" s="122">
        <v>0.65116279069767447</v>
      </c>
      <c r="F167" s="122">
        <v>0.30232558139534882</v>
      </c>
      <c r="G167" s="122">
        <v>2.3255813953488372E-2</v>
      </c>
      <c r="H167" s="122">
        <v>2.3255813953488372E-2</v>
      </c>
      <c r="I167" s="21">
        <v>43</v>
      </c>
      <c r="J167" s="67">
        <v>0.63888888888888884</v>
      </c>
      <c r="K167" s="67">
        <v>0.3611111111111111</v>
      </c>
      <c r="L167" s="67">
        <v>0</v>
      </c>
      <c r="M167" s="67">
        <v>0</v>
      </c>
      <c r="N167" s="123">
        <v>36</v>
      </c>
      <c r="O167" s="96">
        <v>0.65116279069767447</v>
      </c>
      <c r="P167" s="96">
        <v>0.32558139534883723</v>
      </c>
      <c r="Q167" s="96">
        <v>0</v>
      </c>
      <c r="R167" s="96">
        <v>2.3255813953488372E-2</v>
      </c>
      <c r="S167" s="16">
        <v>43</v>
      </c>
      <c r="T167" s="98">
        <v>0.58139534883720934</v>
      </c>
      <c r="U167" s="98">
        <v>0.37209302325581395</v>
      </c>
      <c r="V167" s="98">
        <v>2.3255813953488372E-2</v>
      </c>
      <c r="W167" s="98">
        <v>2.3255813953488372E-2</v>
      </c>
      <c r="X167" s="99">
        <v>43</v>
      </c>
    </row>
    <row r="168" spans="1:24">
      <c r="A168" s="58" t="s">
        <v>326</v>
      </c>
      <c r="B168" s="58">
        <v>171</v>
      </c>
      <c r="C168" s="58" t="s">
        <v>13</v>
      </c>
      <c r="D168" s="21" t="s">
        <v>327</v>
      </c>
      <c r="E168" s="122">
        <v>1</v>
      </c>
      <c r="F168" s="122">
        <v>0</v>
      </c>
      <c r="G168" s="122">
        <v>0</v>
      </c>
      <c r="H168" s="122">
        <v>0</v>
      </c>
      <c r="I168" s="21">
        <v>35</v>
      </c>
      <c r="J168" s="67">
        <v>1</v>
      </c>
      <c r="K168" s="67">
        <v>0</v>
      </c>
      <c r="L168" s="67">
        <v>0</v>
      </c>
      <c r="M168" s="67">
        <v>0</v>
      </c>
      <c r="N168" s="123">
        <v>29</v>
      </c>
      <c r="O168" s="96">
        <v>0.89473684210526316</v>
      </c>
      <c r="P168" s="96">
        <v>5.2631578947368418E-2</v>
      </c>
      <c r="Q168" s="96">
        <v>5.2631578947368418E-2</v>
      </c>
      <c r="R168" s="96">
        <v>0</v>
      </c>
      <c r="S168" s="16">
        <v>19</v>
      </c>
      <c r="T168" s="98">
        <v>0.94444444444444442</v>
      </c>
      <c r="U168" s="98">
        <v>5.5555555555555552E-2</v>
      </c>
      <c r="V168" s="98">
        <v>0</v>
      </c>
      <c r="W168" s="98">
        <v>0</v>
      </c>
      <c r="X168" s="99">
        <v>18</v>
      </c>
    </row>
    <row r="169" spans="1:24">
      <c r="A169" s="58" t="s">
        <v>328</v>
      </c>
      <c r="B169" s="58">
        <v>101</v>
      </c>
      <c r="C169" s="58" t="s">
        <v>13</v>
      </c>
      <c r="D169" s="21" t="s">
        <v>329</v>
      </c>
      <c r="E169" s="122">
        <v>0.55232558139534882</v>
      </c>
      <c r="F169" s="122">
        <v>0.30813953488372092</v>
      </c>
      <c r="G169" s="122">
        <v>8.7209302325581398E-2</v>
      </c>
      <c r="H169" s="122">
        <v>5.232558139534884E-2</v>
      </c>
      <c r="I169" s="21">
        <v>172</v>
      </c>
      <c r="J169" s="67">
        <v>0.544973544973545</v>
      </c>
      <c r="K169" s="67">
        <v>0.36507936507936506</v>
      </c>
      <c r="L169" s="67">
        <v>5.8201058201058198E-2</v>
      </c>
      <c r="M169" s="67">
        <v>3.1746031746031744E-2</v>
      </c>
      <c r="N169" s="123">
        <v>189</v>
      </c>
      <c r="O169" s="96">
        <v>0.49710982658959535</v>
      </c>
      <c r="P169" s="96">
        <v>0.4277456647398844</v>
      </c>
      <c r="Q169" s="96">
        <v>3.4682080924855488E-2</v>
      </c>
      <c r="R169" s="96">
        <v>4.046242774566474E-2</v>
      </c>
      <c r="S169" s="16">
        <v>173</v>
      </c>
      <c r="T169" s="98">
        <v>0.46706586826347307</v>
      </c>
      <c r="U169" s="98">
        <v>0.46706586826347307</v>
      </c>
      <c r="V169" s="98">
        <v>5.3892215568862277E-2</v>
      </c>
      <c r="W169" s="98">
        <v>1.1976047904191617E-2</v>
      </c>
      <c r="X169" s="99">
        <v>167</v>
      </c>
    </row>
    <row r="170" spans="1:24">
      <c r="A170" s="58" t="s">
        <v>330</v>
      </c>
      <c r="B170" s="58">
        <v>101</v>
      </c>
      <c r="C170" s="58" t="s">
        <v>13</v>
      </c>
      <c r="D170" s="21" t="s">
        <v>331</v>
      </c>
      <c r="E170" s="122">
        <v>0.84455958549222798</v>
      </c>
      <c r="F170" s="122">
        <v>0.10362694300518134</v>
      </c>
      <c r="G170" s="122">
        <v>5.181347150259067E-2</v>
      </c>
      <c r="H170" s="122">
        <v>0</v>
      </c>
      <c r="I170" s="21">
        <v>193</v>
      </c>
      <c r="J170" s="67">
        <v>0.80113636363636365</v>
      </c>
      <c r="K170" s="67">
        <v>0.13636363636363635</v>
      </c>
      <c r="L170" s="67">
        <v>6.25E-2</v>
      </c>
      <c r="M170" s="67">
        <v>0</v>
      </c>
      <c r="N170" s="123">
        <v>176</v>
      </c>
      <c r="O170" s="96">
        <v>0.70588235294117652</v>
      </c>
      <c r="P170" s="96">
        <v>0.24064171122994651</v>
      </c>
      <c r="Q170" s="96">
        <v>4.8128342245989303E-2</v>
      </c>
      <c r="R170" s="96">
        <v>5.3475935828877002E-3</v>
      </c>
      <c r="S170" s="16">
        <v>187</v>
      </c>
      <c r="T170" s="98">
        <v>0.63888888888888884</v>
      </c>
      <c r="U170" s="98">
        <v>0.2722222222222222</v>
      </c>
      <c r="V170" s="98">
        <v>7.2222222222222215E-2</v>
      </c>
      <c r="W170" s="98">
        <v>1.6666666666666666E-2</v>
      </c>
      <c r="X170" s="99">
        <v>180</v>
      </c>
    </row>
    <row r="171" spans="1:24">
      <c r="A171" s="58" t="s">
        <v>332</v>
      </c>
      <c r="B171" s="58">
        <v>189</v>
      </c>
      <c r="C171" s="58" t="s">
        <v>13</v>
      </c>
      <c r="D171" s="21" t="s">
        <v>333</v>
      </c>
      <c r="E171" s="122">
        <v>0.6391184573002755</v>
      </c>
      <c r="F171" s="122">
        <v>0.26446280991735538</v>
      </c>
      <c r="G171" s="122">
        <v>7.1625344352617082E-2</v>
      </c>
      <c r="H171" s="122">
        <v>2.4793388429752067E-2</v>
      </c>
      <c r="I171" s="21">
        <v>363</v>
      </c>
      <c r="J171" s="67">
        <v>0.58620689655172409</v>
      </c>
      <c r="K171" s="67">
        <v>0.29597701149425287</v>
      </c>
      <c r="L171" s="67">
        <v>0.10057471264367816</v>
      </c>
      <c r="M171" s="67">
        <v>1.7241379310344827E-2</v>
      </c>
      <c r="N171" s="123">
        <v>348</v>
      </c>
      <c r="O171" s="96">
        <v>0.61616161616161613</v>
      </c>
      <c r="P171" s="96">
        <v>0.27272727272727271</v>
      </c>
      <c r="Q171" s="96">
        <v>9.7643097643097643E-2</v>
      </c>
      <c r="R171" s="96">
        <v>1.3468013468013467E-2</v>
      </c>
      <c r="S171" s="16">
        <v>297</v>
      </c>
      <c r="T171" s="98">
        <v>0.67148014440433212</v>
      </c>
      <c r="U171" s="98">
        <v>0.20216606498194944</v>
      </c>
      <c r="V171" s="98">
        <v>0.1263537906137184</v>
      </c>
      <c r="W171" s="98">
        <v>0</v>
      </c>
      <c r="X171" s="99">
        <v>277</v>
      </c>
    </row>
    <row r="172" spans="1:24">
      <c r="A172" s="58" t="s">
        <v>334</v>
      </c>
      <c r="B172" s="58">
        <v>113</v>
      </c>
      <c r="C172" s="58" t="s">
        <v>13</v>
      </c>
      <c r="D172" s="21" t="s">
        <v>335</v>
      </c>
      <c r="E172" s="122">
        <v>0.72222222222222221</v>
      </c>
      <c r="F172" s="122">
        <v>0.14814814814814814</v>
      </c>
      <c r="G172" s="122">
        <v>0.1111111111111111</v>
      </c>
      <c r="H172" s="122">
        <v>1.8518518518518517E-2</v>
      </c>
      <c r="I172" s="21">
        <v>108</v>
      </c>
      <c r="J172" s="67">
        <v>0.69230769230769229</v>
      </c>
      <c r="K172" s="67">
        <v>0.17582417582417584</v>
      </c>
      <c r="L172" s="67">
        <v>0.12087912087912088</v>
      </c>
      <c r="M172" s="67">
        <v>1.098901098901099E-2</v>
      </c>
      <c r="N172" s="123">
        <v>91</v>
      </c>
      <c r="O172" s="96">
        <v>0.77358490566037741</v>
      </c>
      <c r="P172" s="96">
        <v>0.13207547169811321</v>
      </c>
      <c r="Q172" s="96">
        <v>8.4905660377358486E-2</v>
      </c>
      <c r="R172" s="96">
        <v>9.433962264150943E-3</v>
      </c>
      <c r="S172" s="16">
        <v>106</v>
      </c>
      <c r="T172" s="98">
        <v>0.75531914893617025</v>
      </c>
      <c r="U172" s="98">
        <v>0.1276595744680851</v>
      </c>
      <c r="V172" s="98">
        <v>9.5744680851063829E-2</v>
      </c>
      <c r="W172" s="98">
        <v>2.1276595744680851E-2</v>
      </c>
      <c r="X172" s="99">
        <v>94</v>
      </c>
    </row>
    <row r="173" spans="1:24">
      <c r="A173" s="58" t="s">
        <v>336</v>
      </c>
      <c r="B173" s="58">
        <v>123</v>
      </c>
      <c r="C173" s="58" t="s">
        <v>13</v>
      </c>
      <c r="D173" s="21" t="s">
        <v>337</v>
      </c>
      <c r="E173" s="122">
        <v>0.58736059479553904</v>
      </c>
      <c r="F173" s="122">
        <v>0.22304832713754646</v>
      </c>
      <c r="G173" s="122">
        <v>0.1895910780669145</v>
      </c>
      <c r="H173" s="122">
        <v>0</v>
      </c>
      <c r="I173" s="21">
        <v>269</v>
      </c>
      <c r="J173" s="67">
        <v>0.56506849315068497</v>
      </c>
      <c r="K173" s="67">
        <v>0.31164383561643838</v>
      </c>
      <c r="L173" s="67">
        <v>0.12328767123287671</v>
      </c>
      <c r="M173" s="67">
        <v>0</v>
      </c>
      <c r="N173" s="123">
        <v>292</v>
      </c>
      <c r="O173" s="96">
        <v>0.58041958041958042</v>
      </c>
      <c r="P173" s="96">
        <v>0.34615384615384615</v>
      </c>
      <c r="Q173" s="96">
        <v>7.3426573426573424E-2</v>
      </c>
      <c r="R173" s="96">
        <v>0</v>
      </c>
      <c r="S173" s="16">
        <v>286</v>
      </c>
      <c r="T173" s="98">
        <v>0.60135135135135132</v>
      </c>
      <c r="U173" s="98">
        <v>0.30743243243243246</v>
      </c>
      <c r="V173" s="98">
        <v>9.1216216216216214E-2</v>
      </c>
      <c r="W173" s="98">
        <v>0</v>
      </c>
      <c r="X173" s="99">
        <v>296</v>
      </c>
    </row>
    <row r="174" spans="1:24">
      <c r="A174" s="58" t="s">
        <v>338</v>
      </c>
      <c r="B174" s="58">
        <v>114</v>
      </c>
      <c r="C174" s="58" t="s">
        <v>13</v>
      </c>
      <c r="D174" s="21" t="s">
        <v>339</v>
      </c>
      <c r="E174" s="122">
        <v>0.65906040268456378</v>
      </c>
      <c r="F174" s="122">
        <v>0.25369127516778522</v>
      </c>
      <c r="G174" s="122">
        <v>7.5167785234899323E-2</v>
      </c>
      <c r="H174" s="122">
        <v>1.2080536912751677E-2</v>
      </c>
      <c r="I174" s="21">
        <v>745</v>
      </c>
      <c r="J174" s="67">
        <v>0.65905848787446508</v>
      </c>
      <c r="K174" s="67">
        <v>0.25962910128388017</v>
      </c>
      <c r="L174" s="67">
        <v>6.8473609129814553E-2</v>
      </c>
      <c r="M174" s="67">
        <v>1.2838801711840228E-2</v>
      </c>
      <c r="N174" s="123">
        <v>701</v>
      </c>
      <c r="O174" s="96">
        <v>0.72072072072072069</v>
      </c>
      <c r="P174" s="96">
        <v>0.22822822822822822</v>
      </c>
      <c r="Q174" s="96">
        <v>4.5045045045045043E-2</v>
      </c>
      <c r="R174" s="96">
        <v>6.006006006006006E-3</v>
      </c>
      <c r="S174" s="16">
        <v>666</v>
      </c>
      <c r="T174" s="98">
        <v>0.68222891566265065</v>
      </c>
      <c r="U174" s="98">
        <v>0.2756024096385542</v>
      </c>
      <c r="V174" s="98">
        <v>3.9156626506024098E-2</v>
      </c>
      <c r="W174" s="98">
        <v>3.0120481927710845E-3</v>
      </c>
      <c r="X174" s="99">
        <v>664</v>
      </c>
    </row>
    <row r="175" spans="1:24">
      <c r="A175" s="58" t="s">
        <v>340</v>
      </c>
      <c r="B175" s="58">
        <v>114</v>
      </c>
      <c r="C175" s="58" t="s">
        <v>13</v>
      </c>
      <c r="D175" s="21" t="s">
        <v>341</v>
      </c>
      <c r="E175" s="122">
        <v>0.73356401384083048</v>
      </c>
      <c r="F175" s="122">
        <v>0.1972318339100346</v>
      </c>
      <c r="G175" s="122">
        <v>6.9204152249134954E-2</v>
      </c>
      <c r="H175" s="122">
        <v>0</v>
      </c>
      <c r="I175" s="21">
        <v>289</v>
      </c>
      <c r="J175" s="67">
        <v>0.79245283018867929</v>
      </c>
      <c r="K175" s="67">
        <v>0.14779874213836477</v>
      </c>
      <c r="L175" s="67">
        <v>5.6603773584905662E-2</v>
      </c>
      <c r="M175" s="67">
        <v>3.1446540880503146E-3</v>
      </c>
      <c r="N175" s="123">
        <v>318</v>
      </c>
      <c r="O175" s="96">
        <v>0.78947368421052633</v>
      </c>
      <c r="P175" s="96">
        <v>0.16081871345029239</v>
      </c>
      <c r="Q175" s="96">
        <v>4.3859649122807015E-2</v>
      </c>
      <c r="R175" s="96">
        <v>5.8479532163742687E-3</v>
      </c>
      <c r="S175" s="16">
        <v>342</v>
      </c>
      <c r="T175" s="98">
        <v>0.797583081570997</v>
      </c>
      <c r="U175" s="98">
        <v>0.14803625377643503</v>
      </c>
      <c r="V175" s="98">
        <v>4.5317220543806644E-2</v>
      </c>
      <c r="W175" s="98">
        <v>9.0634441087613302E-3</v>
      </c>
      <c r="X175" s="99">
        <v>331</v>
      </c>
    </row>
    <row r="176" spans="1:24">
      <c r="A176" s="58" t="s">
        <v>342</v>
      </c>
      <c r="B176" s="58">
        <v>113</v>
      </c>
      <c r="C176" s="58" t="s">
        <v>13</v>
      </c>
      <c r="D176" s="21" t="s">
        <v>343</v>
      </c>
      <c r="E176" s="21" t="s">
        <v>774</v>
      </c>
      <c r="F176" s="21" t="s">
        <v>774</v>
      </c>
      <c r="G176" s="21" t="s">
        <v>774</v>
      </c>
      <c r="H176" s="21" t="s">
        <v>774</v>
      </c>
      <c r="I176" s="21" t="s">
        <v>774</v>
      </c>
      <c r="J176" s="67" t="s">
        <v>774</v>
      </c>
      <c r="K176" s="67" t="s">
        <v>774</v>
      </c>
      <c r="L176" s="67" t="s">
        <v>774</v>
      </c>
      <c r="M176" s="67" t="s">
        <v>774</v>
      </c>
      <c r="N176" s="123" t="s">
        <v>774</v>
      </c>
      <c r="O176" s="96" t="s">
        <v>774</v>
      </c>
      <c r="P176" s="96" t="s">
        <v>774</v>
      </c>
      <c r="Q176" s="96" t="s">
        <v>774</v>
      </c>
      <c r="R176" s="96" t="s">
        <v>774</v>
      </c>
      <c r="S176" s="16" t="s">
        <v>774</v>
      </c>
      <c r="T176" s="98" t="s">
        <v>774</v>
      </c>
      <c r="U176" s="98" t="s">
        <v>774</v>
      </c>
      <c r="V176" s="98" t="s">
        <v>774</v>
      </c>
      <c r="W176" s="98" t="s">
        <v>774</v>
      </c>
      <c r="X176" s="99" t="s">
        <v>774</v>
      </c>
    </row>
    <row r="177" spans="1:24">
      <c r="A177" s="58" t="s">
        <v>344</v>
      </c>
      <c r="B177" s="58">
        <v>113</v>
      </c>
      <c r="C177" s="58" t="s">
        <v>8</v>
      </c>
      <c r="D177" s="21" t="s">
        <v>345</v>
      </c>
      <c r="E177" s="122">
        <v>0.61807580174927113</v>
      </c>
      <c r="F177" s="122">
        <v>0.23943148688046648</v>
      </c>
      <c r="G177" s="122">
        <v>0.13301749271137026</v>
      </c>
      <c r="H177" s="122">
        <v>9.4752186588921289E-3</v>
      </c>
      <c r="I177" s="21">
        <v>2744</v>
      </c>
      <c r="J177" s="67">
        <v>0.61993888464476699</v>
      </c>
      <c r="K177" s="67">
        <v>0.25210084033613445</v>
      </c>
      <c r="L177" s="67">
        <v>0.11841100076394194</v>
      </c>
      <c r="M177" s="67">
        <v>9.5492742551566076E-3</v>
      </c>
      <c r="N177" s="123">
        <v>2618</v>
      </c>
      <c r="O177" s="96">
        <v>0.61352459016393446</v>
      </c>
      <c r="P177" s="96">
        <v>0.26352459016393442</v>
      </c>
      <c r="Q177" s="96">
        <v>0.11352459016393443</v>
      </c>
      <c r="R177" s="96">
        <v>9.4262295081967221E-3</v>
      </c>
      <c r="S177" s="16">
        <v>2440</v>
      </c>
      <c r="T177" s="98">
        <v>0.60332749562171628</v>
      </c>
      <c r="U177" s="98">
        <v>0.27626970227670755</v>
      </c>
      <c r="V177" s="98">
        <v>0.11339754816112084</v>
      </c>
      <c r="W177" s="98">
        <v>7.0052539404553416E-3</v>
      </c>
      <c r="X177" s="99">
        <v>2284</v>
      </c>
    </row>
    <row r="178" spans="1:24">
      <c r="A178" s="58" t="s">
        <v>346</v>
      </c>
      <c r="B178" s="58">
        <v>101</v>
      </c>
      <c r="C178" s="58" t="s">
        <v>13</v>
      </c>
      <c r="D178" s="21" t="s">
        <v>347</v>
      </c>
      <c r="E178" s="122">
        <v>0.68292682926829273</v>
      </c>
      <c r="F178" s="122">
        <v>0.24390243902439024</v>
      </c>
      <c r="G178" s="122">
        <v>4.878048780487805E-2</v>
      </c>
      <c r="H178" s="122">
        <v>2.4390243902439025E-2</v>
      </c>
      <c r="I178" s="21">
        <v>41</v>
      </c>
      <c r="J178" s="67">
        <v>0.80434782608695654</v>
      </c>
      <c r="K178" s="67">
        <v>0.15217391304347827</v>
      </c>
      <c r="L178" s="67">
        <v>4.3478260869565216E-2</v>
      </c>
      <c r="M178" s="67">
        <v>0</v>
      </c>
      <c r="N178" s="123">
        <v>46</v>
      </c>
      <c r="O178" s="96">
        <v>0.84375</v>
      </c>
      <c r="P178" s="96">
        <v>0.125</v>
      </c>
      <c r="Q178" s="96">
        <v>3.125E-2</v>
      </c>
      <c r="R178" s="96">
        <v>0</v>
      </c>
      <c r="S178" s="16">
        <v>32</v>
      </c>
      <c r="T178" s="98">
        <v>0.69565217391304346</v>
      </c>
      <c r="U178" s="98">
        <v>0.2608695652173913</v>
      </c>
      <c r="V178" s="98">
        <v>4.3478260869565216E-2</v>
      </c>
      <c r="W178" s="98">
        <v>0</v>
      </c>
      <c r="X178" s="99">
        <v>23</v>
      </c>
    </row>
    <row r="179" spans="1:24">
      <c r="A179" s="58" t="s">
        <v>348</v>
      </c>
      <c r="B179" s="58">
        <v>121</v>
      </c>
      <c r="C179" s="58" t="s">
        <v>13</v>
      </c>
      <c r="D179" s="21" t="s">
        <v>349</v>
      </c>
      <c r="E179" s="122">
        <v>0.73997979117547996</v>
      </c>
      <c r="F179" s="122">
        <v>0.1839003031323678</v>
      </c>
      <c r="G179" s="122">
        <v>5.5911081172111819E-2</v>
      </c>
      <c r="H179" s="122">
        <v>2.0208824520040417E-2</v>
      </c>
      <c r="I179" s="21">
        <v>2969</v>
      </c>
      <c r="J179" s="67">
        <v>0.75139664804469275</v>
      </c>
      <c r="K179" s="67">
        <v>0.17004189944134079</v>
      </c>
      <c r="L179" s="67">
        <v>6.0405027932960896E-2</v>
      </c>
      <c r="M179" s="67">
        <v>1.8156424581005588E-2</v>
      </c>
      <c r="N179" s="123">
        <v>2864</v>
      </c>
      <c r="O179" s="96">
        <v>0.72878295413506677</v>
      </c>
      <c r="P179" s="96">
        <v>0.19321054532322138</v>
      </c>
      <c r="Q179" s="96">
        <v>6.1394005055976884E-2</v>
      </c>
      <c r="R179" s="96">
        <v>1.6612495485734922E-2</v>
      </c>
      <c r="S179" s="16">
        <v>2769</v>
      </c>
      <c r="T179" s="98">
        <v>0.69420234937476322</v>
      </c>
      <c r="U179" s="98">
        <v>0.21599090564607806</v>
      </c>
      <c r="V179" s="98">
        <v>6.9723380068207649E-2</v>
      </c>
      <c r="W179" s="98">
        <v>2.0083364910951119E-2</v>
      </c>
      <c r="X179" s="99">
        <v>2639</v>
      </c>
    </row>
    <row r="180" spans="1:24">
      <c r="A180" s="58" t="s">
        <v>350</v>
      </c>
      <c r="B180" s="58">
        <v>189</v>
      </c>
      <c r="C180" s="58" t="s">
        <v>13</v>
      </c>
      <c r="D180" s="21" t="s">
        <v>351</v>
      </c>
      <c r="E180" s="122">
        <v>0.69436749769159745</v>
      </c>
      <c r="F180" s="122">
        <v>0.15974145891043398</v>
      </c>
      <c r="G180" s="122">
        <v>0.13111726685133887</v>
      </c>
      <c r="H180" s="122">
        <v>1.4773776546629732E-2</v>
      </c>
      <c r="I180" s="21">
        <v>1083</v>
      </c>
      <c r="J180" s="67">
        <v>0.6392229417206291</v>
      </c>
      <c r="K180" s="67">
        <v>0.21461609620721553</v>
      </c>
      <c r="L180" s="67">
        <v>0.13228492136910269</v>
      </c>
      <c r="M180" s="67">
        <v>1.3876040703052728E-2</v>
      </c>
      <c r="N180" s="123">
        <v>1081</v>
      </c>
      <c r="O180" s="96">
        <v>0.59158878504672896</v>
      </c>
      <c r="P180" s="96">
        <v>0.24112149532710281</v>
      </c>
      <c r="Q180" s="96">
        <v>0.15887850467289719</v>
      </c>
      <c r="R180" s="96">
        <v>8.4112149532710283E-3</v>
      </c>
      <c r="S180" s="16">
        <v>1070</v>
      </c>
      <c r="T180" s="98">
        <v>0.58010471204188485</v>
      </c>
      <c r="U180" s="98">
        <v>0.2513089005235602</v>
      </c>
      <c r="V180" s="98">
        <v>0.16020942408376965</v>
      </c>
      <c r="W180" s="98">
        <v>8.3769633507853412E-3</v>
      </c>
      <c r="X180" s="99">
        <v>955</v>
      </c>
    </row>
    <row r="181" spans="1:24">
      <c r="A181" s="58" t="s">
        <v>352</v>
      </c>
      <c r="B181" s="58">
        <v>101</v>
      </c>
      <c r="C181" s="58" t="s">
        <v>13</v>
      </c>
      <c r="D181" s="21" t="s">
        <v>353</v>
      </c>
      <c r="E181" s="122">
        <v>0.77272727272727271</v>
      </c>
      <c r="F181" s="122">
        <v>0.22727272727272727</v>
      </c>
      <c r="G181" s="122">
        <v>0</v>
      </c>
      <c r="H181" s="122">
        <v>0</v>
      </c>
      <c r="I181" s="21">
        <v>22</v>
      </c>
      <c r="J181" s="67">
        <v>0.91304347826086951</v>
      </c>
      <c r="K181" s="67">
        <v>8.6956521739130432E-2</v>
      </c>
      <c r="L181" s="67">
        <v>0</v>
      </c>
      <c r="M181" s="67">
        <v>0</v>
      </c>
      <c r="N181" s="123">
        <v>23</v>
      </c>
      <c r="O181" s="96">
        <v>0.76923076923076927</v>
      </c>
      <c r="P181" s="96">
        <v>0.23076923076923078</v>
      </c>
      <c r="Q181" s="96">
        <v>0</v>
      </c>
      <c r="R181" s="96">
        <v>0</v>
      </c>
      <c r="S181" s="16">
        <v>26</v>
      </c>
      <c r="T181" s="98">
        <v>0.5</v>
      </c>
      <c r="U181" s="98">
        <v>0.5</v>
      </c>
      <c r="V181" s="98">
        <v>0</v>
      </c>
      <c r="W181" s="98">
        <v>0</v>
      </c>
      <c r="X181" s="99">
        <v>16</v>
      </c>
    </row>
    <row r="182" spans="1:24">
      <c r="A182" s="58" t="s">
        <v>354</v>
      </c>
      <c r="B182" s="58">
        <v>113</v>
      </c>
      <c r="C182" s="58" t="s">
        <v>13</v>
      </c>
      <c r="D182" s="21" t="s">
        <v>355</v>
      </c>
      <c r="E182" s="122">
        <v>0.63513513513513509</v>
      </c>
      <c r="F182" s="122">
        <v>0.27027027027027029</v>
      </c>
      <c r="G182" s="122">
        <v>9.45945945945946E-2</v>
      </c>
      <c r="H182" s="122">
        <v>0</v>
      </c>
      <c r="I182" s="21">
        <v>74</v>
      </c>
      <c r="J182" s="67">
        <v>0.6811594202898551</v>
      </c>
      <c r="K182" s="67">
        <v>0.24637681159420291</v>
      </c>
      <c r="L182" s="67">
        <v>5.7971014492753624E-2</v>
      </c>
      <c r="M182" s="67">
        <v>1.4492753623188406E-2</v>
      </c>
      <c r="N182" s="123">
        <v>69</v>
      </c>
      <c r="O182" s="96">
        <v>0.77966101694915257</v>
      </c>
      <c r="P182" s="96">
        <v>0.16949152542372881</v>
      </c>
      <c r="Q182" s="96">
        <v>3.3898305084745763E-2</v>
      </c>
      <c r="R182" s="96">
        <v>1.6949152542372881E-2</v>
      </c>
      <c r="S182" s="16">
        <v>59</v>
      </c>
      <c r="T182" s="98">
        <v>0.88524590163934425</v>
      </c>
      <c r="U182" s="98">
        <v>8.1967213114754092E-2</v>
      </c>
      <c r="V182" s="98">
        <v>1.6393442622950821E-2</v>
      </c>
      <c r="W182" s="98">
        <v>1.6393442622950821E-2</v>
      </c>
      <c r="X182" s="99">
        <v>61</v>
      </c>
    </row>
    <row r="183" spans="1:24">
      <c r="A183" s="58" t="s">
        <v>356</v>
      </c>
      <c r="B183" s="58">
        <v>112</v>
      </c>
      <c r="C183" s="58" t="s">
        <v>13</v>
      </c>
      <c r="D183" s="21" t="s">
        <v>357</v>
      </c>
      <c r="E183" s="122">
        <v>0.87323943661971826</v>
      </c>
      <c r="F183" s="122">
        <v>7.0422535211267609E-2</v>
      </c>
      <c r="G183" s="122">
        <v>5.1643192488262914E-2</v>
      </c>
      <c r="H183" s="122">
        <v>4.6948356807511738E-3</v>
      </c>
      <c r="I183" s="21">
        <v>213</v>
      </c>
      <c r="J183" s="67">
        <v>0.9095022624434389</v>
      </c>
      <c r="K183" s="67">
        <v>4.5248868778280542E-2</v>
      </c>
      <c r="L183" s="67">
        <v>4.072398190045249E-2</v>
      </c>
      <c r="M183" s="67">
        <v>4.5248868778280547E-3</v>
      </c>
      <c r="N183" s="123">
        <v>221</v>
      </c>
      <c r="O183" s="96">
        <v>0.94312796208530802</v>
      </c>
      <c r="P183" s="96">
        <v>2.843601895734597E-2</v>
      </c>
      <c r="Q183" s="96">
        <v>2.843601895734597E-2</v>
      </c>
      <c r="R183" s="96">
        <v>0</v>
      </c>
      <c r="S183" s="16">
        <v>211</v>
      </c>
      <c r="T183" s="98">
        <v>0.85185185185185186</v>
      </c>
      <c r="U183" s="98">
        <v>0.10185185185185185</v>
      </c>
      <c r="V183" s="98">
        <v>4.1666666666666664E-2</v>
      </c>
      <c r="W183" s="98">
        <v>4.6296296296296294E-3</v>
      </c>
      <c r="X183" s="99">
        <v>216</v>
      </c>
    </row>
    <row r="184" spans="1:24">
      <c r="A184" s="58" t="s">
        <v>358</v>
      </c>
      <c r="B184" s="58">
        <v>113</v>
      </c>
      <c r="C184" s="58" t="s">
        <v>13</v>
      </c>
      <c r="D184" s="21" t="s">
        <v>359</v>
      </c>
      <c r="E184" s="122">
        <v>0.8125</v>
      </c>
      <c r="F184" s="122">
        <v>0.140625</v>
      </c>
      <c r="G184" s="122">
        <v>4.6875E-2</v>
      </c>
      <c r="H184" s="122">
        <v>0</v>
      </c>
      <c r="I184" s="21">
        <v>64</v>
      </c>
      <c r="J184" s="67">
        <v>0.8392857142857143</v>
      </c>
      <c r="K184" s="67">
        <v>0.10714285714285714</v>
      </c>
      <c r="L184" s="67">
        <v>5.3571428571428568E-2</v>
      </c>
      <c r="M184" s="67">
        <v>0</v>
      </c>
      <c r="N184" s="123">
        <v>56</v>
      </c>
      <c r="O184" s="96">
        <v>0.84285714285714286</v>
      </c>
      <c r="P184" s="96">
        <v>0.1</v>
      </c>
      <c r="Q184" s="96">
        <v>4.2857142857142858E-2</v>
      </c>
      <c r="R184" s="96">
        <v>1.4285714285714285E-2</v>
      </c>
      <c r="S184" s="16">
        <v>70</v>
      </c>
      <c r="T184" s="98">
        <v>0.83098591549295775</v>
      </c>
      <c r="U184" s="98">
        <v>0.15492957746478872</v>
      </c>
      <c r="V184" s="98">
        <v>0</v>
      </c>
      <c r="W184" s="98">
        <v>1.4084507042253521E-2</v>
      </c>
      <c r="X184" s="99">
        <v>71</v>
      </c>
    </row>
    <row r="185" spans="1:24">
      <c r="A185" s="58" t="s">
        <v>360</v>
      </c>
      <c r="B185" s="58">
        <v>101</v>
      </c>
      <c r="C185" s="58" t="s">
        <v>13</v>
      </c>
      <c r="D185" s="21" t="s">
        <v>361</v>
      </c>
      <c r="E185" s="122">
        <v>0.75</v>
      </c>
      <c r="F185" s="122">
        <v>0.125</v>
      </c>
      <c r="G185" s="122">
        <v>9.375E-2</v>
      </c>
      <c r="H185" s="122">
        <v>3.125E-2</v>
      </c>
      <c r="I185" s="21">
        <v>32</v>
      </c>
      <c r="J185" s="67">
        <v>0.70588235294117652</v>
      </c>
      <c r="K185" s="67">
        <v>0.17647058823529413</v>
      </c>
      <c r="L185" s="67">
        <v>0.11764705882352941</v>
      </c>
      <c r="M185" s="67">
        <v>0</v>
      </c>
      <c r="N185" s="123">
        <v>34</v>
      </c>
      <c r="O185" s="96">
        <v>0.67741935483870963</v>
      </c>
      <c r="P185" s="96">
        <v>0.19354838709677419</v>
      </c>
      <c r="Q185" s="96">
        <v>0.12903225806451613</v>
      </c>
      <c r="R185" s="96">
        <v>0</v>
      </c>
      <c r="S185" s="16">
        <v>31</v>
      </c>
      <c r="T185" s="98">
        <v>0.7</v>
      </c>
      <c r="U185" s="98">
        <v>0.16666666666666666</v>
      </c>
      <c r="V185" s="98">
        <v>0.13333333333333333</v>
      </c>
      <c r="W185" s="98">
        <v>0</v>
      </c>
      <c r="X185" s="99">
        <v>30</v>
      </c>
    </row>
    <row r="186" spans="1:24">
      <c r="A186" s="58" t="s">
        <v>362</v>
      </c>
      <c r="B186" s="58">
        <v>171</v>
      </c>
      <c r="C186" s="58" t="s">
        <v>13</v>
      </c>
      <c r="D186" s="21" t="s">
        <v>363</v>
      </c>
      <c r="E186" s="122">
        <v>0.83229813664596275</v>
      </c>
      <c r="F186" s="122">
        <v>0.14906832298136646</v>
      </c>
      <c r="G186" s="122">
        <v>1.8633540372670808E-2</v>
      </c>
      <c r="H186" s="122">
        <v>0</v>
      </c>
      <c r="I186" s="21">
        <v>161</v>
      </c>
      <c r="J186" s="67">
        <v>0.83647798742138368</v>
      </c>
      <c r="K186" s="67">
        <v>0.13836477987421383</v>
      </c>
      <c r="L186" s="67">
        <v>2.5157232704402517E-2</v>
      </c>
      <c r="M186" s="67">
        <v>0</v>
      </c>
      <c r="N186" s="123">
        <v>159</v>
      </c>
      <c r="O186" s="96">
        <v>0.83116883116883122</v>
      </c>
      <c r="P186" s="96">
        <v>0.14935064935064934</v>
      </c>
      <c r="Q186" s="96">
        <v>1.948051948051948E-2</v>
      </c>
      <c r="R186" s="96">
        <v>0</v>
      </c>
      <c r="S186" s="16">
        <v>154</v>
      </c>
      <c r="T186" s="98">
        <v>0.83687943262411346</v>
      </c>
      <c r="U186" s="98">
        <v>9.9290780141843976E-2</v>
      </c>
      <c r="V186" s="98">
        <v>6.3829787234042548E-2</v>
      </c>
      <c r="W186" s="98">
        <v>0</v>
      </c>
      <c r="X186" s="99">
        <v>141</v>
      </c>
    </row>
    <row r="187" spans="1:24">
      <c r="A187" s="58" t="s">
        <v>364</v>
      </c>
      <c r="B187" s="58">
        <v>113</v>
      </c>
      <c r="C187" s="58" t="s">
        <v>13</v>
      </c>
      <c r="D187" s="21" t="s">
        <v>365</v>
      </c>
      <c r="E187" s="122">
        <v>0.54487989886219979</v>
      </c>
      <c r="F187" s="122">
        <v>0.31605562579013907</v>
      </c>
      <c r="G187" s="122">
        <v>0.1213653603034134</v>
      </c>
      <c r="H187" s="122">
        <v>1.7699115044247787E-2</v>
      </c>
      <c r="I187" s="21">
        <v>1582</v>
      </c>
      <c r="J187" s="67">
        <v>0.54411764705882348</v>
      </c>
      <c r="K187" s="67">
        <v>0.31585677749360613</v>
      </c>
      <c r="L187" s="67">
        <v>0.11636828644501279</v>
      </c>
      <c r="M187" s="67">
        <v>2.3657289002557546E-2</v>
      </c>
      <c r="N187" s="123">
        <v>1564</v>
      </c>
      <c r="O187" s="96">
        <v>0.5879689521345407</v>
      </c>
      <c r="P187" s="96">
        <v>0.2871927554980595</v>
      </c>
      <c r="Q187" s="96">
        <v>0.1073738680465718</v>
      </c>
      <c r="R187" s="96">
        <v>1.7464424320827943E-2</v>
      </c>
      <c r="S187" s="16">
        <v>1546</v>
      </c>
      <c r="T187" s="98">
        <v>0.57061068702290074</v>
      </c>
      <c r="U187" s="98">
        <v>0.30597964376590331</v>
      </c>
      <c r="V187" s="98">
        <v>0.10877862595419847</v>
      </c>
      <c r="W187" s="98">
        <v>1.4631043256997456E-2</v>
      </c>
      <c r="X187" s="99">
        <v>1572</v>
      </c>
    </row>
    <row r="188" spans="1:24">
      <c r="A188" s="58" t="s">
        <v>366</v>
      </c>
      <c r="B188" s="58">
        <v>171</v>
      </c>
      <c r="C188" s="58" t="s">
        <v>13</v>
      </c>
      <c r="D188" s="21" t="s">
        <v>367</v>
      </c>
      <c r="E188" s="122">
        <v>0.79589632829373647</v>
      </c>
      <c r="F188" s="122">
        <v>0.10907127429805616</v>
      </c>
      <c r="G188" s="122">
        <v>9.2872570194384454E-2</v>
      </c>
      <c r="H188" s="122">
        <v>2.1598272138228943E-3</v>
      </c>
      <c r="I188" s="21">
        <v>926</v>
      </c>
      <c r="J188" s="67">
        <v>0.812433011789925</v>
      </c>
      <c r="K188" s="67">
        <v>9.7534833869239015E-2</v>
      </c>
      <c r="L188" s="67">
        <v>8.3601286173633438E-2</v>
      </c>
      <c r="M188" s="67">
        <v>6.4308681672025723E-3</v>
      </c>
      <c r="N188" s="123">
        <v>933</v>
      </c>
      <c r="O188" s="96">
        <v>0.81379310344827582</v>
      </c>
      <c r="P188" s="96">
        <v>0.1206896551724138</v>
      </c>
      <c r="Q188" s="96">
        <v>6.2068965517241378E-2</v>
      </c>
      <c r="R188" s="96">
        <v>3.4482758620689655E-3</v>
      </c>
      <c r="S188" s="16">
        <v>870</v>
      </c>
      <c r="T188" s="98">
        <v>0.81330221703617267</v>
      </c>
      <c r="U188" s="98">
        <v>0.12718786464410736</v>
      </c>
      <c r="V188" s="98">
        <v>5.7176196032672114E-2</v>
      </c>
      <c r="W188" s="98">
        <v>2.3337222870478411E-3</v>
      </c>
      <c r="X188" s="99">
        <v>857</v>
      </c>
    </row>
    <row r="189" spans="1:24">
      <c r="A189" s="58" t="s">
        <v>368</v>
      </c>
      <c r="B189" s="58">
        <v>113</v>
      </c>
      <c r="C189" s="58" t="s">
        <v>13</v>
      </c>
      <c r="D189" s="21" t="s">
        <v>369</v>
      </c>
      <c r="E189" s="122">
        <v>0.55474452554744524</v>
      </c>
      <c r="F189" s="122">
        <v>0.31386861313868614</v>
      </c>
      <c r="G189" s="122">
        <v>0.10218978102189781</v>
      </c>
      <c r="H189" s="122">
        <v>2.9197080291970802E-2</v>
      </c>
      <c r="I189" s="21">
        <v>137</v>
      </c>
      <c r="J189" s="67">
        <v>0.59006211180124224</v>
      </c>
      <c r="K189" s="67">
        <v>0.27329192546583853</v>
      </c>
      <c r="L189" s="67">
        <v>0.11180124223602485</v>
      </c>
      <c r="M189" s="67">
        <v>2.4844720496894408E-2</v>
      </c>
      <c r="N189" s="123">
        <v>161</v>
      </c>
      <c r="O189" s="96">
        <v>0.6344827586206897</v>
      </c>
      <c r="P189" s="96">
        <v>0.24827586206896551</v>
      </c>
      <c r="Q189" s="96">
        <v>0.1103448275862069</v>
      </c>
      <c r="R189" s="96">
        <v>6.8965517241379309E-3</v>
      </c>
      <c r="S189" s="16">
        <v>145</v>
      </c>
      <c r="T189" s="98">
        <v>0.55555555555555558</v>
      </c>
      <c r="U189" s="98">
        <v>0.33333333333333331</v>
      </c>
      <c r="V189" s="98">
        <v>0.1111111111111111</v>
      </c>
      <c r="W189" s="98">
        <v>0</v>
      </c>
      <c r="X189" s="99">
        <v>144</v>
      </c>
    </row>
    <row r="190" spans="1:24">
      <c r="A190" s="58" t="s">
        <v>370</v>
      </c>
      <c r="B190" s="58">
        <v>101</v>
      </c>
      <c r="C190" s="58" t="s">
        <v>13</v>
      </c>
      <c r="D190" s="21" t="s">
        <v>371</v>
      </c>
      <c r="E190" s="122">
        <v>0.75</v>
      </c>
      <c r="F190" s="122">
        <v>8.3333333333333329E-2</v>
      </c>
      <c r="G190" s="122">
        <v>0.16666666666666666</v>
      </c>
      <c r="H190" s="122">
        <v>0</v>
      </c>
      <c r="I190" s="21">
        <v>12</v>
      </c>
      <c r="J190" s="67" t="s">
        <v>774</v>
      </c>
      <c r="K190" s="67" t="s">
        <v>774</v>
      </c>
      <c r="L190" s="67" t="s">
        <v>774</v>
      </c>
      <c r="M190" s="67" t="s">
        <v>774</v>
      </c>
      <c r="N190" s="123" t="s">
        <v>774</v>
      </c>
      <c r="O190" s="96" t="s">
        <v>774</v>
      </c>
      <c r="P190" s="96" t="s">
        <v>774</v>
      </c>
      <c r="Q190" s="96" t="s">
        <v>774</v>
      </c>
      <c r="R190" s="96" t="s">
        <v>774</v>
      </c>
      <c r="S190" s="16" t="s">
        <v>774</v>
      </c>
      <c r="T190" s="98" t="s">
        <v>774</v>
      </c>
      <c r="U190" s="98" t="s">
        <v>774</v>
      </c>
      <c r="V190" s="98" t="s">
        <v>774</v>
      </c>
      <c r="W190" s="98" t="s">
        <v>774</v>
      </c>
      <c r="X190" s="99" t="s">
        <v>774</v>
      </c>
    </row>
    <row r="191" spans="1:24">
      <c r="A191" s="58" t="s">
        <v>372</v>
      </c>
      <c r="B191" s="58">
        <v>189</v>
      </c>
      <c r="C191" s="58" t="s">
        <v>13</v>
      </c>
      <c r="D191" s="21" t="s">
        <v>373</v>
      </c>
      <c r="E191" s="122">
        <v>0.90625</v>
      </c>
      <c r="F191" s="122">
        <v>7.03125E-2</v>
      </c>
      <c r="G191" s="122">
        <v>1.5625E-2</v>
      </c>
      <c r="H191" s="122">
        <v>7.8125E-3</v>
      </c>
      <c r="I191" s="21">
        <v>128</v>
      </c>
      <c r="J191" s="67">
        <v>0.95199999999999996</v>
      </c>
      <c r="K191" s="67">
        <v>3.2000000000000001E-2</v>
      </c>
      <c r="L191" s="67">
        <v>8.0000000000000002E-3</v>
      </c>
      <c r="M191" s="67">
        <v>8.0000000000000002E-3</v>
      </c>
      <c r="N191" s="123">
        <v>125</v>
      </c>
      <c r="O191" s="96">
        <v>0.94594594594594594</v>
      </c>
      <c r="P191" s="96">
        <v>4.5045045045045043E-2</v>
      </c>
      <c r="Q191" s="96">
        <v>9.0090090090090089E-3</v>
      </c>
      <c r="R191" s="96">
        <v>0</v>
      </c>
      <c r="S191" s="16">
        <v>111</v>
      </c>
      <c r="T191" s="98">
        <v>0.9042553191489362</v>
      </c>
      <c r="U191" s="98">
        <v>7.4468085106382975E-2</v>
      </c>
      <c r="V191" s="98">
        <v>2.1276595744680851E-2</v>
      </c>
      <c r="W191" s="98">
        <v>0</v>
      </c>
      <c r="X191" s="99">
        <v>94</v>
      </c>
    </row>
    <row r="192" spans="1:24">
      <c r="A192" s="58" t="s">
        <v>374</v>
      </c>
      <c r="B192" s="58">
        <v>101</v>
      </c>
      <c r="C192" s="58" t="s">
        <v>13</v>
      </c>
      <c r="D192" s="21" t="s">
        <v>375</v>
      </c>
      <c r="E192" s="21" t="s">
        <v>774</v>
      </c>
      <c r="F192" s="21" t="s">
        <v>774</v>
      </c>
      <c r="G192" s="21" t="s">
        <v>774</v>
      </c>
      <c r="H192" s="21" t="s">
        <v>774</v>
      </c>
      <c r="I192" s="21" t="s">
        <v>774</v>
      </c>
      <c r="J192" s="67" t="s">
        <v>774</v>
      </c>
      <c r="K192" s="67" t="s">
        <v>774</v>
      </c>
      <c r="L192" s="67" t="s">
        <v>774</v>
      </c>
      <c r="M192" s="67" t="s">
        <v>774</v>
      </c>
      <c r="N192" s="123" t="s">
        <v>774</v>
      </c>
      <c r="O192" s="96" t="s">
        <v>774</v>
      </c>
      <c r="P192" s="96" t="s">
        <v>774</v>
      </c>
      <c r="Q192" s="96" t="s">
        <v>774</v>
      </c>
      <c r="R192" s="96" t="s">
        <v>774</v>
      </c>
      <c r="S192" s="16" t="s">
        <v>774</v>
      </c>
      <c r="T192" s="98" t="s">
        <v>774</v>
      </c>
      <c r="U192" s="98" t="s">
        <v>774</v>
      </c>
      <c r="V192" s="98" t="s">
        <v>774</v>
      </c>
      <c r="W192" s="98" t="s">
        <v>774</v>
      </c>
      <c r="X192" s="99" t="s">
        <v>774</v>
      </c>
    </row>
    <row r="193" spans="1:24">
      <c r="A193" s="58" t="s">
        <v>376</v>
      </c>
      <c r="B193" s="58">
        <v>101</v>
      </c>
      <c r="C193" s="58" t="s">
        <v>13</v>
      </c>
      <c r="D193" s="21" t="s">
        <v>377</v>
      </c>
      <c r="E193" s="21" t="s">
        <v>774</v>
      </c>
      <c r="F193" s="21" t="s">
        <v>774</v>
      </c>
      <c r="G193" s="21" t="s">
        <v>774</v>
      </c>
      <c r="H193" s="21" t="s">
        <v>774</v>
      </c>
      <c r="I193" s="21" t="s">
        <v>774</v>
      </c>
      <c r="J193" s="67" t="s">
        <v>774</v>
      </c>
      <c r="K193" s="67" t="s">
        <v>774</v>
      </c>
      <c r="L193" s="67" t="s">
        <v>774</v>
      </c>
      <c r="M193" s="67" t="s">
        <v>774</v>
      </c>
      <c r="N193" s="123" t="s">
        <v>774</v>
      </c>
      <c r="O193" s="96" t="s">
        <v>774</v>
      </c>
      <c r="P193" s="96" t="s">
        <v>774</v>
      </c>
      <c r="Q193" s="96" t="s">
        <v>774</v>
      </c>
      <c r="R193" s="96" t="s">
        <v>774</v>
      </c>
      <c r="S193" s="16" t="s">
        <v>774</v>
      </c>
      <c r="T193" s="98" t="s">
        <v>774</v>
      </c>
      <c r="U193" s="98" t="s">
        <v>774</v>
      </c>
      <c r="V193" s="98" t="s">
        <v>774</v>
      </c>
      <c r="W193" s="98" t="s">
        <v>774</v>
      </c>
      <c r="X193" s="99" t="s">
        <v>774</v>
      </c>
    </row>
    <row r="194" spans="1:24">
      <c r="A194" s="58" t="s">
        <v>378</v>
      </c>
      <c r="B194" s="58">
        <v>171</v>
      </c>
      <c r="C194" s="58" t="s">
        <v>13</v>
      </c>
      <c r="D194" s="21" t="s">
        <v>379</v>
      </c>
      <c r="E194" s="122">
        <v>0.75</v>
      </c>
      <c r="F194" s="122">
        <v>0.25</v>
      </c>
      <c r="G194" s="122">
        <v>0</v>
      </c>
      <c r="H194" s="122">
        <v>0</v>
      </c>
      <c r="I194" s="21">
        <v>12</v>
      </c>
      <c r="J194" s="67">
        <v>0.75</v>
      </c>
      <c r="K194" s="67">
        <v>0.1875</v>
      </c>
      <c r="L194" s="67">
        <v>6.25E-2</v>
      </c>
      <c r="M194" s="67">
        <v>0</v>
      </c>
      <c r="N194" s="123">
        <v>16</v>
      </c>
      <c r="O194" s="96">
        <v>0.70588235294117652</v>
      </c>
      <c r="P194" s="96">
        <v>0.11764705882352941</v>
      </c>
      <c r="Q194" s="96">
        <v>0.17647058823529413</v>
      </c>
      <c r="R194" s="96">
        <v>0</v>
      </c>
      <c r="S194" s="16">
        <v>17</v>
      </c>
      <c r="T194" s="98">
        <v>0.75</v>
      </c>
      <c r="U194" s="98">
        <v>0.125</v>
      </c>
      <c r="V194" s="98">
        <v>0.125</v>
      </c>
      <c r="W194" s="98">
        <v>0</v>
      </c>
      <c r="X194" s="99">
        <v>16</v>
      </c>
    </row>
    <row r="195" spans="1:24">
      <c r="A195" s="58" t="s">
        <v>380</v>
      </c>
      <c r="B195" s="58">
        <v>171</v>
      </c>
      <c r="C195" s="58" t="s">
        <v>13</v>
      </c>
      <c r="D195" s="21" t="s">
        <v>381</v>
      </c>
      <c r="E195" s="122">
        <v>0.78947368421052633</v>
      </c>
      <c r="F195" s="122">
        <v>0.11842105263157894</v>
      </c>
      <c r="G195" s="122">
        <v>9.2105263157894732E-2</v>
      </c>
      <c r="H195" s="122">
        <v>0</v>
      </c>
      <c r="I195" s="21">
        <v>76</v>
      </c>
      <c r="J195" s="67">
        <v>0.75806451612903225</v>
      </c>
      <c r="K195" s="67">
        <v>9.6774193548387094E-2</v>
      </c>
      <c r="L195" s="67">
        <v>0.12903225806451613</v>
      </c>
      <c r="M195" s="67">
        <v>1.6129032258064516E-2</v>
      </c>
      <c r="N195" s="123">
        <v>62</v>
      </c>
      <c r="O195" s="96">
        <v>0.78947368421052633</v>
      </c>
      <c r="P195" s="96">
        <v>0.10526315789473684</v>
      </c>
      <c r="Q195" s="96">
        <v>0.10526315789473684</v>
      </c>
      <c r="R195" s="96">
        <v>0</v>
      </c>
      <c r="S195" s="16">
        <v>57</v>
      </c>
      <c r="T195" s="98">
        <v>0.82</v>
      </c>
      <c r="U195" s="98">
        <v>0.1</v>
      </c>
      <c r="V195" s="98">
        <v>0.08</v>
      </c>
      <c r="W195" s="98">
        <v>0</v>
      </c>
      <c r="X195" s="99">
        <v>50</v>
      </c>
    </row>
    <row r="196" spans="1:24">
      <c r="A196" s="58" t="s">
        <v>382</v>
      </c>
      <c r="B196" s="58">
        <v>121</v>
      </c>
      <c r="C196" s="58" t="s">
        <v>13</v>
      </c>
      <c r="D196" s="21" t="s">
        <v>383</v>
      </c>
      <c r="E196" s="122">
        <v>0.59825327510917026</v>
      </c>
      <c r="F196" s="122">
        <v>0.26637554585152839</v>
      </c>
      <c r="G196" s="122">
        <v>0.12008733624454149</v>
      </c>
      <c r="H196" s="122">
        <v>1.5283842794759825E-2</v>
      </c>
      <c r="I196" s="21">
        <v>458</v>
      </c>
      <c r="J196" s="67">
        <v>0.62322274881516593</v>
      </c>
      <c r="K196" s="67">
        <v>0.24407582938388625</v>
      </c>
      <c r="L196" s="67">
        <v>0.10900473933649289</v>
      </c>
      <c r="M196" s="67">
        <v>2.3696682464454975E-2</v>
      </c>
      <c r="N196" s="123">
        <v>422</v>
      </c>
      <c r="O196" s="96">
        <v>0.62068965517241381</v>
      </c>
      <c r="P196" s="96">
        <v>0.25123152709359609</v>
      </c>
      <c r="Q196" s="96">
        <v>0.10837438423645321</v>
      </c>
      <c r="R196" s="96">
        <v>1.9704433497536946E-2</v>
      </c>
      <c r="S196" s="16">
        <v>406</v>
      </c>
      <c r="T196" s="98">
        <v>0.58152173913043481</v>
      </c>
      <c r="U196" s="98">
        <v>0.30434782608695654</v>
      </c>
      <c r="V196" s="98">
        <v>9.5108695652173919E-2</v>
      </c>
      <c r="W196" s="98">
        <v>1.9021739130434784E-2</v>
      </c>
      <c r="X196" s="99">
        <v>368</v>
      </c>
    </row>
    <row r="197" spans="1:24">
      <c r="A197" s="58" t="s">
        <v>384</v>
      </c>
      <c r="B197" s="58">
        <v>123</v>
      </c>
      <c r="C197" s="58" t="s">
        <v>13</v>
      </c>
      <c r="D197" s="21" t="s">
        <v>385</v>
      </c>
      <c r="E197" s="122">
        <v>0.65481171548117156</v>
      </c>
      <c r="F197" s="122">
        <v>0.20920502092050208</v>
      </c>
      <c r="G197" s="122">
        <v>0.1297071129707113</v>
      </c>
      <c r="H197" s="122">
        <v>6.2761506276150627E-3</v>
      </c>
      <c r="I197" s="21">
        <v>478</v>
      </c>
      <c r="J197" s="67">
        <v>0.62932790224032586</v>
      </c>
      <c r="K197" s="67">
        <v>0.22403258655804481</v>
      </c>
      <c r="L197" s="67">
        <v>0.13441955193482688</v>
      </c>
      <c r="M197" s="67">
        <v>1.2219959266802444E-2</v>
      </c>
      <c r="N197" s="123">
        <v>491</v>
      </c>
      <c r="O197" s="96">
        <v>0.67567567567567566</v>
      </c>
      <c r="P197" s="96">
        <v>0.20077220077220076</v>
      </c>
      <c r="Q197" s="96">
        <v>0.11196911196911197</v>
      </c>
      <c r="R197" s="96">
        <v>1.1583011583011582E-2</v>
      </c>
      <c r="S197" s="16">
        <v>518</v>
      </c>
      <c r="T197" s="98">
        <v>0.71071428571428574</v>
      </c>
      <c r="U197" s="98">
        <v>0.16607142857142856</v>
      </c>
      <c r="V197" s="98">
        <v>0.12142857142857143</v>
      </c>
      <c r="W197" s="98">
        <v>1.7857142857142857E-3</v>
      </c>
      <c r="X197" s="99">
        <v>560</v>
      </c>
    </row>
    <row r="198" spans="1:24">
      <c r="A198" s="58" t="s">
        <v>386</v>
      </c>
      <c r="B198" s="58">
        <v>171</v>
      </c>
      <c r="C198" s="58" t="s">
        <v>13</v>
      </c>
      <c r="D198" s="21" t="s">
        <v>387</v>
      </c>
      <c r="E198" s="21" t="s">
        <v>774</v>
      </c>
      <c r="F198" s="21" t="s">
        <v>774</v>
      </c>
      <c r="G198" s="21" t="s">
        <v>774</v>
      </c>
      <c r="H198" s="21" t="s">
        <v>774</v>
      </c>
      <c r="I198" s="21" t="s">
        <v>774</v>
      </c>
      <c r="J198" s="67" t="s">
        <v>774</v>
      </c>
      <c r="K198" s="67" t="s">
        <v>774</v>
      </c>
      <c r="L198" s="67" t="s">
        <v>774</v>
      </c>
      <c r="M198" s="67" t="s">
        <v>774</v>
      </c>
      <c r="N198" s="123" t="s">
        <v>774</v>
      </c>
      <c r="O198" s="96" t="s">
        <v>774</v>
      </c>
      <c r="P198" s="96" t="s">
        <v>774</v>
      </c>
      <c r="Q198" s="96" t="s">
        <v>774</v>
      </c>
      <c r="R198" s="96" t="s">
        <v>774</v>
      </c>
      <c r="S198" s="16" t="s">
        <v>774</v>
      </c>
      <c r="T198" s="98" t="s">
        <v>774</v>
      </c>
      <c r="U198" s="98" t="s">
        <v>774</v>
      </c>
      <c r="V198" s="98" t="s">
        <v>774</v>
      </c>
      <c r="W198" s="98" t="s">
        <v>774</v>
      </c>
      <c r="X198" s="99" t="s">
        <v>774</v>
      </c>
    </row>
    <row r="199" spans="1:24">
      <c r="A199" s="58" t="s">
        <v>388</v>
      </c>
      <c r="B199" s="58">
        <v>101</v>
      </c>
      <c r="C199" s="58" t="s">
        <v>13</v>
      </c>
      <c r="D199" s="21" t="s">
        <v>389</v>
      </c>
      <c r="E199" s="122">
        <v>0.90909090909090906</v>
      </c>
      <c r="F199" s="122">
        <v>9.0909090909090912E-2</v>
      </c>
      <c r="G199" s="122">
        <v>0</v>
      </c>
      <c r="H199" s="122">
        <v>0</v>
      </c>
      <c r="I199" s="21">
        <v>22</v>
      </c>
      <c r="J199" s="67">
        <v>0.84</v>
      </c>
      <c r="K199" s="67">
        <v>0.12</v>
      </c>
      <c r="L199" s="67">
        <v>0.04</v>
      </c>
      <c r="M199" s="67">
        <v>0</v>
      </c>
      <c r="N199" s="123">
        <v>25</v>
      </c>
      <c r="O199" s="96">
        <v>0.82608695652173914</v>
      </c>
      <c r="P199" s="96">
        <v>0.17391304347826086</v>
      </c>
      <c r="Q199" s="96">
        <v>0</v>
      </c>
      <c r="R199" s="96">
        <v>0</v>
      </c>
      <c r="S199" s="16">
        <v>23</v>
      </c>
      <c r="T199" s="98">
        <v>0.68181818181818177</v>
      </c>
      <c r="U199" s="98">
        <v>0.27272727272727271</v>
      </c>
      <c r="V199" s="98">
        <v>4.5454545454545456E-2</v>
      </c>
      <c r="W199" s="98">
        <v>0</v>
      </c>
      <c r="X199" s="99">
        <v>22</v>
      </c>
    </row>
    <row r="200" spans="1:24">
      <c r="A200" s="58" t="s">
        <v>390</v>
      </c>
      <c r="B200" s="58">
        <v>123</v>
      </c>
      <c r="C200" s="58" t="s">
        <v>8</v>
      </c>
      <c r="D200" s="21" t="s">
        <v>391</v>
      </c>
      <c r="E200" s="122">
        <v>0.64599092284417547</v>
      </c>
      <c r="F200" s="122">
        <v>0.20990922844175491</v>
      </c>
      <c r="G200" s="122">
        <v>0.1403177004538578</v>
      </c>
      <c r="H200" s="122">
        <v>3.7821482602118004E-3</v>
      </c>
      <c r="I200" s="21">
        <v>2644</v>
      </c>
      <c r="J200" s="67">
        <v>0.64924181963288108</v>
      </c>
      <c r="K200" s="67">
        <v>0.20830007980845969</v>
      </c>
      <c r="L200" s="67">
        <v>0.13926576217079009</v>
      </c>
      <c r="M200" s="67">
        <v>3.1923383878691143E-3</v>
      </c>
      <c r="N200" s="123">
        <v>2506</v>
      </c>
      <c r="O200" s="96">
        <v>0.60747271200671704</v>
      </c>
      <c r="P200" s="96">
        <v>0.25188916876574308</v>
      </c>
      <c r="Q200" s="96">
        <v>0.13769941225860621</v>
      </c>
      <c r="R200" s="96">
        <v>2.9387069689336691E-3</v>
      </c>
      <c r="S200" s="16">
        <v>2382</v>
      </c>
      <c r="T200" s="98">
        <v>0.5537117903930131</v>
      </c>
      <c r="U200" s="98">
        <v>0.29257641921397382</v>
      </c>
      <c r="V200" s="98">
        <v>0.15021834061135372</v>
      </c>
      <c r="W200" s="98">
        <v>3.4934497816593887E-3</v>
      </c>
      <c r="X200" s="99">
        <v>2290</v>
      </c>
    </row>
    <row r="201" spans="1:24">
      <c r="A201" s="58" t="s">
        <v>392</v>
      </c>
      <c r="B201" s="58">
        <v>171</v>
      </c>
      <c r="C201" s="58" t="s">
        <v>13</v>
      </c>
      <c r="D201" s="21" t="s">
        <v>393</v>
      </c>
      <c r="E201" s="122">
        <v>0.59090909090909094</v>
      </c>
      <c r="F201" s="122">
        <v>0.20454545454545456</v>
      </c>
      <c r="G201" s="122">
        <v>0.20454545454545456</v>
      </c>
      <c r="H201" s="122">
        <v>0</v>
      </c>
      <c r="I201" s="21">
        <v>44</v>
      </c>
      <c r="J201" s="67">
        <v>0.58974358974358976</v>
      </c>
      <c r="K201" s="67">
        <v>0.28205128205128205</v>
      </c>
      <c r="L201" s="67">
        <v>0.12820512820512819</v>
      </c>
      <c r="M201" s="67">
        <v>0</v>
      </c>
      <c r="N201" s="123">
        <v>39</v>
      </c>
      <c r="O201" s="96">
        <v>0.58333333333333337</v>
      </c>
      <c r="P201" s="96">
        <v>0.33333333333333331</v>
      </c>
      <c r="Q201" s="96">
        <v>8.3333333333333329E-2</v>
      </c>
      <c r="R201" s="96">
        <v>0</v>
      </c>
      <c r="S201" s="16">
        <v>36</v>
      </c>
      <c r="T201" s="98">
        <v>0.72727272727272729</v>
      </c>
      <c r="U201" s="98">
        <v>0.21212121212121213</v>
      </c>
      <c r="V201" s="98">
        <v>6.0606060606060608E-2</v>
      </c>
      <c r="W201" s="98">
        <v>0</v>
      </c>
      <c r="X201" s="99">
        <v>33</v>
      </c>
    </row>
    <row r="202" spans="1:24">
      <c r="A202" s="58" t="s">
        <v>394</v>
      </c>
      <c r="B202" s="58">
        <v>123</v>
      </c>
      <c r="C202" s="58" t="s">
        <v>13</v>
      </c>
      <c r="D202" s="21" t="s">
        <v>395</v>
      </c>
      <c r="E202" s="122">
        <v>1</v>
      </c>
      <c r="F202" s="122">
        <v>0</v>
      </c>
      <c r="G202" s="122">
        <v>0</v>
      </c>
      <c r="H202" s="122">
        <v>0</v>
      </c>
      <c r="I202" s="21">
        <v>30</v>
      </c>
      <c r="J202" s="67">
        <v>1</v>
      </c>
      <c r="K202" s="67">
        <v>0</v>
      </c>
      <c r="L202" s="67">
        <v>0</v>
      </c>
      <c r="M202" s="67">
        <v>0</v>
      </c>
      <c r="N202" s="123">
        <v>23</v>
      </c>
      <c r="O202" s="96">
        <v>1</v>
      </c>
      <c r="P202" s="96">
        <v>0</v>
      </c>
      <c r="Q202" s="96">
        <v>0</v>
      </c>
      <c r="R202" s="96">
        <v>0</v>
      </c>
      <c r="S202" s="16">
        <v>24</v>
      </c>
      <c r="T202" s="98">
        <v>1</v>
      </c>
      <c r="U202" s="98">
        <v>0</v>
      </c>
      <c r="V202" s="98">
        <v>0</v>
      </c>
      <c r="W202" s="98">
        <v>0</v>
      </c>
      <c r="X202" s="99">
        <v>30</v>
      </c>
    </row>
    <row r="203" spans="1:24">
      <c r="A203" s="58" t="s">
        <v>396</v>
      </c>
      <c r="B203" s="58">
        <v>113</v>
      </c>
      <c r="C203" s="58" t="s">
        <v>13</v>
      </c>
      <c r="D203" s="21" t="s">
        <v>397</v>
      </c>
      <c r="E203" s="122">
        <v>0.84</v>
      </c>
      <c r="F203" s="122">
        <v>0.12</v>
      </c>
      <c r="G203" s="122">
        <v>0.02</v>
      </c>
      <c r="H203" s="122">
        <v>0.02</v>
      </c>
      <c r="I203" s="21">
        <v>50</v>
      </c>
      <c r="J203" s="67">
        <v>0.84210526315789469</v>
      </c>
      <c r="K203" s="67">
        <v>0.10526315789473684</v>
      </c>
      <c r="L203" s="67">
        <v>3.5087719298245612E-2</v>
      </c>
      <c r="M203" s="67">
        <v>1.7543859649122806E-2</v>
      </c>
      <c r="N203" s="123">
        <v>57</v>
      </c>
      <c r="O203" s="96">
        <v>0.72727272727272729</v>
      </c>
      <c r="P203" s="96">
        <v>0.23636363636363636</v>
      </c>
      <c r="Q203" s="96">
        <v>0</v>
      </c>
      <c r="R203" s="96">
        <v>3.6363636363636362E-2</v>
      </c>
      <c r="S203" s="16">
        <v>55</v>
      </c>
      <c r="T203" s="98">
        <v>0.65306122448979587</v>
      </c>
      <c r="U203" s="98">
        <v>0.2857142857142857</v>
      </c>
      <c r="V203" s="98">
        <v>6.1224489795918366E-2</v>
      </c>
      <c r="W203" s="98">
        <v>0</v>
      </c>
      <c r="X203" s="99">
        <v>49</v>
      </c>
    </row>
    <row r="204" spans="1:24">
      <c r="A204" s="58" t="s">
        <v>398</v>
      </c>
      <c r="B204" s="58">
        <v>121</v>
      </c>
      <c r="C204" s="58" t="s">
        <v>13</v>
      </c>
      <c r="D204" s="21" t="s">
        <v>399</v>
      </c>
      <c r="E204" s="122">
        <v>0.71604938271604934</v>
      </c>
      <c r="F204" s="122">
        <v>0.17777777777777778</v>
      </c>
      <c r="G204" s="122">
        <v>8.0658436213991769E-2</v>
      </c>
      <c r="H204" s="122">
        <v>2.5514403292181069E-2</v>
      </c>
      <c r="I204" s="21">
        <v>1215</v>
      </c>
      <c r="J204" s="67">
        <v>0.72560467055879896</v>
      </c>
      <c r="K204" s="67">
        <v>0.18765638031693077</v>
      </c>
      <c r="L204" s="67">
        <v>6.7556296914095079E-2</v>
      </c>
      <c r="M204" s="67">
        <v>1.9182652210175146E-2</v>
      </c>
      <c r="N204" s="123">
        <v>1199</v>
      </c>
      <c r="O204" s="96">
        <v>0.69160432252701576</v>
      </c>
      <c r="P204" s="96">
        <v>0.21612635078969245</v>
      </c>
      <c r="Q204" s="96">
        <v>7.7306733167082295E-2</v>
      </c>
      <c r="R204" s="96">
        <v>1.4962593516209476E-2</v>
      </c>
      <c r="S204" s="16">
        <v>1203</v>
      </c>
      <c r="T204" s="98">
        <v>0.67362924281984338</v>
      </c>
      <c r="U204" s="98">
        <v>0.23324630113141862</v>
      </c>
      <c r="V204" s="98">
        <v>7.919930374238468E-2</v>
      </c>
      <c r="W204" s="98">
        <v>1.392515230635335E-2</v>
      </c>
      <c r="X204" s="99">
        <v>1149</v>
      </c>
    </row>
    <row r="205" spans="1:24">
      <c r="A205" s="58" t="s">
        <v>400</v>
      </c>
      <c r="B205" s="58">
        <v>171</v>
      </c>
      <c r="C205" s="58" t="s">
        <v>13</v>
      </c>
      <c r="D205" s="21" t="s">
        <v>401</v>
      </c>
      <c r="E205" s="122">
        <v>0.91935483870967738</v>
      </c>
      <c r="F205" s="122">
        <v>6.4516129032258063E-2</v>
      </c>
      <c r="G205" s="122">
        <v>1.6129032258064516E-2</v>
      </c>
      <c r="H205" s="122">
        <v>0</v>
      </c>
      <c r="I205" s="21">
        <v>62</v>
      </c>
      <c r="J205" s="67">
        <v>0.92982456140350878</v>
      </c>
      <c r="K205" s="67">
        <v>3.5087719298245612E-2</v>
      </c>
      <c r="L205" s="67">
        <v>3.5087719298245612E-2</v>
      </c>
      <c r="M205" s="67">
        <v>0</v>
      </c>
      <c r="N205" s="123">
        <v>57</v>
      </c>
      <c r="O205" s="96">
        <v>1</v>
      </c>
      <c r="P205" s="96">
        <v>0</v>
      </c>
      <c r="Q205" s="96">
        <v>0</v>
      </c>
      <c r="R205" s="96">
        <v>0</v>
      </c>
      <c r="S205" s="16">
        <v>46</v>
      </c>
      <c r="T205" s="98">
        <v>0.96153846153846156</v>
      </c>
      <c r="U205" s="98">
        <v>3.8461538461538464E-2</v>
      </c>
      <c r="V205" s="98">
        <v>0</v>
      </c>
      <c r="W205" s="98">
        <v>0</v>
      </c>
      <c r="X205" s="99">
        <v>26</v>
      </c>
    </row>
    <row r="206" spans="1:24">
      <c r="A206" s="58" t="s">
        <v>402</v>
      </c>
      <c r="B206" s="58">
        <v>113</v>
      </c>
      <c r="C206" s="58" t="s">
        <v>13</v>
      </c>
      <c r="D206" s="21" t="s">
        <v>403</v>
      </c>
      <c r="E206" s="122">
        <v>0.7720588235294118</v>
      </c>
      <c r="F206" s="122">
        <v>9.5588235294117641E-2</v>
      </c>
      <c r="G206" s="122">
        <v>0.11764705882352941</v>
      </c>
      <c r="H206" s="122">
        <v>1.4705882352941176E-2</v>
      </c>
      <c r="I206" s="21">
        <v>136</v>
      </c>
      <c r="J206" s="67">
        <v>0.7890625</v>
      </c>
      <c r="K206" s="67">
        <v>8.59375E-2</v>
      </c>
      <c r="L206" s="67">
        <v>0.1015625</v>
      </c>
      <c r="M206" s="67">
        <v>2.34375E-2</v>
      </c>
      <c r="N206" s="123">
        <v>128</v>
      </c>
      <c r="O206" s="96">
        <v>0.77391304347826084</v>
      </c>
      <c r="P206" s="96">
        <v>9.5652173913043481E-2</v>
      </c>
      <c r="Q206" s="96">
        <v>0.10434782608695652</v>
      </c>
      <c r="R206" s="96">
        <v>2.6086956521739129E-2</v>
      </c>
      <c r="S206" s="16">
        <v>115</v>
      </c>
      <c r="T206" s="98">
        <v>0.83870967741935487</v>
      </c>
      <c r="U206" s="98">
        <v>8.0645161290322578E-2</v>
      </c>
      <c r="V206" s="98">
        <v>7.2580645161290328E-2</v>
      </c>
      <c r="W206" s="98">
        <v>8.0645161290322578E-3</v>
      </c>
      <c r="X206" s="99">
        <v>124</v>
      </c>
    </row>
    <row r="207" spans="1:24">
      <c r="A207" s="58" t="s">
        <v>404</v>
      </c>
      <c r="B207" s="58">
        <v>123</v>
      </c>
      <c r="C207" s="58" t="s">
        <v>13</v>
      </c>
      <c r="D207" s="21" t="s">
        <v>405</v>
      </c>
      <c r="E207" s="122">
        <v>0.49019607843137253</v>
      </c>
      <c r="F207" s="122">
        <v>0.41176470588235292</v>
      </c>
      <c r="G207" s="122">
        <v>9.8039215686274508E-2</v>
      </c>
      <c r="H207" s="122">
        <v>0</v>
      </c>
      <c r="I207" s="21">
        <v>51</v>
      </c>
      <c r="J207" s="67">
        <v>0.53061224489795922</v>
      </c>
      <c r="K207" s="67">
        <v>0.46938775510204084</v>
      </c>
      <c r="L207" s="67">
        <v>0</v>
      </c>
      <c r="M207" s="67">
        <v>0</v>
      </c>
      <c r="N207" s="123">
        <v>49</v>
      </c>
      <c r="O207" s="96">
        <v>0.43103448275862066</v>
      </c>
      <c r="P207" s="96">
        <v>0.55172413793103448</v>
      </c>
      <c r="Q207" s="96">
        <v>1.7241379310344827E-2</v>
      </c>
      <c r="R207" s="96">
        <v>0</v>
      </c>
      <c r="S207" s="16">
        <v>58</v>
      </c>
      <c r="T207" s="98">
        <v>0.44827586206896552</v>
      </c>
      <c r="U207" s="98">
        <v>0.55172413793103448</v>
      </c>
      <c r="V207" s="98">
        <v>0</v>
      </c>
      <c r="W207" s="98">
        <v>0</v>
      </c>
      <c r="X207" s="99">
        <v>58</v>
      </c>
    </row>
    <row r="208" spans="1:24">
      <c r="A208" s="58" t="s">
        <v>406</v>
      </c>
      <c r="B208" s="58">
        <v>114</v>
      </c>
      <c r="C208" s="58" t="s">
        <v>8</v>
      </c>
      <c r="D208" s="21" t="s">
        <v>407</v>
      </c>
      <c r="E208" s="122">
        <v>0.69205834683954615</v>
      </c>
      <c r="F208" s="122">
        <v>0.1312803889789303</v>
      </c>
      <c r="G208" s="122">
        <v>0.17017828200972449</v>
      </c>
      <c r="H208" s="122">
        <v>6.4829821717990272E-3</v>
      </c>
      <c r="I208" s="21">
        <v>617</v>
      </c>
      <c r="J208" s="67">
        <v>0.67226890756302526</v>
      </c>
      <c r="K208" s="67">
        <v>0.17647058823529413</v>
      </c>
      <c r="L208" s="67">
        <v>0.14957983193277311</v>
      </c>
      <c r="M208" s="67">
        <v>1.6806722689075631E-3</v>
      </c>
      <c r="N208" s="123">
        <v>595</v>
      </c>
      <c r="O208" s="96">
        <v>0.65793780687397707</v>
      </c>
      <c r="P208" s="96">
        <v>0.20294599018003273</v>
      </c>
      <c r="Q208" s="96">
        <v>0.13747954173486088</v>
      </c>
      <c r="R208" s="96">
        <v>1.6366612111292963E-3</v>
      </c>
      <c r="S208" s="16">
        <v>611</v>
      </c>
      <c r="T208" s="98">
        <v>0.67950963222416816</v>
      </c>
      <c r="U208" s="98">
        <v>0.18388791593695272</v>
      </c>
      <c r="V208" s="98">
        <v>0.13485113835376533</v>
      </c>
      <c r="W208" s="98">
        <v>1.7513134851138354E-3</v>
      </c>
      <c r="X208" s="99">
        <v>571</v>
      </c>
    </row>
    <row r="209" spans="1:24">
      <c r="A209" s="58" t="s">
        <v>408</v>
      </c>
      <c r="B209" s="58">
        <v>114</v>
      </c>
      <c r="C209" s="58" t="s">
        <v>13</v>
      </c>
      <c r="D209" s="21" t="s">
        <v>409</v>
      </c>
      <c r="E209" s="122">
        <v>0.74269005847953218</v>
      </c>
      <c r="F209" s="122">
        <v>0.2046783625730994</v>
      </c>
      <c r="G209" s="122">
        <v>4.6783625730994149E-2</v>
      </c>
      <c r="H209" s="122">
        <v>5.8479532163742687E-3</v>
      </c>
      <c r="I209" s="21">
        <v>171</v>
      </c>
      <c r="J209" s="67">
        <v>0.72289156626506024</v>
      </c>
      <c r="K209" s="67">
        <v>0.23493975903614459</v>
      </c>
      <c r="L209" s="67">
        <v>3.0120481927710843E-2</v>
      </c>
      <c r="M209" s="67">
        <v>1.2048192771084338E-2</v>
      </c>
      <c r="N209" s="123">
        <v>166</v>
      </c>
      <c r="O209" s="96">
        <v>0.66901408450704225</v>
      </c>
      <c r="P209" s="96">
        <v>0.30281690140845069</v>
      </c>
      <c r="Q209" s="96">
        <v>7.0422535211267607E-3</v>
      </c>
      <c r="R209" s="96">
        <v>2.1126760563380281E-2</v>
      </c>
      <c r="S209" s="16">
        <v>142</v>
      </c>
      <c r="T209" s="98">
        <v>0.70860927152317876</v>
      </c>
      <c r="U209" s="98">
        <v>0.27152317880794702</v>
      </c>
      <c r="V209" s="98">
        <v>6.6225165562913907E-3</v>
      </c>
      <c r="W209" s="98">
        <v>1.3245033112582781E-2</v>
      </c>
      <c r="X209" s="99">
        <v>151</v>
      </c>
    </row>
    <row r="210" spans="1:24">
      <c r="A210" s="58" t="s">
        <v>410</v>
      </c>
      <c r="B210" s="58">
        <v>123</v>
      </c>
      <c r="C210" s="58" t="s">
        <v>13</v>
      </c>
      <c r="D210" s="21" t="s">
        <v>411</v>
      </c>
      <c r="E210" s="122">
        <v>0.80555555555555558</v>
      </c>
      <c r="F210" s="122">
        <v>0.19444444444444445</v>
      </c>
      <c r="G210" s="122">
        <v>0</v>
      </c>
      <c r="H210" s="122">
        <v>0</v>
      </c>
      <c r="I210" s="21">
        <v>36</v>
      </c>
      <c r="J210" s="67">
        <v>0.84615384615384615</v>
      </c>
      <c r="K210" s="67">
        <v>0.12820512820512819</v>
      </c>
      <c r="L210" s="67">
        <v>2.564102564102564E-2</v>
      </c>
      <c r="M210" s="67">
        <v>0</v>
      </c>
      <c r="N210" s="123">
        <v>39</v>
      </c>
      <c r="O210" s="96">
        <v>0.8</v>
      </c>
      <c r="P210" s="96">
        <v>0.16666666666666666</v>
      </c>
      <c r="Q210" s="96">
        <v>3.3333333333333333E-2</v>
      </c>
      <c r="R210" s="96">
        <v>0</v>
      </c>
      <c r="S210" s="16">
        <v>30</v>
      </c>
      <c r="T210" s="98">
        <v>0.8529411764705882</v>
      </c>
      <c r="U210" s="98">
        <v>0.11764705882352941</v>
      </c>
      <c r="V210" s="98">
        <v>2.9411764705882353E-2</v>
      </c>
      <c r="W210" s="98">
        <v>0</v>
      </c>
      <c r="X210" s="99">
        <v>34</v>
      </c>
    </row>
    <row r="211" spans="1:24">
      <c r="A211" s="58" t="s">
        <v>413</v>
      </c>
      <c r="B211" s="58">
        <v>123</v>
      </c>
      <c r="C211" s="58" t="s">
        <v>13</v>
      </c>
      <c r="D211" s="21" t="s">
        <v>414</v>
      </c>
      <c r="E211" s="122">
        <v>0.48071216617210683</v>
      </c>
      <c r="F211" s="122">
        <v>0.43026706231454004</v>
      </c>
      <c r="G211" s="122">
        <v>7.71513353115727E-2</v>
      </c>
      <c r="H211" s="122">
        <v>1.1869436201780416E-2</v>
      </c>
      <c r="I211" s="21">
        <v>337</v>
      </c>
      <c r="J211" s="67">
        <v>0.45400593471810091</v>
      </c>
      <c r="K211" s="67">
        <v>0.45400593471810091</v>
      </c>
      <c r="L211" s="67">
        <v>8.0118694362017809E-2</v>
      </c>
      <c r="M211" s="67">
        <v>1.1869436201780416E-2</v>
      </c>
      <c r="N211" s="123">
        <v>337</v>
      </c>
      <c r="O211" s="96">
        <v>0.4847560975609756</v>
      </c>
      <c r="P211" s="96">
        <v>0.42073170731707316</v>
      </c>
      <c r="Q211" s="96">
        <v>8.8414634146341459E-2</v>
      </c>
      <c r="R211" s="96">
        <v>6.0975609756097563E-3</v>
      </c>
      <c r="S211" s="16">
        <v>328</v>
      </c>
      <c r="T211" s="98">
        <v>0.42345276872964172</v>
      </c>
      <c r="U211" s="98">
        <v>0.46905537459283386</v>
      </c>
      <c r="V211" s="98">
        <v>0.10423452768729642</v>
      </c>
      <c r="W211" s="98">
        <v>3.2573289902280132E-3</v>
      </c>
      <c r="X211" s="99">
        <v>307</v>
      </c>
    </row>
    <row r="212" spans="1:24">
      <c r="A212" s="58" t="s">
        <v>415</v>
      </c>
      <c r="B212" s="58">
        <v>101</v>
      </c>
      <c r="C212" s="58" t="s">
        <v>13</v>
      </c>
      <c r="D212" s="21" t="s">
        <v>416</v>
      </c>
      <c r="E212" s="122">
        <v>0.74250000000000005</v>
      </c>
      <c r="F212" s="122">
        <v>0.19750000000000001</v>
      </c>
      <c r="G212" s="122">
        <v>5.2499999999999998E-2</v>
      </c>
      <c r="H212" s="122">
        <v>7.4999999999999997E-3</v>
      </c>
      <c r="I212" s="21">
        <v>400</v>
      </c>
      <c r="J212" s="67">
        <v>0.79403794037940378</v>
      </c>
      <c r="K212" s="67">
        <v>0.16260162601626016</v>
      </c>
      <c r="L212" s="67">
        <v>4.065040650406504E-2</v>
      </c>
      <c r="M212" s="67">
        <v>2.7100271002710027E-3</v>
      </c>
      <c r="N212" s="123">
        <v>369</v>
      </c>
      <c r="O212" s="96">
        <v>0.74785100286532946</v>
      </c>
      <c r="P212" s="96">
        <v>0.16905444126074498</v>
      </c>
      <c r="Q212" s="96">
        <v>7.7363896848137534E-2</v>
      </c>
      <c r="R212" s="96">
        <v>5.7306590257879654E-3</v>
      </c>
      <c r="S212" s="16">
        <v>349</v>
      </c>
      <c r="T212" s="98">
        <v>0.77521613832853031</v>
      </c>
      <c r="U212" s="98">
        <v>0.14985590778097982</v>
      </c>
      <c r="V212" s="98">
        <v>7.492795389048991E-2</v>
      </c>
      <c r="W212" s="98">
        <v>0</v>
      </c>
      <c r="X212" s="99">
        <v>347</v>
      </c>
    </row>
    <row r="213" spans="1:24">
      <c r="A213" s="58" t="s">
        <v>419</v>
      </c>
      <c r="B213" s="58">
        <v>121</v>
      </c>
      <c r="C213" s="58" t="s">
        <v>8</v>
      </c>
      <c r="D213" s="21" t="s">
        <v>420</v>
      </c>
      <c r="E213" s="122">
        <v>0.51133749589221167</v>
      </c>
      <c r="F213" s="122">
        <v>0.29641800854419981</v>
      </c>
      <c r="G213" s="122">
        <v>0.18600065724613868</v>
      </c>
      <c r="H213" s="122">
        <v>6.2438383174498848E-3</v>
      </c>
      <c r="I213" s="21">
        <v>3043</v>
      </c>
      <c r="J213" s="67">
        <v>0.54620976116303221</v>
      </c>
      <c r="K213" s="67">
        <v>0.2834890965732087</v>
      </c>
      <c r="L213" s="67">
        <v>0.16372447213568708</v>
      </c>
      <c r="M213" s="67">
        <v>6.5766701280719972E-3</v>
      </c>
      <c r="N213" s="123">
        <v>2889</v>
      </c>
      <c r="O213" s="96">
        <v>0.54929065114587128</v>
      </c>
      <c r="P213" s="96">
        <v>0.27246271371407782</v>
      </c>
      <c r="Q213" s="96">
        <v>0.17315387413604946</v>
      </c>
      <c r="R213" s="96">
        <v>5.0927610040014549E-3</v>
      </c>
      <c r="S213" s="16">
        <v>2749</v>
      </c>
      <c r="T213" s="98">
        <v>0.54197622585438332</v>
      </c>
      <c r="U213" s="98">
        <v>0.28008915304606241</v>
      </c>
      <c r="V213" s="98">
        <v>0.17347696879643387</v>
      </c>
      <c r="W213" s="98">
        <v>4.4576523031203564E-3</v>
      </c>
      <c r="X213" s="99">
        <v>2692</v>
      </c>
    </row>
    <row r="214" spans="1:24">
      <c r="A214" s="58" t="s">
        <v>421</v>
      </c>
      <c r="B214" s="58">
        <v>114</v>
      </c>
      <c r="C214" s="58" t="s">
        <v>13</v>
      </c>
      <c r="D214" s="21" t="s">
        <v>422</v>
      </c>
      <c r="E214" s="21" t="s">
        <v>774</v>
      </c>
      <c r="F214" s="21" t="s">
        <v>774</v>
      </c>
      <c r="G214" s="21" t="s">
        <v>774</v>
      </c>
      <c r="H214" s="21" t="s">
        <v>774</v>
      </c>
      <c r="I214" s="21" t="s">
        <v>774</v>
      </c>
      <c r="J214" s="67" t="s">
        <v>774</v>
      </c>
      <c r="K214" s="67" t="s">
        <v>774</v>
      </c>
      <c r="L214" s="67" t="s">
        <v>774</v>
      </c>
      <c r="M214" s="67" t="s">
        <v>774</v>
      </c>
      <c r="N214" s="123" t="s">
        <v>774</v>
      </c>
      <c r="O214" s="96" t="s">
        <v>774</v>
      </c>
      <c r="P214" s="96" t="s">
        <v>774</v>
      </c>
      <c r="Q214" s="96" t="s">
        <v>774</v>
      </c>
      <c r="R214" s="96" t="s">
        <v>774</v>
      </c>
      <c r="S214" s="16" t="s">
        <v>774</v>
      </c>
      <c r="T214" s="98" t="s">
        <v>774</v>
      </c>
      <c r="U214" s="98" t="s">
        <v>774</v>
      </c>
      <c r="V214" s="98" t="s">
        <v>774</v>
      </c>
      <c r="W214" s="98" t="s">
        <v>774</v>
      </c>
      <c r="X214" s="99" t="s">
        <v>774</v>
      </c>
    </row>
    <row r="215" spans="1:24">
      <c r="A215" s="58" t="s">
        <v>423</v>
      </c>
      <c r="B215" s="58">
        <v>114</v>
      </c>
      <c r="C215" s="58" t="s">
        <v>13</v>
      </c>
      <c r="D215" s="21" t="s">
        <v>424</v>
      </c>
      <c r="E215" s="122">
        <v>1</v>
      </c>
      <c r="F215" s="122">
        <v>0</v>
      </c>
      <c r="G215" s="122">
        <v>0</v>
      </c>
      <c r="H215" s="122">
        <v>0</v>
      </c>
      <c r="I215" s="21">
        <v>75</v>
      </c>
      <c r="J215" s="67">
        <v>1</v>
      </c>
      <c r="K215" s="67">
        <v>0</v>
      </c>
      <c r="L215" s="67">
        <v>0</v>
      </c>
      <c r="M215" s="67">
        <v>0</v>
      </c>
      <c r="N215" s="123">
        <v>70</v>
      </c>
      <c r="O215" s="96">
        <v>1</v>
      </c>
      <c r="P215" s="96">
        <v>0</v>
      </c>
      <c r="Q215" s="96">
        <v>0</v>
      </c>
      <c r="R215" s="96">
        <v>0</v>
      </c>
      <c r="S215" s="16">
        <v>72</v>
      </c>
      <c r="T215" s="98">
        <v>0.92727272727272725</v>
      </c>
      <c r="U215" s="98">
        <v>3.6363636363636362E-2</v>
      </c>
      <c r="V215" s="98">
        <v>3.6363636363636362E-2</v>
      </c>
      <c r="W215" s="98">
        <v>0</v>
      </c>
      <c r="X215" s="99">
        <v>55</v>
      </c>
    </row>
    <row r="216" spans="1:24">
      <c r="A216" s="58" t="s">
        <v>425</v>
      </c>
      <c r="B216" s="58">
        <v>114</v>
      </c>
      <c r="C216" s="58" t="s">
        <v>13</v>
      </c>
      <c r="D216" s="21" t="s">
        <v>426</v>
      </c>
      <c r="E216" s="122">
        <v>0.89787798408488062</v>
      </c>
      <c r="F216" s="122">
        <v>8.0901856763925736E-2</v>
      </c>
      <c r="G216" s="122">
        <v>1.5915119363395226E-2</v>
      </c>
      <c r="H216" s="122">
        <v>5.3050397877984082E-3</v>
      </c>
      <c r="I216" s="21">
        <v>754</v>
      </c>
      <c r="J216" s="67">
        <v>0.90724637681159426</v>
      </c>
      <c r="K216" s="67">
        <v>7.101449275362319E-2</v>
      </c>
      <c r="L216" s="67">
        <v>1.8840579710144929E-2</v>
      </c>
      <c r="M216" s="67">
        <v>2.8985507246376812E-3</v>
      </c>
      <c r="N216" s="123">
        <v>690</v>
      </c>
      <c r="O216" s="96">
        <v>0.90143084260731321</v>
      </c>
      <c r="P216" s="96">
        <v>7.9491255961844198E-2</v>
      </c>
      <c r="Q216" s="96">
        <v>1.4308426073131956E-2</v>
      </c>
      <c r="R216" s="96">
        <v>4.7694753577106515E-3</v>
      </c>
      <c r="S216" s="16">
        <v>629</v>
      </c>
      <c r="T216" s="98">
        <v>0.88321167883211682</v>
      </c>
      <c r="U216" s="98">
        <v>0.10948905109489052</v>
      </c>
      <c r="V216" s="98">
        <v>7.2992700729927005E-3</v>
      </c>
      <c r="W216" s="98">
        <v>0</v>
      </c>
      <c r="X216" s="99">
        <v>548</v>
      </c>
    </row>
    <row r="217" spans="1:24">
      <c r="A217" s="58" t="s">
        <v>427</v>
      </c>
      <c r="B217" s="58">
        <v>171</v>
      </c>
      <c r="C217" s="58" t="s">
        <v>13</v>
      </c>
      <c r="D217" s="21" t="s">
        <v>428</v>
      </c>
      <c r="E217" s="122">
        <v>0.8571428571428571</v>
      </c>
      <c r="F217" s="122">
        <v>5.569007263922518E-2</v>
      </c>
      <c r="G217" s="122">
        <v>8.7167070217917669E-2</v>
      </c>
      <c r="H217" s="122">
        <v>0</v>
      </c>
      <c r="I217" s="21">
        <v>413</v>
      </c>
      <c r="J217" s="67">
        <v>0.71046228710462289</v>
      </c>
      <c r="K217" s="67">
        <v>0.21167883211678831</v>
      </c>
      <c r="L217" s="67">
        <v>7.785888077858881E-2</v>
      </c>
      <c r="M217" s="67">
        <v>0</v>
      </c>
      <c r="N217" s="123">
        <v>411</v>
      </c>
      <c r="O217" s="96">
        <v>0.6875</v>
      </c>
      <c r="P217" s="96">
        <v>0.22750000000000001</v>
      </c>
      <c r="Q217" s="96">
        <v>0.08</v>
      </c>
      <c r="R217" s="96">
        <v>5.0000000000000001E-3</v>
      </c>
      <c r="S217" s="16">
        <v>400</v>
      </c>
      <c r="T217" s="98">
        <v>0.68329177057356605</v>
      </c>
      <c r="U217" s="98">
        <v>0.24189526184538654</v>
      </c>
      <c r="V217" s="98">
        <v>7.2319201995012475E-2</v>
      </c>
      <c r="W217" s="98">
        <v>2.4937655860349127E-3</v>
      </c>
      <c r="X217" s="99">
        <v>401</v>
      </c>
    </row>
    <row r="218" spans="1:24">
      <c r="A218" s="58" t="s">
        <v>429</v>
      </c>
      <c r="B218" s="58">
        <v>113</v>
      </c>
      <c r="C218" s="58" t="s">
        <v>13</v>
      </c>
      <c r="D218" s="21" t="s">
        <v>430</v>
      </c>
      <c r="E218" s="122">
        <v>0.65957446808510634</v>
      </c>
      <c r="F218" s="122">
        <v>0.25531914893617019</v>
      </c>
      <c r="G218" s="122">
        <v>7.8014184397163122E-2</v>
      </c>
      <c r="H218" s="122">
        <v>7.0921985815602835E-3</v>
      </c>
      <c r="I218" s="21">
        <v>141</v>
      </c>
      <c r="J218" s="67">
        <v>0.7432432432432432</v>
      </c>
      <c r="K218" s="67">
        <v>0.18243243243243243</v>
      </c>
      <c r="L218" s="67">
        <v>6.7567567567567571E-2</v>
      </c>
      <c r="M218" s="67">
        <v>6.7567567567567571E-3</v>
      </c>
      <c r="N218" s="123">
        <v>148</v>
      </c>
      <c r="O218" s="96">
        <v>0.70542635658914732</v>
      </c>
      <c r="P218" s="96">
        <v>0.18604651162790697</v>
      </c>
      <c r="Q218" s="96">
        <v>0.10852713178294573</v>
      </c>
      <c r="R218" s="96">
        <v>0</v>
      </c>
      <c r="S218" s="16">
        <v>129</v>
      </c>
      <c r="T218" s="98">
        <v>0.71544715447154472</v>
      </c>
      <c r="U218" s="98">
        <v>0.18699186991869918</v>
      </c>
      <c r="V218" s="98">
        <v>8.1300813008130079E-2</v>
      </c>
      <c r="W218" s="98">
        <v>1.6260162601626018E-2</v>
      </c>
      <c r="X218" s="99">
        <v>123</v>
      </c>
    </row>
    <row r="219" spans="1:24">
      <c r="A219" s="58" t="s">
        <v>431</v>
      </c>
      <c r="B219" s="58">
        <v>121</v>
      </c>
      <c r="C219" s="58" t="s">
        <v>13</v>
      </c>
      <c r="D219" s="21" t="s">
        <v>432</v>
      </c>
      <c r="E219" s="122">
        <v>1</v>
      </c>
      <c r="F219" s="122">
        <v>0</v>
      </c>
      <c r="G219" s="122">
        <v>0</v>
      </c>
      <c r="H219" s="122">
        <v>0</v>
      </c>
      <c r="I219" s="21">
        <v>24</v>
      </c>
      <c r="J219" s="67">
        <v>1</v>
      </c>
      <c r="K219" s="67">
        <v>0</v>
      </c>
      <c r="L219" s="67">
        <v>0</v>
      </c>
      <c r="M219" s="67">
        <v>0</v>
      </c>
      <c r="N219" s="123">
        <v>29</v>
      </c>
      <c r="O219" s="96">
        <v>1</v>
      </c>
      <c r="P219" s="96">
        <v>0</v>
      </c>
      <c r="Q219" s="96">
        <v>0</v>
      </c>
      <c r="R219" s="96">
        <v>0</v>
      </c>
      <c r="S219" s="16">
        <v>30</v>
      </c>
      <c r="T219" s="98">
        <v>1</v>
      </c>
      <c r="U219" s="98">
        <v>0</v>
      </c>
      <c r="V219" s="98">
        <v>0</v>
      </c>
      <c r="W219" s="98">
        <v>0</v>
      </c>
      <c r="X219" s="99">
        <v>21</v>
      </c>
    </row>
    <row r="220" spans="1:24">
      <c r="A220" s="58" t="s">
        <v>665</v>
      </c>
      <c r="B220" s="58">
        <v>121</v>
      </c>
      <c r="C220" s="58" t="s">
        <v>13</v>
      </c>
      <c r="D220" s="21" t="s">
        <v>433</v>
      </c>
      <c r="E220" s="122">
        <v>0.9375</v>
      </c>
      <c r="F220" s="122">
        <v>6.25E-2</v>
      </c>
      <c r="G220" s="122">
        <v>0</v>
      </c>
      <c r="H220" s="122">
        <v>0</v>
      </c>
      <c r="I220" s="21">
        <v>16</v>
      </c>
      <c r="J220" s="67">
        <v>0.96153846153846156</v>
      </c>
      <c r="K220" s="67">
        <v>3.8461538461538464E-2</v>
      </c>
      <c r="L220" s="67">
        <v>0</v>
      </c>
      <c r="M220" s="67">
        <v>0</v>
      </c>
      <c r="N220" s="123">
        <v>26</v>
      </c>
      <c r="O220" s="96">
        <v>0.96969696969696972</v>
      </c>
      <c r="P220" s="96">
        <v>3.0303030303030304E-2</v>
      </c>
      <c r="Q220" s="96">
        <v>0</v>
      </c>
      <c r="R220" s="96">
        <v>0</v>
      </c>
      <c r="S220" s="16">
        <v>33</v>
      </c>
      <c r="T220" s="98">
        <v>0.7142857142857143</v>
      </c>
      <c r="U220" s="98">
        <v>0.2857142857142857</v>
      </c>
      <c r="V220" s="98">
        <v>0</v>
      </c>
      <c r="W220" s="98">
        <v>0</v>
      </c>
      <c r="X220" s="99">
        <v>35</v>
      </c>
    </row>
    <row r="221" spans="1:24">
      <c r="A221" s="58" t="s">
        <v>434</v>
      </c>
      <c r="B221" s="58">
        <v>113</v>
      </c>
      <c r="C221" s="58" t="s">
        <v>13</v>
      </c>
      <c r="D221" s="21" t="s">
        <v>435</v>
      </c>
      <c r="E221" s="122">
        <v>0.46875</v>
      </c>
      <c r="F221" s="122">
        <v>0.53125</v>
      </c>
      <c r="G221" s="122">
        <v>0</v>
      </c>
      <c r="H221" s="122">
        <v>0</v>
      </c>
      <c r="I221" s="21">
        <v>64</v>
      </c>
      <c r="J221" s="67">
        <v>0.69565217391304346</v>
      </c>
      <c r="K221" s="67">
        <v>0.30434782608695654</v>
      </c>
      <c r="L221" s="67">
        <v>0</v>
      </c>
      <c r="M221" s="67">
        <v>0</v>
      </c>
      <c r="N221" s="123">
        <v>69</v>
      </c>
      <c r="O221" s="96">
        <v>0.68055555555555558</v>
      </c>
      <c r="P221" s="96">
        <v>0.27777777777777779</v>
      </c>
      <c r="Q221" s="96">
        <v>4.1666666666666664E-2</v>
      </c>
      <c r="R221" s="96">
        <v>0</v>
      </c>
      <c r="S221" s="16">
        <v>72</v>
      </c>
      <c r="T221" s="98">
        <v>0.65384615384615385</v>
      </c>
      <c r="U221" s="98">
        <v>0.32051282051282054</v>
      </c>
      <c r="V221" s="98">
        <v>1.282051282051282E-2</v>
      </c>
      <c r="W221" s="98">
        <v>1.282051282051282E-2</v>
      </c>
      <c r="X221" s="99">
        <v>78</v>
      </c>
    </row>
    <row r="222" spans="1:24">
      <c r="A222" s="58" t="s">
        <v>436</v>
      </c>
      <c r="B222" s="58">
        <v>101</v>
      </c>
      <c r="C222" s="58" t="s">
        <v>13</v>
      </c>
      <c r="D222" s="21" t="s">
        <v>437</v>
      </c>
      <c r="E222" s="122">
        <v>0.65789473684210531</v>
      </c>
      <c r="F222" s="122">
        <v>0.27631578947368424</v>
      </c>
      <c r="G222" s="122">
        <v>5.2631578947368418E-2</v>
      </c>
      <c r="H222" s="122">
        <v>1.3157894736842105E-2</v>
      </c>
      <c r="I222" s="21">
        <v>76</v>
      </c>
      <c r="J222" s="67">
        <v>0.59493670886075944</v>
      </c>
      <c r="K222" s="67">
        <v>0.35443037974683544</v>
      </c>
      <c r="L222" s="67">
        <v>2.5316455696202531E-2</v>
      </c>
      <c r="M222" s="67">
        <v>2.5316455696202531E-2</v>
      </c>
      <c r="N222" s="123">
        <v>79</v>
      </c>
      <c r="O222" s="96">
        <v>0.54761904761904767</v>
      </c>
      <c r="P222" s="96">
        <v>0.32142857142857145</v>
      </c>
      <c r="Q222" s="96">
        <v>7.1428571428571425E-2</v>
      </c>
      <c r="R222" s="96">
        <v>5.9523809523809521E-2</v>
      </c>
      <c r="S222" s="16">
        <v>84</v>
      </c>
      <c r="T222" s="98">
        <v>0.52380952380952384</v>
      </c>
      <c r="U222" s="98">
        <v>0.41666666666666669</v>
      </c>
      <c r="V222" s="98">
        <v>4.7619047619047616E-2</v>
      </c>
      <c r="W222" s="98">
        <v>1.1904761904761904E-2</v>
      </c>
      <c r="X222" s="99">
        <v>84</v>
      </c>
    </row>
    <row r="223" spans="1:24">
      <c r="A223" s="58" t="s">
        <v>438</v>
      </c>
      <c r="B223" s="58">
        <v>121</v>
      </c>
      <c r="C223" s="58" t="s">
        <v>8</v>
      </c>
      <c r="D223" s="21" t="s">
        <v>439</v>
      </c>
      <c r="E223" s="122">
        <v>0.57769118363370675</v>
      </c>
      <c r="F223" s="122">
        <v>0.26400389673648317</v>
      </c>
      <c r="G223" s="122">
        <v>0.1412566975158305</v>
      </c>
      <c r="H223" s="122">
        <v>1.7048222113979543E-2</v>
      </c>
      <c r="I223" s="21">
        <v>2053</v>
      </c>
      <c r="J223" s="67">
        <v>0.57236510337871915</v>
      </c>
      <c r="K223" s="67">
        <v>0.27735753908219868</v>
      </c>
      <c r="L223" s="67">
        <v>0.13363590519415028</v>
      </c>
      <c r="M223" s="67">
        <v>1.6641452344931921E-2</v>
      </c>
      <c r="N223" s="123">
        <v>1983</v>
      </c>
      <c r="O223" s="96">
        <v>0.5494171312721744</v>
      </c>
      <c r="P223" s="96">
        <v>0.29700963000506841</v>
      </c>
      <c r="Q223" s="96">
        <v>0.13329954384186518</v>
      </c>
      <c r="R223" s="96">
        <v>2.0273694880892042E-2</v>
      </c>
      <c r="S223" s="16">
        <v>1973</v>
      </c>
      <c r="T223" s="98">
        <v>0.56098816263510032</v>
      </c>
      <c r="U223" s="98">
        <v>0.28461142563046837</v>
      </c>
      <c r="V223" s="98">
        <v>0.13329902213072567</v>
      </c>
      <c r="W223" s="98">
        <v>2.1101389603705611E-2</v>
      </c>
      <c r="X223" s="99">
        <v>1943</v>
      </c>
    </row>
    <row r="224" spans="1:24">
      <c r="A224" s="58" t="s">
        <v>440</v>
      </c>
      <c r="B224" s="58">
        <v>101</v>
      </c>
      <c r="C224" s="58" t="s">
        <v>13</v>
      </c>
      <c r="D224" s="21" t="s">
        <v>441</v>
      </c>
      <c r="E224" s="122">
        <v>0.82499999999999996</v>
      </c>
      <c r="F224" s="122">
        <v>0.1125</v>
      </c>
      <c r="G224" s="122">
        <v>1.2500000000000001E-2</v>
      </c>
      <c r="H224" s="122">
        <v>0.05</v>
      </c>
      <c r="I224" s="21">
        <v>80</v>
      </c>
      <c r="J224" s="67">
        <v>0.8202247191011236</v>
      </c>
      <c r="K224" s="67">
        <v>0.1348314606741573</v>
      </c>
      <c r="L224" s="67">
        <v>2.247191011235955E-2</v>
      </c>
      <c r="M224" s="67">
        <v>2.247191011235955E-2</v>
      </c>
      <c r="N224" s="123">
        <v>89</v>
      </c>
      <c r="O224" s="96">
        <v>0.83333333333333337</v>
      </c>
      <c r="P224" s="96">
        <v>0.10256410256410256</v>
      </c>
      <c r="Q224" s="96">
        <v>3.8461538461538464E-2</v>
      </c>
      <c r="R224" s="96">
        <v>2.564102564102564E-2</v>
      </c>
      <c r="S224" s="16">
        <v>78</v>
      </c>
      <c r="T224" s="98">
        <v>0.82608695652173914</v>
      </c>
      <c r="U224" s="98">
        <v>0.11594202898550725</v>
      </c>
      <c r="V224" s="98">
        <v>4.3478260869565216E-2</v>
      </c>
      <c r="W224" s="98">
        <v>1.4492753623188406E-2</v>
      </c>
      <c r="X224" s="99">
        <v>69</v>
      </c>
    </row>
    <row r="225" spans="1:24">
      <c r="A225" s="58" t="s">
        <v>442</v>
      </c>
      <c r="B225" s="58">
        <v>123</v>
      </c>
      <c r="C225" s="58" t="s">
        <v>8</v>
      </c>
      <c r="D225" s="21" t="s">
        <v>443</v>
      </c>
      <c r="E225" s="122">
        <v>0.65630712979890315</v>
      </c>
      <c r="F225" s="122">
        <v>0.20658135283363802</v>
      </c>
      <c r="G225" s="122">
        <v>0.13117001828153566</v>
      </c>
      <c r="H225" s="122">
        <v>5.9414990859232176E-3</v>
      </c>
      <c r="I225" s="21">
        <v>2188</v>
      </c>
      <c r="J225" s="67">
        <v>0.64112149532710283</v>
      </c>
      <c r="K225" s="67">
        <v>0.2163551401869159</v>
      </c>
      <c r="L225" s="67">
        <v>0.13271028037383178</v>
      </c>
      <c r="M225" s="67">
        <v>9.8130841121495324E-3</v>
      </c>
      <c r="N225" s="123">
        <v>2140</v>
      </c>
      <c r="O225" s="96">
        <v>0.63178873941205782</v>
      </c>
      <c r="P225" s="96">
        <v>0.20827105132037868</v>
      </c>
      <c r="Q225" s="96">
        <v>0.14299950174389636</v>
      </c>
      <c r="R225" s="96">
        <v>1.6940707523667164E-2</v>
      </c>
      <c r="S225" s="16">
        <v>2007</v>
      </c>
      <c r="T225" s="98">
        <v>0.64008859357696568</v>
      </c>
      <c r="U225" s="98">
        <v>0.19435215946843853</v>
      </c>
      <c r="V225" s="98">
        <v>0.15227021040974528</v>
      </c>
      <c r="W225" s="98">
        <v>1.3289036544850499E-2</v>
      </c>
      <c r="X225" s="99">
        <v>1806</v>
      </c>
    </row>
    <row r="226" spans="1:24">
      <c r="A226" s="58" t="s">
        <v>444</v>
      </c>
      <c r="B226" s="58">
        <v>112</v>
      </c>
      <c r="C226" s="58" t="s">
        <v>13</v>
      </c>
      <c r="D226" s="21" t="s">
        <v>445</v>
      </c>
      <c r="E226" s="122">
        <v>0.755859375</v>
      </c>
      <c r="F226" s="122">
        <v>0.150390625</v>
      </c>
      <c r="G226" s="122">
        <v>8.0078125E-2</v>
      </c>
      <c r="H226" s="122">
        <v>1.3671875E-2</v>
      </c>
      <c r="I226" s="21">
        <v>512</v>
      </c>
      <c r="J226" s="67">
        <v>0.77354709418837675</v>
      </c>
      <c r="K226" s="67">
        <v>0.14829659318637275</v>
      </c>
      <c r="L226" s="67">
        <v>6.2124248496993988E-2</v>
      </c>
      <c r="M226" s="67">
        <v>1.6032064128256512E-2</v>
      </c>
      <c r="N226" s="123">
        <v>499</v>
      </c>
      <c r="O226" s="96">
        <v>0.78947368421052633</v>
      </c>
      <c r="P226" s="96">
        <v>0.15157894736842106</v>
      </c>
      <c r="Q226" s="96">
        <v>4.6315789473684213E-2</v>
      </c>
      <c r="R226" s="96">
        <v>1.2631578947368421E-2</v>
      </c>
      <c r="S226" s="16">
        <v>475</v>
      </c>
      <c r="T226" s="98">
        <v>0.75</v>
      </c>
      <c r="U226" s="98">
        <v>0.18807339449541285</v>
      </c>
      <c r="V226" s="98">
        <v>5.5045871559633031E-2</v>
      </c>
      <c r="W226" s="98">
        <v>6.8807339449541288E-3</v>
      </c>
      <c r="X226" s="99">
        <v>436</v>
      </c>
    </row>
    <row r="227" spans="1:24">
      <c r="A227" s="58" t="s">
        <v>446</v>
      </c>
      <c r="B227" s="58">
        <v>101</v>
      </c>
      <c r="C227" s="58" t="s">
        <v>13</v>
      </c>
      <c r="D227" s="21" t="s">
        <v>447</v>
      </c>
      <c r="E227" s="122">
        <v>0.70731707317073167</v>
      </c>
      <c r="F227" s="122">
        <v>9.7560975609756101E-2</v>
      </c>
      <c r="G227" s="122">
        <v>0.14634146341463414</v>
      </c>
      <c r="H227" s="122">
        <v>4.878048780487805E-2</v>
      </c>
      <c r="I227" s="21">
        <v>41</v>
      </c>
      <c r="J227" s="67">
        <v>0.85106382978723405</v>
      </c>
      <c r="K227" s="67">
        <v>0.10638297872340426</v>
      </c>
      <c r="L227" s="67">
        <v>2.1276595744680851E-2</v>
      </c>
      <c r="M227" s="67">
        <v>2.1276595744680851E-2</v>
      </c>
      <c r="N227" s="123">
        <v>47</v>
      </c>
      <c r="O227" s="96">
        <v>0.84615384615384615</v>
      </c>
      <c r="P227" s="96">
        <v>0.12820512820512819</v>
      </c>
      <c r="Q227" s="96">
        <v>2.564102564102564E-2</v>
      </c>
      <c r="R227" s="96">
        <v>0</v>
      </c>
      <c r="S227" s="16">
        <v>39</v>
      </c>
      <c r="T227" s="98">
        <v>0.8571428571428571</v>
      </c>
      <c r="U227" s="98">
        <v>0.11428571428571428</v>
      </c>
      <c r="V227" s="98">
        <v>2.8571428571428571E-2</v>
      </c>
      <c r="W227" s="98">
        <v>0</v>
      </c>
      <c r="X227" s="99">
        <v>35</v>
      </c>
    </row>
    <row r="228" spans="1:24">
      <c r="A228" s="58" t="s">
        <v>448</v>
      </c>
      <c r="B228" s="58">
        <v>101</v>
      </c>
      <c r="C228" s="58" t="s">
        <v>13</v>
      </c>
      <c r="D228" s="21" t="s">
        <v>449</v>
      </c>
      <c r="E228" s="122">
        <v>0.5178571428571429</v>
      </c>
      <c r="F228" s="122">
        <v>0.25</v>
      </c>
      <c r="G228" s="122">
        <v>0.21428571428571427</v>
      </c>
      <c r="H228" s="122">
        <v>1.7857142857142856E-2</v>
      </c>
      <c r="I228" s="21">
        <v>168</v>
      </c>
      <c r="J228" s="67">
        <v>0.57526881720430112</v>
      </c>
      <c r="K228" s="67">
        <v>0.23655913978494625</v>
      </c>
      <c r="L228" s="67">
        <v>0.18279569892473119</v>
      </c>
      <c r="M228" s="67">
        <v>5.3763440860215058E-3</v>
      </c>
      <c r="N228" s="123">
        <v>186</v>
      </c>
      <c r="O228" s="96">
        <v>0.57476635514018692</v>
      </c>
      <c r="P228" s="96">
        <v>0.24766355140186916</v>
      </c>
      <c r="Q228" s="96">
        <v>0.17289719626168223</v>
      </c>
      <c r="R228" s="96">
        <v>4.6728971962616819E-3</v>
      </c>
      <c r="S228" s="16">
        <v>214</v>
      </c>
      <c r="T228" s="98">
        <v>0.647887323943662</v>
      </c>
      <c r="U228" s="98">
        <v>0.20187793427230047</v>
      </c>
      <c r="V228" s="98">
        <v>0.14553990610328638</v>
      </c>
      <c r="W228" s="98">
        <v>4.6948356807511738E-3</v>
      </c>
      <c r="X228" s="99">
        <v>213</v>
      </c>
    </row>
    <row r="229" spans="1:24">
      <c r="A229" s="58" t="s">
        <v>450</v>
      </c>
      <c r="B229" s="58">
        <v>121</v>
      </c>
      <c r="C229" s="58" t="s">
        <v>13</v>
      </c>
      <c r="D229" s="21" t="s">
        <v>451</v>
      </c>
      <c r="E229" s="122">
        <v>0.74220963172804533</v>
      </c>
      <c r="F229" s="122">
        <v>0.17847025495750707</v>
      </c>
      <c r="G229" s="122">
        <v>5.3824362606232294E-2</v>
      </c>
      <c r="H229" s="122">
        <v>2.5495750708215296E-2</v>
      </c>
      <c r="I229" s="21">
        <v>353</v>
      </c>
      <c r="J229" s="67">
        <v>0.73394495412844041</v>
      </c>
      <c r="K229" s="67">
        <v>0.1620795107033639</v>
      </c>
      <c r="L229" s="67">
        <v>7.0336391437308868E-2</v>
      </c>
      <c r="M229" s="67">
        <v>3.3639143730886847E-2</v>
      </c>
      <c r="N229" s="123">
        <v>327</v>
      </c>
      <c r="O229" s="96">
        <v>0.77922077922077926</v>
      </c>
      <c r="P229" s="96">
        <v>0.12012987012987013</v>
      </c>
      <c r="Q229" s="96">
        <v>7.792207792207792E-2</v>
      </c>
      <c r="R229" s="96">
        <v>2.2727272727272728E-2</v>
      </c>
      <c r="S229" s="16">
        <v>308</v>
      </c>
      <c r="T229" s="98">
        <v>0.76158940397350994</v>
      </c>
      <c r="U229" s="98">
        <v>0.13907284768211919</v>
      </c>
      <c r="V229" s="98">
        <v>8.2781456953642391E-2</v>
      </c>
      <c r="W229" s="98">
        <v>1.6556291390728478E-2</v>
      </c>
      <c r="X229" s="99">
        <v>302</v>
      </c>
    </row>
    <row r="230" spans="1:24">
      <c r="A230" s="58" t="s">
        <v>452</v>
      </c>
      <c r="B230" s="58">
        <v>113</v>
      </c>
      <c r="C230" s="58" t="s">
        <v>13</v>
      </c>
      <c r="D230" s="21" t="s">
        <v>453</v>
      </c>
      <c r="E230" s="122">
        <v>0.6871345029239766</v>
      </c>
      <c r="F230" s="122">
        <v>0.24853801169590642</v>
      </c>
      <c r="G230" s="122">
        <v>4.9707602339181284E-2</v>
      </c>
      <c r="H230" s="122">
        <v>1.4619883040935672E-2</v>
      </c>
      <c r="I230" s="21">
        <v>342</v>
      </c>
      <c r="J230" s="67">
        <v>0.66666666666666663</v>
      </c>
      <c r="K230" s="67">
        <v>0.26729559748427673</v>
      </c>
      <c r="L230" s="67">
        <v>4.40251572327044E-2</v>
      </c>
      <c r="M230" s="67">
        <v>2.20125786163522E-2</v>
      </c>
      <c r="N230" s="123">
        <v>318</v>
      </c>
      <c r="O230" s="96">
        <v>0.61980830670926512</v>
      </c>
      <c r="P230" s="96">
        <v>0.30670926517571884</v>
      </c>
      <c r="Q230" s="96">
        <v>5.4313099041533544E-2</v>
      </c>
      <c r="R230" s="96">
        <v>1.9169329073482427E-2</v>
      </c>
      <c r="S230" s="16">
        <v>313</v>
      </c>
      <c r="T230" s="98">
        <v>0.65972222222222221</v>
      </c>
      <c r="U230" s="98">
        <v>0.30208333333333331</v>
      </c>
      <c r="V230" s="98">
        <v>2.7777777777777776E-2</v>
      </c>
      <c r="W230" s="98">
        <v>1.0416666666666666E-2</v>
      </c>
      <c r="X230" s="99">
        <v>288</v>
      </c>
    </row>
    <row r="231" spans="1:24">
      <c r="A231" s="58" t="s">
        <v>454</v>
      </c>
      <c r="B231" s="58">
        <v>112</v>
      </c>
      <c r="C231" s="58" t="s">
        <v>13</v>
      </c>
      <c r="D231" s="21" t="s">
        <v>455</v>
      </c>
      <c r="E231" s="21" t="s">
        <v>774</v>
      </c>
      <c r="F231" s="21" t="s">
        <v>774</v>
      </c>
      <c r="G231" s="21" t="s">
        <v>774</v>
      </c>
      <c r="H231" s="21" t="s">
        <v>774</v>
      </c>
      <c r="I231" s="21" t="s">
        <v>774</v>
      </c>
      <c r="J231" s="67" t="s">
        <v>774</v>
      </c>
      <c r="K231" s="67" t="s">
        <v>774</v>
      </c>
      <c r="L231" s="67" t="s">
        <v>774</v>
      </c>
      <c r="M231" s="67" t="s">
        <v>774</v>
      </c>
      <c r="N231" s="123" t="s">
        <v>774</v>
      </c>
      <c r="O231" s="96" t="s">
        <v>774</v>
      </c>
      <c r="P231" s="96" t="s">
        <v>774</v>
      </c>
      <c r="Q231" s="96" t="s">
        <v>774</v>
      </c>
      <c r="R231" s="96" t="s">
        <v>774</v>
      </c>
      <c r="S231" s="16" t="s">
        <v>774</v>
      </c>
      <c r="T231" s="98" t="s">
        <v>774</v>
      </c>
      <c r="U231" s="98" t="s">
        <v>774</v>
      </c>
      <c r="V231" s="98" t="s">
        <v>774</v>
      </c>
      <c r="W231" s="98" t="s">
        <v>774</v>
      </c>
      <c r="X231" s="98" t="s">
        <v>774</v>
      </c>
    </row>
    <row r="232" spans="1:24">
      <c r="A232" s="70" t="s">
        <v>681</v>
      </c>
      <c r="B232" s="70" t="s">
        <v>644</v>
      </c>
      <c r="C232" s="58" t="s">
        <v>13</v>
      </c>
      <c r="D232" s="21" t="s">
        <v>682</v>
      </c>
      <c r="E232" s="122">
        <v>1</v>
      </c>
      <c r="F232" s="122">
        <v>0</v>
      </c>
      <c r="G232" s="122">
        <v>0</v>
      </c>
      <c r="H232" s="122">
        <v>0</v>
      </c>
      <c r="I232" s="21">
        <v>22</v>
      </c>
      <c r="J232" s="67">
        <v>0.94444444444444442</v>
      </c>
      <c r="K232" s="67">
        <v>0</v>
      </c>
      <c r="L232" s="67">
        <v>0</v>
      </c>
      <c r="M232" s="67">
        <v>5.5555555555555552E-2</v>
      </c>
      <c r="N232" s="123">
        <v>18</v>
      </c>
      <c r="O232" s="96">
        <v>1</v>
      </c>
      <c r="P232" s="96">
        <v>0</v>
      </c>
      <c r="Q232" s="96">
        <v>0</v>
      </c>
      <c r="R232" s="96">
        <v>0</v>
      </c>
      <c r="S232" s="16">
        <v>11</v>
      </c>
      <c r="T232" s="98" t="s">
        <v>64</v>
      </c>
      <c r="U232" s="98" t="s">
        <v>64</v>
      </c>
      <c r="V232" s="98" t="s">
        <v>64</v>
      </c>
      <c r="W232" s="98" t="s">
        <v>64</v>
      </c>
      <c r="X232" s="98" t="s">
        <v>64</v>
      </c>
    </row>
    <row r="233" spans="1:24">
      <c r="A233" s="58" t="s">
        <v>456</v>
      </c>
      <c r="B233" s="58">
        <v>101</v>
      </c>
      <c r="C233" s="58" t="s">
        <v>13</v>
      </c>
      <c r="D233" s="21" t="s">
        <v>457</v>
      </c>
      <c r="E233" s="122">
        <v>0.9642857142857143</v>
      </c>
      <c r="F233" s="122">
        <v>3.5714285714285712E-2</v>
      </c>
      <c r="G233" s="122">
        <v>0</v>
      </c>
      <c r="H233" s="122">
        <v>0</v>
      </c>
      <c r="I233" s="21">
        <v>28</v>
      </c>
      <c r="J233" s="67">
        <v>0.86206896551724133</v>
      </c>
      <c r="K233" s="67">
        <v>0.13793103448275862</v>
      </c>
      <c r="L233" s="67">
        <v>0</v>
      </c>
      <c r="M233" s="67">
        <v>0</v>
      </c>
      <c r="N233" s="123">
        <v>29</v>
      </c>
      <c r="O233" s="96">
        <v>0.93333333333333335</v>
      </c>
      <c r="P233" s="96">
        <v>6.6666666666666666E-2</v>
      </c>
      <c r="Q233" s="96">
        <v>0</v>
      </c>
      <c r="R233" s="96">
        <v>0</v>
      </c>
      <c r="S233" s="16">
        <v>30</v>
      </c>
      <c r="T233" s="98">
        <v>0.76190476190476186</v>
      </c>
      <c r="U233" s="98">
        <v>0.23809523809523808</v>
      </c>
      <c r="V233" s="98">
        <v>0</v>
      </c>
      <c r="W233" s="98">
        <v>0</v>
      </c>
      <c r="X233" s="99">
        <v>21</v>
      </c>
    </row>
    <row r="234" spans="1:24">
      <c r="A234" s="58" t="s">
        <v>458</v>
      </c>
      <c r="B234" s="58">
        <v>105</v>
      </c>
      <c r="C234" s="58" t="s">
        <v>13</v>
      </c>
      <c r="D234" s="21" t="s">
        <v>459</v>
      </c>
      <c r="E234" s="122">
        <v>0.67875647668393779</v>
      </c>
      <c r="F234" s="122">
        <v>0.22797927461139897</v>
      </c>
      <c r="G234" s="122">
        <v>9.3264248704663211E-2</v>
      </c>
      <c r="H234" s="122">
        <v>0</v>
      </c>
      <c r="I234" s="21">
        <v>193</v>
      </c>
      <c r="J234" s="67">
        <v>0.6733668341708543</v>
      </c>
      <c r="K234" s="67">
        <v>0.22613065326633167</v>
      </c>
      <c r="L234" s="67">
        <v>0.10050251256281408</v>
      </c>
      <c r="M234" s="67">
        <v>0</v>
      </c>
      <c r="N234" s="123">
        <v>199</v>
      </c>
      <c r="O234" s="96">
        <v>0.72549019607843135</v>
      </c>
      <c r="P234" s="96">
        <v>0.21568627450980393</v>
      </c>
      <c r="Q234" s="96">
        <v>5.8823529411764705E-2</v>
      </c>
      <c r="R234" s="96">
        <v>0</v>
      </c>
      <c r="S234" s="16">
        <v>204</v>
      </c>
      <c r="T234" s="98">
        <v>0.67741935483870963</v>
      </c>
      <c r="U234" s="98">
        <v>0.26728110599078342</v>
      </c>
      <c r="V234" s="98">
        <v>5.0691244239631339E-2</v>
      </c>
      <c r="W234" s="98">
        <v>4.608294930875576E-3</v>
      </c>
      <c r="X234" s="99">
        <v>217</v>
      </c>
    </row>
    <row r="235" spans="1:24">
      <c r="A235" s="58" t="s">
        <v>460</v>
      </c>
      <c r="B235" s="58">
        <v>189</v>
      </c>
      <c r="C235" s="58" t="s">
        <v>13</v>
      </c>
      <c r="D235" s="21" t="s">
        <v>461</v>
      </c>
      <c r="E235" s="122">
        <v>0.84892086330935257</v>
      </c>
      <c r="F235" s="122">
        <v>0.1079136690647482</v>
      </c>
      <c r="G235" s="122">
        <v>2.1582733812949641E-2</v>
      </c>
      <c r="H235" s="122">
        <v>2.1582733812949641E-2</v>
      </c>
      <c r="I235" s="21">
        <v>139</v>
      </c>
      <c r="J235" s="67">
        <v>0.85820895522388063</v>
      </c>
      <c r="K235" s="67">
        <v>5.9701492537313432E-2</v>
      </c>
      <c r="L235" s="67">
        <v>4.4776119402985072E-2</v>
      </c>
      <c r="M235" s="67">
        <v>3.7313432835820892E-2</v>
      </c>
      <c r="N235" s="123">
        <v>134</v>
      </c>
      <c r="O235" s="96">
        <v>0.83703703703703702</v>
      </c>
      <c r="P235" s="96">
        <v>0.11851851851851852</v>
      </c>
      <c r="Q235" s="96">
        <v>1.4814814814814815E-2</v>
      </c>
      <c r="R235" s="96">
        <v>2.9629629629629631E-2</v>
      </c>
      <c r="S235" s="16">
        <v>135</v>
      </c>
      <c r="T235" s="98">
        <v>0.88405797101449279</v>
      </c>
      <c r="U235" s="98">
        <v>8.6956521739130432E-2</v>
      </c>
      <c r="V235" s="98">
        <v>2.1739130434782608E-2</v>
      </c>
      <c r="W235" s="98">
        <v>7.246376811594203E-3</v>
      </c>
      <c r="X235" s="99">
        <v>138</v>
      </c>
    </row>
    <row r="236" spans="1:24">
      <c r="A236" s="58" t="s">
        <v>462</v>
      </c>
      <c r="B236" s="58">
        <v>113</v>
      </c>
      <c r="C236" s="58" t="s">
        <v>13</v>
      </c>
      <c r="D236" s="21" t="s">
        <v>463</v>
      </c>
      <c r="E236" s="122">
        <v>0.92307692307692313</v>
      </c>
      <c r="F236" s="122">
        <v>0</v>
      </c>
      <c r="G236" s="122">
        <v>0</v>
      </c>
      <c r="H236" s="122">
        <v>7.6923076923076927E-2</v>
      </c>
      <c r="I236" s="21">
        <v>13</v>
      </c>
      <c r="J236" s="67">
        <v>0.88888888888888884</v>
      </c>
      <c r="K236" s="67">
        <v>0</v>
      </c>
      <c r="L236" s="67">
        <v>0</v>
      </c>
      <c r="M236" s="67">
        <v>0.1111111111111111</v>
      </c>
      <c r="N236" s="123">
        <v>9</v>
      </c>
      <c r="O236" s="96">
        <v>1</v>
      </c>
      <c r="P236" s="96">
        <v>0</v>
      </c>
      <c r="Q236" s="96">
        <v>0</v>
      </c>
      <c r="R236" s="96">
        <v>0</v>
      </c>
      <c r="S236" s="16">
        <v>10</v>
      </c>
      <c r="T236" s="98" t="s">
        <v>774</v>
      </c>
      <c r="U236" s="98" t="s">
        <v>774</v>
      </c>
      <c r="V236" s="98" t="s">
        <v>774</v>
      </c>
      <c r="W236" s="98" t="s">
        <v>774</v>
      </c>
      <c r="X236" s="98" t="s">
        <v>774</v>
      </c>
    </row>
    <row r="237" spans="1:24">
      <c r="A237" s="58" t="s">
        <v>666</v>
      </c>
      <c r="B237" s="58">
        <v>900</v>
      </c>
      <c r="C237" s="58" t="s">
        <v>13</v>
      </c>
      <c r="D237" s="21" t="s">
        <v>464</v>
      </c>
      <c r="E237" s="122">
        <v>1.9230769230769232E-2</v>
      </c>
      <c r="F237" s="122">
        <v>0</v>
      </c>
      <c r="G237" s="122">
        <v>1.9230769230769232E-2</v>
      </c>
      <c r="H237" s="122">
        <v>0.96153846153846156</v>
      </c>
      <c r="I237" s="21">
        <v>52</v>
      </c>
      <c r="J237" s="67">
        <v>0</v>
      </c>
      <c r="K237" s="67">
        <v>0</v>
      </c>
      <c r="L237" s="67">
        <v>0</v>
      </c>
      <c r="M237" s="67">
        <v>1</v>
      </c>
      <c r="N237" s="123">
        <v>50</v>
      </c>
      <c r="O237" s="96">
        <v>1.8181818181818181E-2</v>
      </c>
      <c r="P237" s="96">
        <v>0</v>
      </c>
      <c r="Q237" s="96">
        <v>0</v>
      </c>
      <c r="R237" s="96">
        <v>0.98181818181818181</v>
      </c>
      <c r="S237" s="16">
        <v>55</v>
      </c>
      <c r="T237" s="98">
        <v>0</v>
      </c>
      <c r="U237" s="98">
        <v>0</v>
      </c>
      <c r="V237" s="98">
        <v>0</v>
      </c>
      <c r="W237" s="98">
        <v>1</v>
      </c>
      <c r="X237" s="99">
        <v>59</v>
      </c>
    </row>
    <row r="238" spans="1:24">
      <c r="A238" s="58" t="s">
        <v>465</v>
      </c>
      <c r="B238" s="58">
        <v>121</v>
      </c>
      <c r="C238" s="58" t="s">
        <v>8</v>
      </c>
      <c r="D238" s="21" t="s">
        <v>466</v>
      </c>
      <c r="E238" s="122">
        <v>0.7118029507376844</v>
      </c>
      <c r="F238" s="122">
        <v>0.18067016754188547</v>
      </c>
      <c r="G238" s="122">
        <v>8.8397099274818702E-2</v>
      </c>
      <c r="H238" s="122">
        <v>1.9129782445611403E-2</v>
      </c>
      <c r="I238" s="21">
        <v>7998</v>
      </c>
      <c r="J238" s="67">
        <v>0.7235494880546075</v>
      </c>
      <c r="K238" s="67">
        <v>0.17090127670332447</v>
      </c>
      <c r="L238" s="67">
        <v>8.6841107318923014E-2</v>
      </c>
      <c r="M238" s="67">
        <v>1.8708127923144989E-2</v>
      </c>
      <c r="N238" s="123">
        <v>7911</v>
      </c>
      <c r="O238" s="96">
        <v>0.72568979373158315</v>
      </c>
      <c r="P238" s="96">
        <v>0.16956871149209751</v>
      </c>
      <c r="Q238" s="96">
        <v>8.8668631127779271E-2</v>
      </c>
      <c r="R238" s="96">
        <v>1.6072863648540048E-2</v>
      </c>
      <c r="S238" s="16">
        <v>7466</v>
      </c>
      <c r="T238" s="98">
        <v>0.69824660633484159</v>
      </c>
      <c r="U238" s="98">
        <v>0.1869343891402715</v>
      </c>
      <c r="V238" s="98">
        <v>0.10166855203619909</v>
      </c>
      <c r="W238" s="98">
        <v>1.3150452488687783E-2</v>
      </c>
      <c r="X238" s="99">
        <v>7072</v>
      </c>
    </row>
    <row r="239" spans="1:24">
      <c r="A239" s="58" t="s">
        <v>467</v>
      </c>
      <c r="B239" s="58">
        <v>189</v>
      </c>
      <c r="C239" s="58" t="s">
        <v>13</v>
      </c>
      <c r="D239" s="21" t="s">
        <v>468</v>
      </c>
      <c r="E239" s="122">
        <v>0.7092882991556092</v>
      </c>
      <c r="F239" s="122">
        <v>0.22798552472858866</v>
      </c>
      <c r="G239" s="122">
        <v>5.5488540410132688E-2</v>
      </c>
      <c r="H239" s="122">
        <v>7.2376357056694813E-3</v>
      </c>
      <c r="I239" s="21">
        <v>829</v>
      </c>
      <c r="J239" s="67">
        <v>0.71940667490729293</v>
      </c>
      <c r="K239" s="67">
        <v>0.19283065512978986</v>
      </c>
      <c r="L239" s="67">
        <v>7.6637824474660068E-2</v>
      </c>
      <c r="M239" s="67">
        <v>1.1124845488257108E-2</v>
      </c>
      <c r="N239" s="123">
        <v>809</v>
      </c>
      <c r="O239" s="96">
        <v>0.72665764546684708</v>
      </c>
      <c r="P239" s="96">
        <v>0.15426251691474965</v>
      </c>
      <c r="Q239" s="96">
        <v>0.10690121786197564</v>
      </c>
      <c r="R239" s="96">
        <v>1.2178619756427604E-2</v>
      </c>
      <c r="S239" s="16">
        <v>739</v>
      </c>
      <c r="T239" s="98">
        <v>0.68595041322314054</v>
      </c>
      <c r="U239" s="98">
        <v>0.18870523415977961</v>
      </c>
      <c r="V239" s="98">
        <v>0.11019283746556474</v>
      </c>
      <c r="W239" s="98">
        <v>1.5151515151515152E-2</v>
      </c>
      <c r="X239" s="99">
        <v>726</v>
      </c>
    </row>
    <row r="240" spans="1:24">
      <c r="A240" s="58" t="s">
        <v>469</v>
      </c>
      <c r="B240" s="58">
        <v>105</v>
      </c>
      <c r="C240" s="58" t="s">
        <v>13</v>
      </c>
      <c r="D240" s="21" t="s">
        <v>470</v>
      </c>
      <c r="E240" s="122">
        <v>0.77272727272727271</v>
      </c>
      <c r="F240" s="122">
        <v>0.1038961038961039</v>
      </c>
      <c r="G240" s="122">
        <v>0.10173160173160173</v>
      </c>
      <c r="H240" s="122">
        <v>2.1645021645021644E-2</v>
      </c>
      <c r="I240" s="21">
        <v>462</v>
      </c>
      <c r="J240" s="67">
        <v>0.82</v>
      </c>
      <c r="K240" s="67">
        <v>7.1111111111111111E-2</v>
      </c>
      <c r="L240" s="67">
        <v>9.555555555555556E-2</v>
      </c>
      <c r="M240" s="67">
        <v>1.3333333333333334E-2</v>
      </c>
      <c r="N240" s="123">
        <v>450</v>
      </c>
      <c r="O240" s="96">
        <v>0.81877729257641918</v>
      </c>
      <c r="P240" s="96">
        <v>7.4235807860262015E-2</v>
      </c>
      <c r="Q240" s="96">
        <v>9.3886462882096067E-2</v>
      </c>
      <c r="R240" s="96">
        <v>1.3100436681222707E-2</v>
      </c>
      <c r="S240" s="16">
        <v>458</v>
      </c>
      <c r="T240" s="98">
        <v>0.83256880733944949</v>
      </c>
      <c r="U240" s="98">
        <v>6.6513761467889912E-2</v>
      </c>
      <c r="V240" s="98">
        <v>9.1743119266055051E-2</v>
      </c>
      <c r="W240" s="98">
        <v>9.1743119266055051E-3</v>
      </c>
      <c r="X240" s="99">
        <v>436</v>
      </c>
    </row>
    <row r="241" spans="1:24">
      <c r="A241" s="58" t="s">
        <v>471</v>
      </c>
      <c r="B241" s="58">
        <v>101</v>
      </c>
      <c r="C241" s="58" t="s">
        <v>13</v>
      </c>
      <c r="D241" s="21" t="s">
        <v>472</v>
      </c>
      <c r="E241" s="122">
        <v>0.72916666666666663</v>
      </c>
      <c r="F241" s="122">
        <v>0.1875</v>
      </c>
      <c r="G241" s="122">
        <v>8.3333333333333329E-2</v>
      </c>
      <c r="H241" s="122">
        <v>0</v>
      </c>
      <c r="I241" s="21">
        <v>48</v>
      </c>
      <c r="J241" s="67">
        <v>0.77272727272727271</v>
      </c>
      <c r="K241" s="67">
        <v>0.22727272727272727</v>
      </c>
      <c r="L241" s="67">
        <v>0</v>
      </c>
      <c r="M241" s="67">
        <v>0</v>
      </c>
      <c r="N241" s="123">
        <v>44</v>
      </c>
      <c r="O241" s="96">
        <v>0.72916666666666663</v>
      </c>
      <c r="P241" s="96">
        <v>0.20833333333333334</v>
      </c>
      <c r="Q241" s="96">
        <v>2.0833333333333332E-2</v>
      </c>
      <c r="R241" s="96">
        <v>4.1666666666666664E-2</v>
      </c>
      <c r="S241" s="16">
        <v>48</v>
      </c>
      <c r="T241" s="98">
        <v>0.63043478260869568</v>
      </c>
      <c r="U241" s="98">
        <v>0.28260869565217389</v>
      </c>
      <c r="V241" s="98">
        <v>8.6956521739130432E-2</v>
      </c>
      <c r="W241" s="98">
        <v>0</v>
      </c>
      <c r="X241" s="99">
        <v>46</v>
      </c>
    </row>
    <row r="242" spans="1:24">
      <c r="A242" s="58" t="s">
        <v>473</v>
      </c>
      <c r="B242" s="58">
        <v>114</v>
      </c>
      <c r="C242" s="58" t="s">
        <v>13</v>
      </c>
      <c r="D242" s="21" t="s">
        <v>474</v>
      </c>
      <c r="E242" s="122">
        <v>0.80752212389380529</v>
      </c>
      <c r="F242" s="122">
        <v>0.12389380530973451</v>
      </c>
      <c r="G242" s="122">
        <v>5.5309734513274339E-2</v>
      </c>
      <c r="H242" s="122">
        <v>1.3274336283185841E-2</v>
      </c>
      <c r="I242" s="21">
        <v>452</v>
      </c>
      <c r="J242" s="67">
        <v>0.81497797356828194</v>
      </c>
      <c r="K242" s="67">
        <v>0.10792951541850221</v>
      </c>
      <c r="L242" s="67">
        <v>5.2863436123348019E-2</v>
      </c>
      <c r="M242" s="67">
        <v>2.4229074889867842E-2</v>
      </c>
      <c r="N242" s="123">
        <v>454</v>
      </c>
      <c r="O242" s="96">
        <v>0.85611510791366907</v>
      </c>
      <c r="P242" s="96">
        <v>9.5923261390887291E-2</v>
      </c>
      <c r="Q242" s="96">
        <v>2.8776978417266189E-2</v>
      </c>
      <c r="R242" s="96">
        <v>1.9184652278177457E-2</v>
      </c>
      <c r="S242" s="16">
        <v>417</v>
      </c>
      <c r="T242" s="98">
        <v>0.85749385749385754</v>
      </c>
      <c r="U242" s="98">
        <v>8.3538083538083535E-2</v>
      </c>
      <c r="V242" s="98">
        <v>3.9312039312039311E-2</v>
      </c>
      <c r="W242" s="98">
        <v>1.9656019656019656E-2</v>
      </c>
      <c r="X242" s="99">
        <v>407</v>
      </c>
    </row>
    <row r="243" spans="1:24">
      <c r="A243" s="58" t="s">
        <v>640</v>
      </c>
      <c r="B243" s="58">
        <v>189</v>
      </c>
      <c r="C243" s="58" t="s">
        <v>13</v>
      </c>
      <c r="D243" s="21" t="s">
        <v>475</v>
      </c>
      <c r="E243" s="121" t="s">
        <v>694</v>
      </c>
      <c r="F243" s="121" t="s">
        <v>694</v>
      </c>
      <c r="G243" s="121" t="s">
        <v>694</v>
      </c>
      <c r="H243" s="121" t="s">
        <v>694</v>
      </c>
      <c r="I243" s="121" t="s">
        <v>694</v>
      </c>
      <c r="J243" s="67" t="s">
        <v>774</v>
      </c>
      <c r="K243" s="67" t="s">
        <v>774</v>
      </c>
      <c r="L243" s="67" t="s">
        <v>774</v>
      </c>
      <c r="M243" s="67" t="s">
        <v>774</v>
      </c>
      <c r="N243" s="123" t="s">
        <v>774</v>
      </c>
      <c r="O243" s="96" t="s">
        <v>774</v>
      </c>
      <c r="P243" s="96" t="s">
        <v>774</v>
      </c>
      <c r="Q243" s="96" t="s">
        <v>774</v>
      </c>
      <c r="R243" s="96" t="s">
        <v>774</v>
      </c>
      <c r="S243" s="16" t="s">
        <v>774</v>
      </c>
      <c r="T243" s="98" t="s">
        <v>694</v>
      </c>
      <c r="U243" s="98" t="s">
        <v>694</v>
      </c>
      <c r="V243" s="98" t="s">
        <v>694</v>
      </c>
      <c r="W243" s="98" t="s">
        <v>694</v>
      </c>
      <c r="X243" s="98" t="s">
        <v>694</v>
      </c>
    </row>
    <row r="244" spans="1:24">
      <c r="A244" s="58" t="s">
        <v>476</v>
      </c>
      <c r="B244" s="58">
        <v>113</v>
      </c>
      <c r="C244" s="58" t="s">
        <v>13</v>
      </c>
      <c r="D244" s="21" t="s">
        <v>477</v>
      </c>
      <c r="E244" s="122">
        <v>0.76390977443609021</v>
      </c>
      <c r="F244" s="122">
        <v>0.18345864661654135</v>
      </c>
      <c r="G244" s="122">
        <v>4.3609022556390979E-2</v>
      </c>
      <c r="H244" s="122">
        <v>9.0225563909774441E-3</v>
      </c>
      <c r="I244" s="21">
        <v>665</v>
      </c>
      <c r="J244" s="67">
        <v>0.771513353115727</v>
      </c>
      <c r="K244" s="67">
        <v>0.15727002967359049</v>
      </c>
      <c r="L244" s="67">
        <v>5.637982195845697E-2</v>
      </c>
      <c r="M244" s="67">
        <v>1.483679525222552E-2</v>
      </c>
      <c r="N244" s="123">
        <v>674</v>
      </c>
      <c r="O244" s="96">
        <v>0.7929373996789727</v>
      </c>
      <c r="P244" s="96">
        <v>0.1476725521669342</v>
      </c>
      <c r="Q244" s="96">
        <v>4.6548956661316213E-2</v>
      </c>
      <c r="R244" s="96">
        <v>1.2841091492776886E-2</v>
      </c>
      <c r="S244" s="16">
        <v>623</v>
      </c>
      <c r="T244" s="98">
        <v>0.77408056042031526</v>
      </c>
      <c r="U244" s="98">
        <v>0.15586690017513136</v>
      </c>
      <c r="V244" s="98">
        <v>5.0788091068301226E-2</v>
      </c>
      <c r="W244" s="98">
        <v>1.9264448336252189E-2</v>
      </c>
      <c r="X244" s="99">
        <v>571</v>
      </c>
    </row>
    <row r="245" spans="1:24">
      <c r="A245" s="58" t="s">
        <v>478</v>
      </c>
      <c r="B245" s="58">
        <v>121</v>
      </c>
      <c r="C245" s="58" t="s">
        <v>13</v>
      </c>
      <c r="D245" s="21" t="s">
        <v>479</v>
      </c>
      <c r="E245" s="122">
        <v>0.70951993490642795</v>
      </c>
      <c r="F245" s="122">
        <v>0.16598860862489828</v>
      </c>
      <c r="G245" s="122">
        <v>0.10170870626525631</v>
      </c>
      <c r="H245" s="122">
        <v>2.2782750203417412E-2</v>
      </c>
      <c r="I245" s="21">
        <v>1229</v>
      </c>
      <c r="J245" s="67">
        <v>0.71717171717171713</v>
      </c>
      <c r="K245" s="67">
        <v>0.15909090909090909</v>
      </c>
      <c r="L245" s="67">
        <v>0.1026936026936027</v>
      </c>
      <c r="M245" s="67">
        <v>2.1043771043771045E-2</v>
      </c>
      <c r="N245" s="123">
        <v>1188</v>
      </c>
      <c r="O245" s="96">
        <v>0.71316477768090669</v>
      </c>
      <c r="P245" s="96">
        <v>0.16477768090671316</v>
      </c>
      <c r="Q245" s="96">
        <v>0.10723626852659111</v>
      </c>
      <c r="R245" s="96">
        <v>1.4821272885789015E-2</v>
      </c>
      <c r="S245" s="16">
        <v>1147</v>
      </c>
      <c r="T245" s="98">
        <v>0.70175438596491224</v>
      </c>
      <c r="U245" s="98">
        <v>0.16081871345029239</v>
      </c>
      <c r="V245" s="98">
        <v>0.11598440545808966</v>
      </c>
      <c r="W245" s="98">
        <v>2.1442495126705652E-2</v>
      </c>
      <c r="X245" s="99">
        <v>1026</v>
      </c>
    </row>
    <row r="246" spans="1:24">
      <c r="A246" s="58" t="s">
        <v>480</v>
      </c>
      <c r="B246" s="58">
        <v>112</v>
      </c>
      <c r="C246" s="58" t="s">
        <v>13</v>
      </c>
      <c r="D246" s="21" t="s">
        <v>481</v>
      </c>
      <c r="E246" s="122">
        <v>1</v>
      </c>
      <c r="F246" s="122">
        <v>0</v>
      </c>
      <c r="G246" s="122">
        <v>0</v>
      </c>
      <c r="H246" s="122">
        <v>0</v>
      </c>
      <c r="I246" s="21">
        <v>12</v>
      </c>
      <c r="J246" s="67" t="s">
        <v>774</v>
      </c>
      <c r="K246" s="67" t="s">
        <v>774</v>
      </c>
      <c r="L246" s="67" t="s">
        <v>774</v>
      </c>
      <c r="M246" s="67" t="s">
        <v>774</v>
      </c>
      <c r="N246" s="123" t="s">
        <v>774</v>
      </c>
      <c r="O246" s="96">
        <v>1</v>
      </c>
      <c r="P246" s="96">
        <v>0</v>
      </c>
      <c r="Q246" s="96">
        <v>0</v>
      </c>
      <c r="R246" s="96">
        <v>0</v>
      </c>
      <c r="S246" s="16">
        <v>11</v>
      </c>
      <c r="T246" s="98" t="s">
        <v>774</v>
      </c>
      <c r="U246" s="98" t="s">
        <v>774</v>
      </c>
      <c r="V246" s="98" t="s">
        <v>774</v>
      </c>
      <c r="W246" s="98" t="s">
        <v>774</v>
      </c>
      <c r="X246" s="98" t="s">
        <v>774</v>
      </c>
    </row>
    <row r="247" spans="1:24">
      <c r="A247" s="58" t="s">
        <v>482</v>
      </c>
      <c r="B247" s="58">
        <v>121</v>
      </c>
      <c r="C247" s="58" t="s">
        <v>13</v>
      </c>
      <c r="D247" s="21" t="s">
        <v>483</v>
      </c>
      <c r="E247" s="122">
        <v>1</v>
      </c>
      <c r="F247" s="122">
        <v>0</v>
      </c>
      <c r="G247" s="122">
        <v>0</v>
      </c>
      <c r="H247" s="122">
        <v>0</v>
      </c>
      <c r="I247" s="21">
        <v>12</v>
      </c>
      <c r="J247" s="67">
        <v>1</v>
      </c>
      <c r="K247" s="67">
        <v>0</v>
      </c>
      <c r="L247" s="67">
        <v>0</v>
      </c>
      <c r="M247" s="67">
        <v>0</v>
      </c>
      <c r="N247" s="123">
        <v>18</v>
      </c>
      <c r="O247" s="96">
        <v>1</v>
      </c>
      <c r="P247" s="96">
        <v>0</v>
      </c>
      <c r="Q247" s="96">
        <v>0</v>
      </c>
      <c r="R247" s="96">
        <v>0</v>
      </c>
      <c r="S247" s="16">
        <v>15</v>
      </c>
      <c r="T247" s="98">
        <v>1</v>
      </c>
      <c r="U247" s="98">
        <v>0</v>
      </c>
      <c r="V247" s="98">
        <v>0</v>
      </c>
      <c r="W247" s="98">
        <v>0</v>
      </c>
      <c r="X247" s="99">
        <v>13</v>
      </c>
    </row>
    <row r="248" spans="1:24">
      <c r="A248" s="58" t="s">
        <v>484</v>
      </c>
      <c r="B248" s="58">
        <v>189</v>
      </c>
      <c r="C248" s="58" t="s">
        <v>13</v>
      </c>
      <c r="D248" s="21" t="s">
        <v>485</v>
      </c>
      <c r="E248" s="122">
        <v>0.64664586583463335</v>
      </c>
      <c r="F248" s="122">
        <v>0.24336973478939158</v>
      </c>
      <c r="G248" s="122">
        <v>7.5663026521060842E-2</v>
      </c>
      <c r="H248" s="122">
        <v>3.4321372854914198E-2</v>
      </c>
      <c r="I248" s="21">
        <v>1282</v>
      </c>
      <c r="J248" s="67">
        <v>0.65845909451945994</v>
      </c>
      <c r="K248" s="67">
        <v>0.24940428911834789</v>
      </c>
      <c r="L248" s="67">
        <v>7.3073868149324858E-2</v>
      </c>
      <c r="M248" s="67">
        <v>1.9062748212867357E-2</v>
      </c>
      <c r="N248" s="123">
        <v>1259</v>
      </c>
      <c r="O248" s="96">
        <v>0.64749999999999996</v>
      </c>
      <c r="P248" s="96">
        <v>0.27583333333333332</v>
      </c>
      <c r="Q248" s="96">
        <v>6.8333333333333329E-2</v>
      </c>
      <c r="R248" s="96">
        <v>8.3333333333333332E-3</v>
      </c>
      <c r="S248" s="16">
        <v>1200</v>
      </c>
      <c r="T248" s="98">
        <v>0.64336283185840704</v>
      </c>
      <c r="U248" s="98">
        <v>0.26371681415929205</v>
      </c>
      <c r="V248" s="98">
        <v>7.9646017699115043E-2</v>
      </c>
      <c r="W248" s="98">
        <v>1.3274336283185841E-2</v>
      </c>
      <c r="X248" s="99">
        <v>1130</v>
      </c>
    </row>
    <row r="249" spans="1:24">
      <c r="A249" s="58" t="s">
        <v>486</v>
      </c>
      <c r="B249" s="58">
        <v>121</v>
      </c>
      <c r="C249" s="58" t="s">
        <v>13</v>
      </c>
      <c r="D249" s="21" t="s">
        <v>487</v>
      </c>
      <c r="E249" s="122">
        <v>0.67321867321867324</v>
      </c>
      <c r="F249" s="122">
        <v>0.26535626535626533</v>
      </c>
      <c r="G249" s="122">
        <v>3.8083538083538086E-2</v>
      </c>
      <c r="H249" s="122">
        <v>2.334152334152334E-2</v>
      </c>
      <c r="I249" s="21">
        <v>814</v>
      </c>
      <c r="J249" s="67">
        <v>0.65359477124183007</v>
      </c>
      <c r="K249" s="67">
        <v>0.28627450980392155</v>
      </c>
      <c r="L249" s="67">
        <v>4.0522875816993466E-2</v>
      </c>
      <c r="M249" s="67">
        <v>1.9607843137254902E-2</v>
      </c>
      <c r="N249" s="123">
        <v>765</v>
      </c>
      <c r="O249" s="96">
        <v>0.65778401122019636</v>
      </c>
      <c r="P249" s="96">
        <v>0.2608695652173913</v>
      </c>
      <c r="Q249" s="96">
        <v>5.7503506311360447E-2</v>
      </c>
      <c r="R249" s="96">
        <v>2.3842917251051893E-2</v>
      </c>
      <c r="S249" s="16">
        <v>713</v>
      </c>
      <c r="T249" s="98">
        <v>0.66268656716417906</v>
      </c>
      <c r="U249" s="98">
        <v>0.2298507462686567</v>
      </c>
      <c r="V249" s="98">
        <v>6.8656716417910449E-2</v>
      </c>
      <c r="W249" s="98">
        <v>3.880597014925373E-2</v>
      </c>
      <c r="X249" s="99">
        <v>670</v>
      </c>
    </row>
    <row r="250" spans="1:24">
      <c r="A250" s="58" t="s">
        <v>488</v>
      </c>
      <c r="B250" s="58">
        <v>171</v>
      </c>
      <c r="C250" s="58" t="s">
        <v>13</v>
      </c>
      <c r="D250" s="21" t="s">
        <v>489</v>
      </c>
      <c r="E250" s="122">
        <v>0.78301886792452835</v>
      </c>
      <c r="F250" s="122">
        <v>0.14150943396226415</v>
      </c>
      <c r="G250" s="122">
        <v>6.6037735849056603E-2</v>
      </c>
      <c r="H250" s="122">
        <v>9.433962264150943E-3</v>
      </c>
      <c r="I250" s="21">
        <v>106</v>
      </c>
      <c r="J250" s="67">
        <v>0.65765765765765771</v>
      </c>
      <c r="K250" s="67">
        <v>0.21621621621621623</v>
      </c>
      <c r="L250" s="67">
        <v>0.11711711711711711</v>
      </c>
      <c r="M250" s="67">
        <v>9.0090090090090089E-3</v>
      </c>
      <c r="N250" s="123">
        <v>111</v>
      </c>
      <c r="O250" s="96">
        <v>0.64130434782608692</v>
      </c>
      <c r="P250" s="96">
        <v>0.21739130434782608</v>
      </c>
      <c r="Q250" s="96">
        <v>0.13043478260869565</v>
      </c>
      <c r="R250" s="96">
        <v>1.0869565217391304E-2</v>
      </c>
      <c r="S250" s="16">
        <v>92</v>
      </c>
      <c r="T250" s="98">
        <v>0.58762886597938147</v>
      </c>
      <c r="U250" s="98">
        <v>0.32989690721649484</v>
      </c>
      <c r="V250" s="98">
        <v>6.1855670103092786E-2</v>
      </c>
      <c r="W250" s="98">
        <v>2.0618556701030927E-2</v>
      </c>
      <c r="X250" s="99">
        <v>97</v>
      </c>
    </row>
    <row r="251" spans="1:24">
      <c r="A251" s="58" t="s">
        <v>490</v>
      </c>
      <c r="B251" s="58">
        <v>113</v>
      </c>
      <c r="C251" s="58" t="s">
        <v>13</v>
      </c>
      <c r="D251" s="21" t="s">
        <v>491</v>
      </c>
      <c r="E251" s="122">
        <v>0.62376237623762376</v>
      </c>
      <c r="F251" s="122">
        <v>0.34653465346534651</v>
      </c>
      <c r="G251" s="122">
        <v>2.6402640264026403E-2</v>
      </c>
      <c r="H251" s="122">
        <v>3.3003300330033004E-3</v>
      </c>
      <c r="I251" s="21">
        <v>303</v>
      </c>
      <c r="J251" s="67">
        <v>0.51700680272108845</v>
      </c>
      <c r="K251" s="67">
        <v>0.43537414965986393</v>
      </c>
      <c r="L251" s="67">
        <v>4.0816326530612242E-2</v>
      </c>
      <c r="M251" s="67">
        <v>6.8027210884353739E-3</v>
      </c>
      <c r="N251" s="123">
        <v>147</v>
      </c>
      <c r="O251" s="96">
        <v>0.3258426966292135</v>
      </c>
      <c r="P251" s="96">
        <v>0.6292134831460674</v>
      </c>
      <c r="Q251" s="96">
        <v>4.49438202247191E-2</v>
      </c>
      <c r="R251" s="96">
        <v>0</v>
      </c>
      <c r="S251" s="16">
        <v>89</v>
      </c>
      <c r="T251" s="98">
        <v>0.4</v>
      </c>
      <c r="U251" s="98">
        <v>0.56470588235294117</v>
      </c>
      <c r="V251" s="98">
        <v>2.3529411764705882E-2</v>
      </c>
      <c r="W251" s="98">
        <v>1.1764705882352941E-2</v>
      </c>
      <c r="X251" s="99">
        <v>85</v>
      </c>
    </row>
    <row r="252" spans="1:24">
      <c r="A252" s="58" t="s">
        <v>492</v>
      </c>
      <c r="B252" s="58">
        <v>114</v>
      </c>
      <c r="C252" s="58" t="s">
        <v>13</v>
      </c>
      <c r="D252" s="21" t="s">
        <v>493</v>
      </c>
      <c r="E252" s="122">
        <v>0.6104069379586391</v>
      </c>
      <c r="F252" s="122">
        <v>0.2688458972648432</v>
      </c>
      <c r="G252" s="122">
        <v>0.10540360240160107</v>
      </c>
      <c r="H252" s="122">
        <v>1.5343562374916611E-2</v>
      </c>
      <c r="I252" s="21">
        <v>1499</v>
      </c>
      <c r="J252" s="67">
        <v>0.59734219269102995</v>
      </c>
      <c r="K252" s="67">
        <v>0.25382059800664453</v>
      </c>
      <c r="L252" s="67">
        <v>0.14086378737541527</v>
      </c>
      <c r="M252" s="67">
        <v>7.9734219269102981E-3</v>
      </c>
      <c r="N252" s="123">
        <v>1505</v>
      </c>
      <c r="O252" s="96">
        <v>0.58224363386097733</v>
      </c>
      <c r="P252" s="96">
        <v>0.2732278045423262</v>
      </c>
      <c r="Q252" s="96">
        <v>0.13558155540261527</v>
      </c>
      <c r="R252" s="96">
        <v>8.9470061940812116E-3</v>
      </c>
      <c r="S252" s="16">
        <v>1453</v>
      </c>
      <c r="T252" s="98">
        <v>0.5788288288288288</v>
      </c>
      <c r="U252" s="98">
        <v>0.26201201201201202</v>
      </c>
      <c r="V252" s="98">
        <v>0.15015015015015015</v>
      </c>
      <c r="W252" s="98">
        <v>9.0090090090090089E-3</v>
      </c>
      <c r="X252" s="99">
        <v>1332</v>
      </c>
    </row>
    <row r="253" spans="1:24">
      <c r="A253" s="58" t="s">
        <v>494</v>
      </c>
      <c r="B253" s="58">
        <v>189</v>
      </c>
      <c r="C253" s="58" t="s">
        <v>13</v>
      </c>
      <c r="D253" s="21" t="s">
        <v>495</v>
      </c>
      <c r="E253" s="122">
        <v>0.57714285714285718</v>
      </c>
      <c r="F253" s="122">
        <v>0.32</v>
      </c>
      <c r="G253" s="122">
        <v>8.5714285714285715E-2</v>
      </c>
      <c r="H253" s="122">
        <v>1.7142857142857144E-2</v>
      </c>
      <c r="I253" s="21">
        <v>175</v>
      </c>
      <c r="J253" s="67">
        <v>0.56043956043956045</v>
      </c>
      <c r="K253" s="67">
        <v>0.36263736263736263</v>
      </c>
      <c r="L253" s="67">
        <v>5.4945054945054944E-2</v>
      </c>
      <c r="M253" s="67">
        <v>2.197802197802198E-2</v>
      </c>
      <c r="N253" s="123">
        <v>182</v>
      </c>
      <c r="O253" s="96">
        <v>0.61403508771929827</v>
      </c>
      <c r="P253" s="96">
        <v>0.31578947368421051</v>
      </c>
      <c r="Q253" s="96">
        <v>5.2631578947368418E-2</v>
      </c>
      <c r="R253" s="96">
        <v>1.7543859649122806E-2</v>
      </c>
      <c r="S253" s="16">
        <v>171</v>
      </c>
      <c r="T253" s="98">
        <v>0.6107784431137725</v>
      </c>
      <c r="U253" s="98">
        <v>0.29940119760479039</v>
      </c>
      <c r="V253" s="98">
        <v>5.3892215568862277E-2</v>
      </c>
      <c r="W253" s="98">
        <v>3.5928143712574849E-2</v>
      </c>
      <c r="X253" s="99">
        <v>167</v>
      </c>
    </row>
    <row r="254" spans="1:24">
      <c r="A254" s="58" t="s">
        <v>496</v>
      </c>
      <c r="B254" s="58">
        <v>113</v>
      </c>
      <c r="C254" s="58" t="s">
        <v>13</v>
      </c>
      <c r="D254" s="21" t="s">
        <v>497</v>
      </c>
      <c r="E254" s="122">
        <v>0.86842105263157898</v>
      </c>
      <c r="F254" s="122">
        <v>0.13157894736842105</v>
      </c>
      <c r="G254" s="122">
        <v>0</v>
      </c>
      <c r="H254" s="122">
        <v>0</v>
      </c>
      <c r="I254" s="21">
        <v>38</v>
      </c>
      <c r="J254" s="67">
        <v>0.86111111111111116</v>
      </c>
      <c r="K254" s="67">
        <v>0.1388888888888889</v>
      </c>
      <c r="L254" s="67">
        <v>0</v>
      </c>
      <c r="M254" s="67">
        <v>0</v>
      </c>
      <c r="N254" s="123">
        <v>36</v>
      </c>
      <c r="O254" s="96">
        <v>0.79411764705882348</v>
      </c>
      <c r="P254" s="96">
        <v>0.17647058823529413</v>
      </c>
      <c r="Q254" s="96">
        <v>0</v>
      </c>
      <c r="R254" s="96">
        <v>2.9411764705882353E-2</v>
      </c>
      <c r="S254" s="16">
        <v>34</v>
      </c>
      <c r="T254" s="98">
        <v>0.7857142857142857</v>
      </c>
      <c r="U254" s="98">
        <v>0.21428571428571427</v>
      </c>
      <c r="V254" s="98">
        <v>0</v>
      </c>
      <c r="W254" s="98">
        <v>0</v>
      </c>
      <c r="X254" s="99">
        <v>28</v>
      </c>
    </row>
    <row r="255" spans="1:24">
      <c r="A255" s="58" t="s">
        <v>498</v>
      </c>
      <c r="B255" s="58">
        <v>101</v>
      </c>
      <c r="C255" s="58" t="s">
        <v>8</v>
      </c>
      <c r="D255" s="21" t="s">
        <v>499</v>
      </c>
      <c r="E255" s="122">
        <v>0.68304248861911987</v>
      </c>
      <c r="F255" s="122">
        <v>0.17393778452200304</v>
      </c>
      <c r="G255" s="122">
        <v>0.13524279210925644</v>
      </c>
      <c r="H255" s="122">
        <v>7.7769347496206374E-3</v>
      </c>
      <c r="I255" s="21">
        <v>5272</v>
      </c>
      <c r="J255" s="67">
        <v>0.68901960784313721</v>
      </c>
      <c r="K255" s="67">
        <v>0.1719607843137255</v>
      </c>
      <c r="L255" s="67">
        <v>0.12803921568627452</v>
      </c>
      <c r="M255" s="67">
        <v>1.0980392156862745E-2</v>
      </c>
      <c r="N255" s="123">
        <v>5100</v>
      </c>
      <c r="O255" s="96">
        <v>0.69396027563842722</v>
      </c>
      <c r="P255" s="96">
        <v>0.17146331576813945</v>
      </c>
      <c r="Q255" s="96">
        <v>0.12423996757194973</v>
      </c>
      <c r="R255" s="96">
        <v>1.0336441021483584E-2</v>
      </c>
      <c r="S255" s="16">
        <v>4934</v>
      </c>
      <c r="T255" s="98">
        <v>0.68878865979381443</v>
      </c>
      <c r="U255" s="98">
        <v>0.17568728522336768</v>
      </c>
      <c r="V255" s="98">
        <v>0.12048969072164949</v>
      </c>
      <c r="W255" s="98">
        <v>1.5034364261168385E-2</v>
      </c>
      <c r="X255" s="99">
        <v>4656</v>
      </c>
    </row>
    <row r="256" spans="1:24">
      <c r="A256" s="58" t="s">
        <v>667</v>
      </c>
      <c r="B256" s="58">
        <v>101</v>
      </c>
      <c r="C256" s="58" t="s">
        <v>13</v>
      </c>
      <c r="D256" s="21" t="s">
        <v>500</v>
      </c>
      <c r="E256" s="122">
        <v>0.99152542372881358</v>
      </c>
      <c r="F256" s="122">
        <v>8.4745762711864406E-3</v>
      </c>
      <c r="G256" s="122">
        <v>0</v>
      </c>
      <c r="H256" s="122">
        <v>0</v>
      </c>
      <c r="I256" s="21">
        <v>118</v>
      </c>
      <c r="J256" s="67">
        <v>0.99</v>
      </c>
      <c r="K256" s="67">
        <v>0.01</v>
      </c>
      <c r="L256" s="67">
        <v>0</v>
      </c>
      <c r="M256" s="67">
        <v>0</v>
      </c>
      <c r="N256" s="123">
        <v>100</v>
      </c>
      <c r="O256" s="96">
        <v>1</v>
      </c>
      <c r="P256" s="96">
        <v>0</v>
      </c>
      <c r="Q256" s="96">
        <v>0</v>
      </c>
      <c r="R256" s="96">
        <v>0</v>
      </c>
      <c r="S256" s="16">
        <v>49</v>
      </c>
      <c r="T256" s="98">
        <v>0.96202531645569622</v>
      </c>
      <c r="U256" s="98">
        <v>3.7974683544303799E-2</v>
      </c>
      <c r="V256" s="98">
        <v>0</v>
      </c>
      <c r="W256" s="98">
        <v>0</v>
      </c>
      <c r="X256" s="99">
        <v>79</v>
      </c>
    </row>
    <row r="257" spans="1:24">
      <c r="A257" s="58" t="s">
        <v>501</v>
      </c>
      <c r="B257" s="58">
        <v>101</v>
      </c>
      <c r="C257" s="58" t="s">
        <v>13</v>
      </c>
      <c r="D257" s="21" t="s">
        <v>502</v>
      </c>
      <c r="E257" s="122">
        <v>0.84210526315789469</v>
      </c>
      <c r="F257" s="122">
        <v>0.15789473684210525</v>
      </c>
      <c r="G257" s="122">
        <v>0</v>
      </c>
      <c r="H257" s="122">
        <v>0</v>
      </c>
      <c r="I257" s="21">
        <v>19</v>
      </c>
      <c r="J257" s="67">
        <v>0.84615384615384615</v>
      </c>
      <c r="K257" s="67">
        <v>0.15384615384615385</v>
      </c>
      <c r="L257" s="67">
        <v>0</v>
      </c>
      <c r="M257" s="67">
        <v>0</v>
      </c>
      <c r="N257" s="123">
        <v>13</v>
      </c>
      <c r="O257" s="96">
        <v>0.76923076923076927</v>
      </c>
      <c r="P257" s="96">
        <v>0.23076923076923078</v>
      </c>
      <c r="Q257" s="96">
        <v>0</v>
      </c>
      <c r="R257" s="96">
        <v>0</v>
      </c>
      <c r="S257" s="16">
        <v>13</v>
      </c>
      <c r="T257" s="98">
        <v>0.93333333333333335</v>
      </c>
      <c r="U257" s="98">
        <v>6.6666666666666666E-2</v>
      </c>
      <c r="V257" s="98">
        <v>0</v>
      </c>
      <c r="W257" s="98">
        <v>0</v>
      </c>
      <c r="X257" s="99">
        <v>15</v>
      </c>
    </row>
    <row r="258" spans="1:24">
      <c r="A258" s="58" t="s">
        <v>503</v>
      </c>
      <c r="B258" s="58">
        <v>101</v>
      </c>
      <c r="C258" s="58" t="s">
        <v>13</v>
      </c>
      <c r="D258" s="21" t="s">
        <v>504</v>
      </c>
      <c r="E258" s="122">
        <v>0.95</v>
      </c>
      <c r="F258" s="122">
        <v>0.05</v>
      </c>
      <c r="G258" s="122">
        <v>0</v>
      </c>
      <c r="H258" s="122">
        <v>0</v>
      </c>
      <c r="I258" s="21">
        <v>20</v>
      </c>
      <c r="J258" s="67">
        <v>0.88461538461538458</v>
      </c>
      <c r="K258" s="67">
        <v>0.11538461538461539</v>
      </c>
      <c r="L258" s="67">
        <v>0</v>
      </c>
      <c r="M258" s="67">
        <v>0</v>
      </c>
      <c r="N258" s="123">
        <v>26</v>
      </c>
      <c r="O258" s="96">
        <v>0.82352941176470584</v>
      </c>
      <c r="P258" s="96">
        <v>0.17647058823529413</v>
      </c>
      <c r="Q258" s="96">
        <v>0</v>
      </c>
      <c r="R258" s="96">
        <v>0</v>
      </c>
      <c r="S258" s="16">
        <v>17</v>
      </c>
      <c r="T258" s="98">
        <v>0.77777777777777779</v>
      </c>
      <c r="U258" s="98">
        <v>0.22222222222222221</v>
      </c>
      <c r="V258" s="98">
        <v>0</v>
      </c>
      <c r="W258" s="98">
        <v>0</v>
      </c>
      <c r="X258" s="99">
        <v>18</v>
      </c>
    </row>
    <row r="259" spans="1:24">
      <c r="A259" s="58" t="s">
        <v>505</v>
      </c>
      <c r="B259" s="58">
        <v>189</v>
      </c>
      <c r="C259" s="58" t="s">
        <v>13</v>
      </c>
      <c r="D259" s="21" t="s">
        <v>506</v>
      </c>
      <c r="E259" s="122">
        <v>0.76411543287327477</v>
      </c>
      <c r="F259" s="122">
        <v>0.14178168130489335</v>
      </c>
      <c r="G259" s="122">
        <v>7.6537013801756593E-2</v>
      </c>
      <c r="H259" s="122">
        <v>1.7565872020075281E-2</v>
      </c>
      <c r="I259" s="21">
        <v>797</v>
      </c>
      <c r="J259" s="67">
        <v>0.740979381443299</v>
      </c>
      <c r="K259" s="67">
        <v>0.16752577319587628</v>
      </c>
      <c r="L259" s="67">
        <v>7.8608247422680411E-2</v>
      </c>
      <c r="M259" s="67">
        <v>1.2886597938144329E-2</v>
      </c>
      <c r="N259" s="123">
        <v>776</v>
      </c>
      <c r="O259" s="96">
        <v>0.67103347889374088</v>
      </c>
      <c r="P259" s="96">
        <v>0.24017467248908297</v>
      </c>
      <c r="Q259" s="96">
        <v>8.0058224163027658E-2</v>
      </c>
      <c r="R259" s="96">
        <v>8.7336244541484712E-3</v>
      </c>
      <c r="S259" s="16">
        <v>687</v>
      </c>
      <c r="T259" s="98">
        <v>0.60816944024205744</v>
      </c>
      <c r="U259" s="98">
        <v>0.25718608169440244</v>
      </c>
      <c r="V259" s="98">
        <v>0.11951588502269289</v>
      </c>
      <c r="W259" s="98">
        <v>1.5128593040847202E-2</v>
      </c>
      <c r="X259" s="99">
        <v>661</v>
      </c>
    </row>
    <row r="260" spans="1:24">
      <c r="A260" s="58" t="s">
        <v>641</v>
      </c>
      <c r="B260" s="58">
        <v>123</v>
      </c>
      <c r="C260" s="58" t="s">
        <v>13</v>
      </c>
      <c r="D260" s="21" t="s">
        <v>507</v>
      </c>
      <c r="E260" s="121" t="s">
        <v>694</v>
      </c>
      <c r="F260" s="121" t="s">
        <v>694</v>
      </c>
      <c r="G260" s="121" t="s">
        <v>694</v>
      </c>
      <c r="H260" s="121" t="s">
        <v>694</v>
      </c>
      <c r="I260" s="121" t="s">
        <v>694</v>
      </c>
      <c r="J260" s="67" t="s">
        <v>694</v>
      </c>
      <c r="K260" s="67" t="s">
        <v>694</v>
      </c>
      <c r="L260" s="67" t="s">
        <v>694</v>
      </c>
      <c r="M260" s="67" t="s">
        <v>694</v>
      </c>
      <c r="N260" s="123" t="s">
        <v>694</v>
      </c>
      <c r="O260" s="96" t="s">
        <v>694</v>
      </c>
      <c r="P260" s="96" t="s">
        <v>694</v>
      </c>
      <c r="Q260" s="96" t="s">
        <v>694</v>
      </c>
      <c r="R260" s="96" t="s">
        <v>694</v>
      </c>
      <c r="S260" s="16" t="s">
        <v>694</v>
      </c>
      <c r="T260" s="98" t="s">
        <v>694</v>
      </c>
      <c r="U260" s="98" t="s">
        <v>694</v>
      </c>
      <c r="V260" s="98" t="s">
        <v>694</v>
      </c>
      <c r="W260" s="98" t="s">
        <v>694</v>
      </c>
      <c r="X260" s="98" t="s">
        <v>694</v>
      </c>
    </row>
    <row r="261" spans="1:24">
      <c r="A261" s="58" t="s">
        <v>508</v>
      </c>
      <c r="B261" s="58">
        <v>123</v>
      </c>
      <c r="C261" s="58" t="s">
        <v>13</v>
      </c>
      <c r="D261" s="21" t="s">
        <v>509</v>
      </c>
      <c r="E261" s="122">
        <v>0.46153846153846156</v>
      </c>
      <c r="F261" s="122">
        <v>0.38461538461538464</v>
      </c>
      <c r="G261" s="122">
        <v>0.15384615384615385</v>
      </c>
      <c r="H261" s="122">
        <v>0</v>
      </c>
      <c r="I261" s="21">
        <v>130</v>
      </c>
      <c r="J261" s="67">
        <v>0.51298701298701299</v>
      </c>
      <c r="K261" s="67">
        <v>0.35714285714285715</v>
      </c>
      <c r="L261" s="67">
        <v>0.12987012987012986</v>
      </c>
      <c r="M261" s="67">
        <v>0</v>
      </c>
      <c r="N261" s="123">
        <v>154</v>
      </c>
      <c r="O261" s="96">
        <v>0.47749999999999998</v>
      </c>
      <c r="P261" s="96">
        <v>0.40210000000000001</v>
      </c>
      <c r="Q261" s="96">
        <v>0.12039999999999999</v>
      </c>
      <c r="R261" s="96">
        <v>0</v>
      </c>
      <c r="S261" s="108">
        <v>109</v>
      </c>
      <c r="T261" s="98" t="s">
        <v>694</v>
      </c>
      <c r="U261" s="98" t="s">
        <v>694</v>
      </c>
      <c r="V261" s="98" t="s">
        <v>694</v>
      </c>
      <c r="W261" s="98" t="s">
        <v>694</v>
      </c>
      <c r="X261" s="98" t="s">
        <v>694</v>
      </c>
    </row>
    <row r="262" spans="1:24">
      <c r="A262" s="58" t="s">
        <v>642</v>
      </c>
      <c r="B262" s="58">
        <v>171</v>
      </c>
      <c r="C262" s="58" t="s">
        <v>13</v>
      </c>
      <c r="D262" s="21" t="s">
        <v>510</v>
      </c>
      <c r="E262" s="121" t="s">
        <v>694</v>
      </c>
      <c r="F262" s="121" t="s">
        <v>694</v>
      </c>
      <c r="G262" s="121" t="s">
        <v>694</v>
      </c>
      <c r="H262" s="121" t="s">
        <v>694</v>
      </c>
      <c r="I262" s="121" t="s">
        <v>694</v>
      </c>
      <c r="J262" s="67" t="s">
        <v>694</v>
      </c>
      <c r="K262" s="67" t="s">
        <v>694</v>
      </c>
      <c r="L262" s="67" t="s">
        <v>694</v>
      </c>
      <c r="M262" s="67" t="s">
        <v>694</v>
      </c>
      <c r="N262" s="67" t="s">
        <v>694</v>
      </c>
      <c r="O262" s="96" t="s">
        <v>694</v>
      </c>
      <c r="P262" s="96" t="s">
        <v>694</v>
      </c>
      <c r="Q262" s="96" t="s">
        <v>694</v>
      </c>
      <c r="R262" s="96" t="s">
        <v>694</v>
      </c>
      <c r="S262" s="16" t="s">
        <v>694</v>
      </c>
      <c r="T262" s="98" t="s">
        <v>694</v>
      </c>
      <c r="U262" s="98" t="s">
        <v>694</v>
      </c>
      <c r="V262" s="98" t="s">
        <v>694</v>
      </c>
      <c r="W262" s="98" t="s">
        <v>694</v>
      </c>
      <c r="X262" s="98" t="s">
        <v>694</v>
      </c>
    </row>
    <row r="263" spans="1:24">
      <c r="A263" s="58" t="s">
        <v>511</v>
      </c>
      <c r="B263" s="58">
        <v>121</v>
      </c>
      <c r="C263" s="58" t="s">
        <v>13</v>
      </c>
      <c r="D263" s="21" t="s">
        <v>512</v>
      </c>
      <c r="E263" s="122">
        <v>0.65131578947368418</v>
      </c>
      <c r="F263" s="122">
        <v>0.21710526315789475</v>
      </c>
      <c r="G263" s="122">
        <v>0.125</v>
      </c>
      <c r="H263" s="122">
        <v>6.5789473684210523E-3</v>
      </c>
      <c r="I263" s="21">
        <v>456</v>
      </c>
      <c r="J263" s="67">
        <v>0.72365339578454335</v>
      </c>
      <c r="K263" s="67">
        <v>0.16861826697892271</v>
      </c>
      <c r="L263" s="67">
        <v>9.3676814988290405E-2</v>
      </c>
      <c r="M263" s="67">
        <v>1.405152224824356E-2</v>
      </c>
      <c r="N263" s="123">
        <v>427</v>
      </c>
      <c r="O263" s="96">
        <v>0.7192982456140351</v>
      </c>
      <c r="P263" s="96">
        <v>0.19298245614035087</v>
      </c>
      <c r="Q263" s="96">
        <v>8.2706766917293228E-2</v>
      </c>
      <c r="R263" s="96">
        <v>5.0125313283208017E-3</v>
      </c>
      <c r="S263" s="16">
        <v>399</v>
      </c>
      <c r="T263" s="98">
        <v>0.68974358974358974</v>
      </c>
      <c r="U263" s="98">
        <v>0.21025641025641026</v>
      </c>
      <c r="V263" s="98">
        <v>9.4871794871794868E-2</v>
      </c>
      <c r="W263" s="98">
        <v>5.1282051282051282E-3</v>
      </c>
      <c r="X263" s="99">
        <v>390</v>
      </c>
    </row>
    <row r="264" spans="1:24">
      <c r="A264" s="58" t="s">
        <v>513</v>
      </c>
      <c r="B264" s="58">
        <v>101</v>
      </c>
      <c r="C264" s="58" t="s">
        <v>13</v>
      </c>
      <c r="D264" s="21" t="s">
        <v>514</v>
      </c>
      <c r="E264" s="21" t="s">
        <v>774</v>
      </c>
      <c r="F264" s="21" t="s">
        <v>774</v>
      </c>
      <c r="G264" s="21" t="s">
        <v>774</v>
      </c>
      <c r="H264" s="21" t="s">
        <v>774</v>
      </c>
      <c r="I264" s="21" t="s">
        <v>774</v>
      </c>
      <c r="J264" s="67" t="s">
        <v>774</v>
      </c>
      <c r="K264" s="67" t="s">
        <v>774</v>
      </c>
      <c r="L264" s="67" t="s">
        <v>774</v>
      </c>
      <c r="M264" s="67" t="s">
        <v>774</v>
      </c>
      <c r="N264" s="123" t="s">
        <v>774</v>
      </c>
      <c r="O264" s="96" t="s">
        <v>774</v>
      </c>
      <c r="P264" s="96" t="s">
        <v>774</v>
      </c>
      <c r="Q264" s="96" t="s">
        <v>774</v>
      </c>
      <c r="R264" s="96" t="s">
        <v>774</v>
      </c>
      <c r="S264" s="16" t="s">
        <v>774</v>
      </c>
      <c r="T264" s="98" t="s">
        <v>774</v>
      </c>
      <c r="U264" s="98" t="s">
        <v>774</v>
      </c>
      <c r="V264" s="98" t="s">
        <v>774</v>
      </c>
      <c r="W264" s="98" t="s">
        <v>774</v>
      </c>
      <c r="X264" s="99" t="s">
        <v>774</v>
      </c>
    </row>
    <row r="265" spans="1:24">
      <c r="A265" s="58" t="s">
        <v>515</v>
      </c>
      <c r="B265" s="58">
        <v>112</v>
      </c>
      <c r="C265" s="58" t="s">
        <v>13</v>
      </c>
      <c r="D265" s="21" t="s">
        <v>516</v>
      </c>
      <c r="E265" s="122">
        <v>0.60683760683760679</v>
      </c>
      <c r="F265" s="122">
        <v>0.25641025641025639</v>
      </c>
      <c r="G265" s="122">
        <v>9.4017094017094016E-2</v>
      </c>
      <c r="H265" s="122">
        <v>4.2735042735042736E-2</v>
      </c>
      <c r="I265" s="21">
        <v>117</v>
      </c>
      <c r="J265" s="67">
        <v>0.5431034482758621</v>
      </c>
      <c r="K265" s="67">
        <v>0.37931034482758619</v>
      </c>
      <c r="L265" s="67">
        <v>6.8965517241379309E-2</v>
      </c>
      <c r="M265" s="67">
        <v>8.6206896551724137E-3</v>
      </c>
      <c r="N265" s="123">
        <v>116</v>
      </c>
      <c r="O265" s="96">
        <v>0.65811965811965811</v>
      </c>
      <c r="P265" s="96">
        <v>0.23076923076923078</v>
      </c>
      <c r="Q265" s="96">
        <v>9.4017094017094016E-2</v>
      </c>
      <c r="R265" s="96">
        <v>1.7094017094017096E-2</v>
      </c>
      <c r="S265" s="16">
        <v>117</v>
      </c>
      <c r="T265" s="98">
        <v>0.66666666666666663</v>
      </c>
      <c r="U265" s="98">
        <v>0.20930232558139536</v>
      </c>
      <c r="V265" s="98">
        <v>0.11627906976744186</v>
      </c>
      <c r="W265" s="98">
        <v>7.7519379844961239E-3</v>
      </c>
      <c r="X265" s="99">
        <v>129</v>
      </c>
    </row>
    <row r="266" spans="1:24">
      <c r="A266" s="58" t="s">
        <v>517</v>
      </c>
      <c r="B266" s="58">
        <v>189</v>
      </c>
      <c r="C266" s="58" t="s">
        <v>13</v>
      </c>
      <c r="D266" s="21" t="s">
        <v>518</v>
      </c>
      <c r="E266" s="122">
        <v>0.69096209912536444</v>
      </c>
      <c r="F266" s="122">
        <v>0.12244897959183673</v>
      </c>
      <c r="G266" s="122">
        <v>0.14868804664723032</v>
      </c>
      <c r="H266" s="122">
        <v>3.7900874635568516E-2</v>
      </c>
      <c r="I266" s="21">
        <v>343</v>
      </c>
      <c r="J266" s="67">
        <v>0.5117647058823529</v>
      </c>
      <c r="K266" s="67">
        <v>0.34411764705882353</v>
      </c>
      <c r="L266" s="67">
        <v>0.11470588235294117</v>
      </c>
      <c r="M266" s="67">
        <v>2.9411764705882353E-2</v>
      </c>
      <c r="N266" s="123">
        <v>340</v>
      </c>
      <c r="O266" s="96">
        <v>0.50803858520900325</v>
      </c>
      <c r="P266" s="96">
        <v>0.34726688102893893</v>
      </c>
      <c r="Q266" s="96">
        <v>0.12218649517684887</v>
      </c>
      <c r="R266" s="96">
        <v>2.2508038585209004E-2</v>
      </c>
      <c r="S266" s="16">
        <v>311</v>
      </c>
      <c r="T266" s="98">
        <v>0.51155115511551152</v>
      </c>
      <c r="U266" s="98">
        <v>0.35313531353135313</v>
      </c>
      <c r="V266" s="98">
        <v>0.11551155115511551</v>
      </c>
      <c r="W266" s="98">
        <v>1.9801980198019802E-2</v>
      </c>
      <c r="X266" s="99">
        <v>303</v>
      </c>
    </row>
    <row r="267" spans="1:24">
      <c r="A267" s="58" t="s">
        <v>668</v>
      </c>
      <c r="B267" s="58">
        <v>121</v>
      </c>
      <c r="C267" s="58" t="s">
        <v>13</v>
      </c>
      <c r="D267" s="21" t="s">
        <v>520</v>
      </c>
      <c r="E267" s="122">
        <v>0.96638655462184875</v>
      </c>
      <c r="F267" s="122">
        <v>8.4033613445378148E-3</v>
      </c>
      <c r="G267" s="122">
        <v>8.4033613445378148E-3</v>
      </c>
      <c r="H267" s="122">
        <v>1.680672268907563E-2</v>
      </c>
      <c r="I267" s="21">
        <v>119</v>
      </c>
      <c r="J267" s="67">
        <v>0.99082568807339455</v>
      </c>
      <c r="K267" s="67">
        <v>0</v>
      </c>
      <c r="L267" s="67">
        <v>0</v>
      </c>
      <c r="M267" s="67">
        <v>9.1743119266055051E-3</v>
      </c>
      <c r="N267" s="123">
        <v>109</v>
      </c>
      <c r="O267" s="96">
        <v>0.99122807017543857</v>
      </c>
      <c r="P267" s="96">
        <v>0</v>
      </c>
      <c r="Q267" s="96">
        <v>0</v>
      </c>
      <c r="R267" s="96">
        <v>8.771929824561403E-3</v>
      </c>
      <c r="S267" s="16">
        <v>114</v>
      </c>
      <c r="T267" s="98">
        <v>0.967741935483871</v>
      </c>
      <c r="U267" s="98">
        <v>2.1505376344086023E-2</v>
      </c>
      <c r="V267" s="98">
        <v>0</v>
      </c>
      <c r="W267" s="98">
        <v>1.0752688172043012E-2</v>
      </c>
      <c r="X267" s="99">
        <v>93</v>
      </c>
    </row>
    <row r="268" spans="1:24">
      <c r="A268" s="58" t="s">
        <v>669</v>
      </c>
      <c r="B268" s="58">
        <v>121</v>
      </c>
      <c r="C268" s="58" t="s">
        <v>13</v>
      </c>
      <c r="D268" s="21" t="s">
        <v>521</v>
      </c>
      <c r="E268" s="122">
        <v>1</v>
      </c>
      <c r="F268" s="122">
        <v>0</v>
      </c>
      <c r="G268" s="122">
        <v>0</v>
      </c>
      <c r="H268" s="122">
        <v>0</v>
      </c>
      <c r="I268" s="21">
        <v>50</v>
      </c>
      <c r="J268" s="67">
        <v>1</v>
      </c>
      <c r="K268" s="67">
        <v>0</v>
      </c>
      <c r="L268" s="67">
        <v>0</v>
      </c>
      <c r="M268" s="67">
        <v>0</v>
      </c>
      <c r="N268" s="123">
        <v>61</v>
      </c>
      <c r="O268" s="96">
        <v>1</v>
      </c>
      <c r="P268" s="96">
        <v>0</v>
      </c>
      <c r="Q268" s="96">
        <v>0</v>
      </c>
      <c r="R268" s="96">
        <v>0</v>
      </c>
      <c r="S268" s="16">
        <v>55</v>
      </c>
      <c r="T268" s="98">
        <v>0.98305084745762716</v>
      </c>
      <c r="U268" s="98">
        <v>0</v>
      </c>
      <c r="V268" s="98">
        <v>0</v>
      </c>
      <c r="W268" s="98">
        <v>1.6949152542372881E-2</v>
      </c>
      <c r="X268" s="99">
        <v>59</v>
      </c>
    </row>
    <row r="269" spans="1:24">
      <c r="A269" s="58" t="s">
        <v>670</v>
      </c>
      <c r="B269" s="58">
        <v>101</v>
      </c>
      <c r="C269" s="58" t="s">
        <v>13</v>
      </c>
      <c r="D269" s="21" t="s">
        <v>522</v>
      </c>
      <c r="E269" s="122">
        <v>1</v>
      </c>
      <c r="F269" s="122">
        <v>0</v>
      </c>
      <c r="G269" s="122">
        <v>0</v>
      </c>
      <c r="H269" s="122">
        <v>0</v>
      </c>
      <c r="I269" s="21">
        <v>14</v>
      </c>
      <c r="J269" s="67">
        <v>0.94444444444444442</v>
      </c>
      <c r="K269" s="67">
        <v>5.5555555555555552E-2</v>
      </c>
      <c r="L269" s="67">
        <v>0</v>
      </c>
      <c r="M269" s="67">
        <v>0</v>
      </c>
      <c r="N269" s="123">
        <v>18</v>
      </c>
      <c r="O269" s="96">
        <v>0.92307692307692313</v>
      </c>
      <c r="P269" s="96">
        <v>7.6923076923076927E-2</v>
      </c>
      <c r="Q269" s="96">
        <v>0</v>
      </c>
      <c r="R269" s="96">
        <v>0</v>
      </c>
      <c r="S269" s="16">
        <v>13</v>
      </c>
      <c r="T269" s="98">
        <v>0.81818181818181823</v>
      </c>
      <c r="U269" s="98">
        <v>0.18181818181818182</v>
      </c>
      <c r="V269" s="98">
        <v>0</v>
      </c>
      <c r="W269" s="98">
        <v>0</v>
      </c>
      <c r="X269" s="99">
        <v>11</v>
      </c>
    </row>
    <row r="270" spans="1:24">
      <c r="A270" s="58" t="s">
        <v>523</v>
      </c>
      <c r="B270" s="58">
        <v>121</v>
      </c>
      <c r="C270" s="58" t="s">
        <v>13</v>
      </c>
      <c r="D270" s="21" t="s">
        <v>524</v>
      </c>
      <c r="E270" s="122">
        <v>0.59444048467569499</v>
      </c>
      <c r="F270" s="122">
        <v>0.26870990734141126</v>
      </c>
      <c r="G270" s="122">
        <v>0.11903064861012116</v>
      </c>
      <c r="H270" s="122">
        <v>1.7818959372772631E-2</v>
      </c>
      <c r="I270" s="21">
        <v>1403</v>
      </c>
      <c r="J270" s="67">
        <v>0.61048689138576784</v>
      </c>
      <c r="K270" s="67">
        <v>0.24494382022471911</v>
      </c>
      <c r="L270" s="67">
        <v>0.12808988764044943</v>
      </c>
      <c r="M270" s="67">
        <v>1.647940074906367E-2</v>
      </c>
      <c r="N270" s="123">
        <v>1335</v>
      </c>
      <c r="O270" s="96">
        <v>0.60589604344453063</v>
      </c>
      <c r="P270" s="96">
        <v>0.24980605120248253</v>
      </c>
      <c r="Q270" s="96">
        <v>0.13110938712179984</v>
      </c>
      <c r="R270" s="96">
        <v>1.3188518231186967E-2</v>
      </c>
      <c r="S270" s="16">
        <v>1289</v>
      </c>
      <c r="T270" s="98">
        <v>0.61454849498327757</v>
      </c>
      <c r="U270" s="98">
        <v>0.25250836120401338</v>
      </c>
      <c r="V270" s="98">
        <v>0.11622073578595318</v>
      </c>
      <c r="W270" s="98">
        <v>1.6722408026755852E-2</v>
      </c>
      <c r="X270" s="99">
        <v>1196</v>
      </c>
    </row>
    <row r="271" spans="1:24">
      <c r="A271" s="58" t="s">
        <v>525</v>
      </c>
      <c r="B271" s="58">
        <v>105</v>
      </c>
      <c r="C271" s="58" t="s">
        <v>13</v>
      </c>
      <c r="D271" s="21" t="s">
        <v>526</v>
      </c>
      <c r="E271" s="122">
        <v>0.6895640686922061</v>
      </c>
      <c r="F271" s="122">
        <v>0.13870541611624834</v>
      </c>
      <c r="G271" s="122">
        <v>0.15059445178335534</v>
      </c>
      <c r="H271" s="122">
        <v>2.1136063408190225E-2</v>
      </c>
      <c r="I271" s="21">
        <v>757</v>
      </c>
      <c r="J271" s="67">
        <v>0.65773447015834352</v>
      </c>
      <c r="K271" s="67">
        <v>0.17417783191230207</v>
      </c>
      <c r="L271" s="67">
        <v>0.146163215590743</v>
      </c>
      <c r="M271" s="67">
        <v>2.192448233861145E-2</v>
      </c>
      <c r="N271" s="123">
        <v>821</v>
      </c>
      <c r="O271" s="96">
        <v>0.54556074766355145</v>
      </c>
      <c r="P271" s="96">
        <v>0.30490654205607476</v>
      </c>
      <c r="Q271" s="96">
        <v>0.13551401869158877</v>
      </c>
      <c r="R271" s="96">
        <v>1.4018691588785047E-2</v>
      </c>
      <c r="S271" s="16">
        <v>856</v>
      </c>
      <c r="T271" s="98">
        <v>0.48088064889918886</v>
      </c>
      <c r="U271" s="98">
        <v>0.36732329084588644</v>
      </c>
      <c r="V271" s="98">
        <v>0.13673232908458866</v>
      </c>
      <c r="W271" s="98">
        <v>1.5063731170336037E-2</v>
      </c>
      <c r="X271" s="99">
        <v>863</v>
      </c>
    </row>
    <row r="272" spans="1:24">
      <c r="A272" s="58" t="s">
        <v>671</v>
      </c>
      <c r="B272" s="58">
        <v>900</v>
      </c>
      <c r="C272" s="58" t="s">
        <v>13</v>
      </c>
      <c r="D272" s="21" t="s">
        <v>527</v>
      </c>
      <c r="E272" s="122">
        <v>1</v>
      </c>
      <c r="F272" s="122">
        <v>0</v>
      </c>
      <c r="G272" s="122">
        <v>0</v>
      </c>
      <c r="H272" s="122">
        <v>0</v>
      </c>
      <c r="I272" s="21">
        <v>23</v>
      </c>
      <c r="J272" s="67">
        <v>0.95652173913043481</v>
      </c>
      <c r="K272" s="67">
        <v>0</v>
      </c>
      <c r="L272" s="67">
        <v>4.3478260869565216E-2</v>
      </c>
      <c r="M272" s="67">
        <v>0</v>
      </c>
      <c r="N272" s="123">
        <v>23</v>
      </c>
      <c r="O272" s="96">
        <v>0.95</v>
      </c>
      <c r="P272" s="96">
        <v>0.05</v>
      </c>
      <c r="Q272" s="96">
        <v>0</v>
      </c>
      <c r="R272" s="96">
        <v>0</v>
      </c>
      <c r="S272" s="16">
        <v>20</v>
      </c>
      <c r="T272" s="98">
        <v>0.89473684210526316</v>
      </c>
      <c r="U272" s="98">
        <v>0.10526315789473684</v>
      </c>
      <c r="V272" s="98">
        <v>0</v>
      </c>
      <c r="W272" s="98">
        <v>0</v>
      </c>
      <c r="X272" s="99">
        <v>19</v>
      </c>
    </row>
    <row r="273" spans="1:24">
      <c r="A273" s="58" t="s">
        <v>528</v>
      </c>
      <c r="B273" s="58">
        <v>121</v>
      </c>
      <c r="C273" s="58" t="s">
        <v>13</v>
      </c>
      <c r="D273" s="21" t="s">
        <v>529</v>
      </c>
      <c r="E273" s="122">
        <v>0.6450079239302694</v>
      </c>
      <c r="F273" s="122">
        <v>0.19447588861218021</v>
      </c>
      <c r="G273" s="122">
        <v>0.15078107312655648</v>
      </c>
      <c r="H273" s="122">
        <v>9.7351143309938881E-3</v>
      </c>
      <c r="I273" s="21">
        <v>4417</v>
      </c>
      <c r="J273" s="67">
        <v>0.64109848484848486</v>
      </c>
      <c r="K273" s="67">
        <v>0.20643939393939395</v>
      </c>
      <c r="L273" s="67">
        <v>0.14512310606060605</v>
      </c>
      <c r="M273" s="67">
        <v>7.3390151515151519E-3</v>
      </c>
      <c r="N273" s="123">
        <v>4224</v>
      </c>
      <c r="O273" s="96">
        <v>0.91790000000000005</v>
      </c>
      <c r="P273" s="96">
        <v>0.2273</v>
      </c>
      <c r="Q273" s="96">
        <v>0.14130000000000001</v>
      </c>
      <c r="R273" s="96">
        <v>1.3599999999999999E-2</v>
      </c>
      <c r="S273" s="16">
        <v>4132</v>
      </c>
      <c r="T273" s="98">
        <v>0.61173253790703452</v>
      </c>
      <c r="U273" s="98">
        <v>0.22943077305493412</v>
      </c>
      <c r="V273" s="98">
        <v>0.14640815311956251</v>
      </c>
      <c r="W273" s="98">
        <v>1.2428535918468804E-2</v>
      </c>
      <c r="X273" s="99">
        <v>4023</v>
      </c>
    </row>
    <row r="274" spans="1:24">
      <c r="A274" s="58" t="s">
        <v>530</v>
      </c>
      <c r="B274" s="58">
        <v>113</v>
      </c>
      <c r="C274" s="58" t="s">
        <v>13</v>
      </c>
      <c r="D274" s="21" t="s">
        <v>531</v>
      </c>
      <c r="E274" s="122">
        <v>0.94285714285714284</v>
      </c>
      <c r="F274" s="122">
        <v>2.8571428571428571E-2</v>
      </c>
      <c r="G274" s="122">
        <v>2.8571428571428571E-2</v>
      </c>
      <c r="H274" s="122">
        <v>0</v>
      </c>
      <c r="I274" s="21">
        <v>35</v>
      </c>
      <c r="J274" s="67">
        <v>0.83333333333333337</v>
      </c>
      <c r="K274" s="67">
        <v>8.3333333333333329E-2</v>
      </c>
      <c r="L274" s="67">
        <v>8.3333333333333329E-2</v>
      </c>
      <c r="M274" s="67">
        <v>0</v>
      </c>
      <c r="N274" s="123">
        <v>36</v>
      </c>
      <c r="O274" s="96">
        <v>0.97142857142857142</v>
      </c>
      <c r="P274" s="96">
        <v>2.8571428571428571E-2</v>
      </c>
      <c r="Q274" s="96">
        <v>0</v>
      </c>
      <c r="R274" s="96">
        <v>0</v>
      </c>
      <c r="S274" s="16">
        <v>35</v>
      </c>
      <c r="T274" s="98">
        <v>1</v>
      </c>
      <c r="U274" s="98">
        <v>0</v>
      </c>
      <c r="V274" s="98">
        <v>0</v>
      </c>
      <c r="W274" s="98">
        <v>0</v>
      </c>
      <c r="X274" s="99">
        <v>38</v>
      </c>
    </row>
    <row r="275" spans="1:24">
      <c r="A275" s="58" t="s">
        <v>532</v>
      </c>
      <c r="B275" s="58">
        <v>121</v>
      </c>
      <c r="C275" s="58" t="s">
        <v>13</v>
      </c>
      <c r="D275" s="21" t="s">
        <v>533</v>
      </c>
      <c r="E275" s="122">
        <v>0.61857529305680792</v>
      </c>
      <c r="F275" s="122">
        <v>0.33273219116321012</v>
      </c>
      <c r="G275" s="122">
        <v>2.1641118124436431E-2</v>
      </c>
      <c r="H275" s="122">
        <v>2.7051397655545536E-2</v>
      </c>
      <c r="I275" s="21">
        <v>1109</v>
      </c>
      <c r="J275" s="67">
        <v>0.61620658949243101</v>
      </c>
      <c r="K275" s="67">
        <v>0.33570792520035619</v>
      </c>
      <c r="L275" s="67">
        <v>2.4933214603739984E-2</v>
      </c>
      <c r="M275" s="67">
        <v>2.3152270703472842E-2</v>
      </c>
      <c r="N275" s="123">
        <v>1123</v>
      </c>
      <c r="O275" s="96">
        <v>0.55719557195571956</v>
      </c>
      <c r="P275" s="96">
        <v>0.39206642066420666</v>
      </c>
      <c r="Q275" s="96">
        <v>2.859778597785978E-2</v>
      </c>
      <c r="R275" s="96">
        <v>2.2140221402214021E-2</v>
      </c>
      <c r="S275" s="16">
        <v>1084</v>
      </c>
      <c r="T275" s="98">
        <v>0.54333643988816405</v>
      </c>
      <c r="U275" s="98">
        <v>0.40726933830382106</v>
      </c>
      <c r="V275" s="98">
        <v>3.3550792171481825E-2</v>
      </c>
      <c r="W275" s="98">
        <v>1.5843429636533086E-2</v>
      </c>
      <c r="X275" s="99">
        <v>1073</v>
      </c>
    </row>
    <row r="276" spans="1:24">
      <c r="A276" s="58" t="s">
        <v>534</v>
      </c>
      <c r="B276" s="58">
        <v>101</v>
      </c>
      <c r="C276" s="58" t="s">
        <v>13</v>
      </c>
      <c r="D276" s="21" t="s">
        <v>535</v>
      </c>
      <c r="E276" s="122">
        <v>0.91428571428571426</v>
      </c>
      <c r="F276" s="122">
        <v>8.5714285714285715E-2</v>
      </c>
      <c r="G276" s="122">
        <v>0</v>
      </c>
      <c r="H276" s="122">
        <v>0</v>
      </c>
      <c r="I276" s="21">
        <v>35</v>
      </c>
      <c r="J276" s="67">
        <v>0.87804878048780488</v>
      </c>
      <c r="K276" s="67">
        <v>0.12195121951219512</v>
      </c>
      <c r="L276" s="67">
        <v>0</v>
      </c>
      <c r="M276" s="67">
        <v>0</v>
      </c>
      <c r="N276" s="123">
        <v>41</v>
      </c>
      <c r="O276" s="96">
        <v>0.87179487179487181</v>
      </c>
      <c r="P276" s="96">
        <v>0.12820512820512819</v>
      </c>
      <c r="Q276" s="96">
        <v>0</v>
      </c>
      <c r="R276" s="96">
        <v>0</v>
      </c>
      <c r="S276" s="16">
        <v>39</v>
      </c>
      <c r="T276" s="98">
        <v>0.81081081081081086</v>
      </c>
      <c r="U276" s="98">
        <v>0.1891891891891892</v>
      </c>
      <c r="V276" s="98">
        <v>0</v>
      </c>
      <c r="W276" s="98">
        <v>0</v>
      </c>
      <c r="X276" s="99">
        <v>37</v>
      </c>
    </row>
    <row r="277" spans="1:24">
      <c r="A277" s="58" t="s">
        <v>536</v>
      </c>
      <c r="B277" s="58">
        <v>113</v>
      </c>
      <c r="C277" s="58" t="s">
        <v>13</v>
      </c>
      <c r="D277" s="21" t="s">
        <v>537</v>
      </c>
      <c r="E277" s="122">
        <v>0.69186046511627908</v>
      </c>
      <c r="F277" s="122">
        <v>0.26162790697674421</v>
      </c>
      <c r="G277" s="122">
        <v>2.9069767441860465E-2</v>
      </c>
      <c r="H277" s="122">
        <v>1.7441860465116279E-2</v>
      </c>
      <c r="I277" s="21">
        <v>172</v>
      </c>
      <c r="J277" s="67">
        <v>0.63736263736263732</v>
      </c>
      <c r="K277" s="67">
        <v>0.2967032967032967</v>
      </c>
      <c r="L277" s="67">
        <v>4.3956043956043959E-2</v>
      </c>
      <c r="M277" s="67">
        <v>2.197802197802198E-2</v>
      </c>
      <c r="N277" s="123">
        <v>182</v>
      </c>
      <c r="O277" s="96">
        <v>0.59154929577464788</v>
      </c>
      <c r="P277" s="96">
        <v>0.31924882629107981</v>
      </c>
      <c r="Q277" s="96">
        <v>7.5117370892018781E-2</v>
      </c>
      <c r="R277" s="96">
        <v>1.4084507042253521E-2</v>
      </c>
      <c r="S277" s="16">
        <v>213</v>
      </c>
      <c r="T277" s="98">
        <v>0.53110047846889952</v>
      </c>
      <c r="U277" s="98">
        <v>0.32057416267942584</v>
      </c>
      <c r="V277" s="98">
        <v>0.13875598086124402</v>
      </c>
      <c r="W277" s="98">
        <v>9.5693779904306216E-3</v>
      </c>
      <c r="X277" s="99">
        <v>209</v>
      </c>
    </row>
    <row r="278" spans="1:24">
      <c r="A278" s="58" t="s">
        <v>538</v>
      </c>
      <c r="B278" s="58">
        <v>105</v>
      </c>
      <c r="C278" s="58" t="s">
        <v>13</v>
      </c>
      <c r="D278" s="21" t="s">
        <v>539</v>
      </c>
      <c r="E278" s="122">
        <v>0.91176470588235292</v>
      </c>
      <c r="F278" s="122">
        <v>8.8235294117647065E-2</v>
      </c>
      <c r="G278" s="122">
        <v>0</v>
      </c>
      <c r="H278" s="122">
        <v>0</v>
      </c>
      <c r="I278" s="21">
        <v>34</v>
      </c>
      <c r="J278" s="67">
        <v>0.92105263157894735</v>
      </c>
      <c r="K278" s="67">
        <v>5.2631578947368418E-2</v>
      </c>
      <c r="L278" s="67">
        <v>0</v>
      </c>
      <c r="M278" s="67">
        <v>2.6315789473684209E-2</v>
      </c>
      <c r="N278" s="123">
        <v>38</v>
      </c>
      <c r="O278" s="96">
        <v>0.94594594594594594</v>
      </c>
      <c r="P278" s="96">
        <v>2.7027027027027029E-2</v>
      </c>
      <c r="Q278" s="96">
        <v>0</v>
      </c>
      <c r="R278" s="96">
        <v>2.7027027027027029E-2</v>
      </c>
      <c r="S278" s="16">
        <v>37</v>
      </c>
      <c r="T278" s="98">
        <v>0.83333333333333337</v>
      </c>
      <c r="U278" s="98">
        <v>0.13333333333333333</v>
      </c>
      <c r="V278" s="98">
        <v>0</v>
      </c>
      <c r="W278" s="98">
        <v>3.3333333333333333E-2</v>
      </c>
      <c r="X278" s="99">
        <v>30</v>
      </c>
    </row>
    <row r="279" spans="1:24">
      <c r="A279" s="58" t="s">
        <v>540</v>
      </c>
      <c r="B279" s="58">
        <v>113</v>
      </c>
      <c r="C279" s="58" t="s">
        <v>13</v>
      </c>
      <c r="D279" s="21" t="s">
        <v>541</v>
      </c>
      <c r="E279" s="122">
        <v>0.625</v>
      </c>
      <c r="F279" s="122">
        <v>0.21527777777777779</v>
      </c>
      <c r="G279" s="122">
        <v>0.14583333333333334</v>
      </c>
      <c r="H279" s="122">
        <v>1.3888888888888888E-2</v>
      </c>
      <c r="I279" s="21">
        <v>144</v>
      </c>
      <c r="J279" s="67">
        <v>0.64238410596026485</v>
      </c>
      <c r="K279" s="67">
        <v>0.25827814569536423</v>
      </c>
      <c r="L279" s="67">
        <v>9.2715231788079472E-2</v>
      </c>
      <c r="M279" s="67">
        <v>6.6225165562913907E-3</v>
      </c>
      <c r="N279" s="123">
        <v>151</v>
      </c>
      <c r="O279" s="96">
        <v>0.56849315068493156</v>
      </c>
      <c r="P279" s="96">
        <v>0.28767123287671231</v>
      </c>
      <c r="Q279" s="96">
        <v>0.13013698630136986</v>
      </c>
      <c r="R279" s="96">
        <v>1.3698630136986301E-2</v>
      </c>
      <c r="S279" s="16">
        <v>146</v>
      </c>
      <c r="T279" s="98">
        <v>0.47014925373134331</v>
      </c>
      <c r="U279" s="98">
        <v>0.36567164179104478</v>
      </c>
      <c r="V279" s="98">
        <v>0.14925373134328357</v>
      </c>
      <c r="W279" s="98">
        <v>1.4925373134328358E-2</v>
      </c>
      <c r="X279" s="99">
        <v>134</v>
      </c>
    </row>
    <row r="280" spans="1:24">
      <c r="A280" s="58" t="s">
        <v>542</v>
      </c>
      <c r="B280" s="58">
        <v>171</v>
      </c>
      <c r="C280" s="58" t="s">
        <v>13</v>
      </c>
      <c r="D280" s="21" t="s">
        <v>543</v>
      </c>
      <c r="E280" s="122">
        <v>0.82089552238805974</v>
      </c>
      <c r="F280" s="122">
        <v>0.1417910447761194</v>
      </c>
      <c r="G280" s="122">
        <v>2.2388059701492536E-2</v>
      </c>
      <c r="H280" s="122">
        <v>1.4925373134328358E-2</v>
      </c>
      <c r="I280" s="21">
        <v>134</v>
      </c>
      <c r="J280" s="67">
        <v>0.75187969924812026</v>
      </c>
      <c r="K280" s="67">
        <v>0.20300751879699247</v>
      </c>
      <c r="L280" s="67">
        <v>1.5037593984962405E-2</v>
      </c>
      <c r="M280" s="67">
        <v>3.007518796992481E-2</v>
      </c>
      <c r="N280" s="123">
        <v>133</v>
      </c>
      <c r="O280" s="96">
        <v>0.8046875</v>
      </c>
      <c r="P280" s="96">
        <v>0.1796875</v>
      </c>
      <c r="Q280" s="96">
        <v>7.8125E-3</v>
      </c>
      <c r="R280" s="96">
        <v>7.8125E-3</v>
      </c>
      <c r="S280" s="16">
        <v>128</v>
      </c>
      <c r="T280" s="98">
        <v>0.66666666666666663</v>
      </c>
      <c r="U280" s="98">
        <v>0.30833333333333335</v>
      </c>
      <c r="V280" s="98">
        <v>2.5000000000000001E-2</v>
      </c>
      <c r="W280" s="98">
        <v>0</v>
      </c>
      <c r="X280" s="99">
        <v>120</v>
      </c>
    </row>
    <row r="281" spans="1:24">
      <c r="A281" s="58" t="s">
        <v>544</v>
      </c>
      <c r="B281" s="58">
        <v>105</v>
      </c>
      <c r="C281" s="58" t="s">
        <v>13</v>
      </c>
      <c r="D281" s="21" t="s">
        <v>545</v>
      </c>
      <c r="E281" s="122">
        <v>0.90101010101010104</v>
      </c>
      <c r="F281" s="122">
        <v>3.2323232323232323E-2</v>
      </c>
      <c r="G281" s="122">
        <v>6.6666666666666666E-2</v>
      </c>
      <c r="H281" s="122">
        <v>0</v>
      </c>
      <c r="I281" s="21">
        <v>495</v>
      </c>
      <c r="J281" s="67">
        <v>0.91313131313131313</v>
      </c>
      <c r="K281" s="67">
        <v>3.0303030303030304E-2</v>
      </c>
      <c r="L281" s="67">
        <v>5.4545454545454543E-2</v>
      </c>
      <c r="M281" s="67">
        <v>2.0202020202020202E-3</v>
      </c>
      <c r="N281" s="123">
        <v>495</v>
      </c>
      <c r="O281" s="96">
        <v>0.90200000000000002</v>
      </c>
      <c r="P281" s="96">
        <v>5.1999999999999998E-2</v>
      </c>
      <c r="Q281" s="96">
        <v>4.5999999999999999E-2</v>
      </c>
      <c r="R281" s="96">
        <v>0</v>
      </c>
      <c r="S281" s="16">
        <v>500</v>
      </c>
      <c r="T281" s="98">
        <v>0.90532544378698221</v>
      </c>
      <c r="U281" s="98">
        <v>4.9309664694280081E-2</v>
      </c>
      <c r="V281" s="98">
        <v>4.3392504930966469E-2</v>
      </c>
      <c r="W281" s="98">
        <v>1.9723865877712033E-3</v>
      </c>
      <c r="X281" s="99">
        <v>507</v>
      </c>
    </row>
    <row r="282" spans="1:24">
      <c r="A282" s="58" t="s">
        <v>546</v>
      </c>
      <c r="B282" s="58">
        <v>123</v>
      </c>
      <c r="C282" s="58" t="s">
        <v>13</v>
      </c>
      <c r="D282" s="21" t="s">
        <v>547</v>
      </c>
      <c r="E282" s="21" t="s">
        <v>774</v>
      </c>
      <c r="F282" s="21" t="s">
        <v>774</v>
      </c>
      <c r="G282" s="21" t="s">
        <v>774</v>
      </c>
      <c r="H282" s="21" t="s">
        <v>774</v>
      </c>
      <c r="I282" s="21" t="s">
        <v>774</v>
      </c>
      <c r="J282" s="67">
        <v>0.9375</v>
      </c>
      <c r="K282" s="67">
        <v>0</v>
      </c>
      <c r="L282" s="67">
        <v>0</v>
      </c>
      <c r="M282" s="67">
        <v>6.25E-2</v>
      </c>
      <c r="N282" s="123">
        <v>16</v>
      </c>
      <c r="O282" s="96">
        <v>1</v>
      </c>
      <c r="P282" s="96">
        <v>0</v>
      </c>
      <c r="Q282" s="96">
        <v>0</v>
      </c>
      <c r="R282" s="96">
        <v>0</v>
      </c>
      <c r="S282" s="16">
        <v>12</v>
      </c>
      <c r="T282" s="98">
        <v>0.9375</v>
      </c>
      <c r="U282" s="98">
        <v>0</v>
      </c>
      <c r="V282" s="98">
        <v>0</v>
      </c>
      <c r="W282" s="98">
        <v>6.25E-2</v>
      </c>
      <c r="X282" s="99">
        <v>16</v>
      </c>
    </row>
    <row r="283" spans="1:24">
      <c r="A283" s="58" t="s">
        <v>548</v>
      </c>
      <c r="B283" s="58">
        <v>112</v>
      </c>
      <c r="C283" s="58" t="s">
        <v>13</v>
      </c>
      <c r="D283" s="21" t="s">
        <v>549</v>
      </c>
      <c r="E283" s="122">
        <v>0.67045454545454541</v>
      </c>
      <c r="F283" s="122">
        <v>0.26136363636363635</v>
      </c>
      <c r="G283" s="122">
        <v>3.4090909090909088E-2</v>
      </c>
      <c r="H283" s="122">
        <v>3.4090909090909088E-2</v>
      </c>
      <c r="I283" s="21">
        <v>88</v>
      </c>
      <c r="J283" s="67">
        <v>0.66990291262135926</v>
      </c>
      <c r="K283" s="67">
        <v>0.26213592233009708</v>
      </c>
      <c r="L283" s="67">
        <v>3.8834951456310676E-2</v>
      </c>
      <c r="M283" s="67">
        <v>2.9126213592233011E-2</v>
      </c>
      <c r="N283" s="123">
        <v>103</v>
      </c>
      <c r="O283" s="96">
        <v>0.61052631578947369</v>
      </c>
      <c r="P283" s="96">
        <v>0.28421052631578947</v>
      </c>
      <c r="Q283" s="96">
        <v>5.2631578947368418E-2</v>
      </c>
      <c r="R283" s="96">
        <v>5.2631578947368418E-2</v>
      </c>
      <c r="S283" s="16">
        <v>95</v>
      </c>
      <c r="T283" s="98">
        <v>0.54545454545454541</v>
      </c>
      <c r="U283" s="98">
        <v>0.35353535353535354</v>
      </c>
      <c r="V283" s="98">
        <v>6.0606060606060608E-2</v>
      </c>
      <c r="W283" s="98">
        <v>4.0404040404040407E-2</v>
      </c>
      <c r="X283" s="99">
        <v>99</v>
      </c>
    </row>
    <row r="284" spans="1:24">
      <c r="A284" s="58" t="s">
        <v>672</v>
      </c>
      <c r="B284" s="58">
        <v>112</v>
      </c>
      <c r="C284" s="58" t="s">
        <v>13</v>
      </c>
      <c r="D284" s="21" t="s">
        <v>550</v>
      </c>
      <c r="E284" s="122">
        <v>0.66666666666666663</v>
      </c>
      <c r="F284" s="122">
        <v>0.22222222222222221</v>
      </c>
      <c r="G284" s="122">
        <v>0</v>
      </c>
      <c r="H284" s="122">
        <v>0.1111111111111111</v>
      </c>
      <c r="I284" s="21">
        <v>18</v>
      </c>
      <c r="J284" s="67">
        <v>0.57894736842105265</v>
      </c>
      <c r="K284" s="67">
        <v>0.26315789473684209</v>
      </c>
      <c r="L284" s="67">
        <v>5.2631578947368418E-2</v>
      </c>
      <c r="M284" s="67">
        <v>0.10526315789473684</v>
      </c>
      <c r="N284" s="123">
        <v>19</v>
      </c>
      <c r="O284" s="96">
        <v>0.55000000000000004</v>
      </c>
      <c r="P284" s="96">
        <v>0.45</v>
      </c>
      <c r="Q284" s="96">
        <v>0</v>
      </c>
      <c r="R284" s="96">
        <v>0</v>
      </c>
      <c r="S284" s="16">
        <v>20</v>
      </c>
      <c r="T284" s="98">
        <v>0.5</v>
      </c>
      <c r="U284" s="98">
        <v>0.5</v>
      </c>
      <c r="V284" s="98">
        <v>0</v>
      </c>
      <c r="W284" s="98">
        <v>0</v>
      </c>
      <c r="X284" s="99">
        <v>20</v>
      </c>
    </row>
    <row r="285" spans="1:24">
      <c r="A285" s="58" t="s">
        <v>551</v>
      </c>
      <c r="B285" s="58">
        <v>121</v>
      </c>
      <c r="C285" s="58" t="s">
        <v>13</v>
      </c>
      <c r="D285" s="21" t="s">
        <v>552</v>
      </c>
      <c r="E285" s="122">
        <v>0.60683760683760679</v>
      </c>
      <c r="F285" s="122">
        <v>0.21652421652421652</v>
      </c>
      <c r="G285" s="122">
        <v>0.16524216524216523</v>
      </c>
      <c r="H285" s="122">
        <v>1.1396011396011397E-2</v>
      </c>
      <c r="I285" s="21">
        <v>351</v>
      </c>
      <c r="J285" s="67">
        <v>0.59773371104815864</v>
      </c>
      <c r="K285" s="67">
        <v>0.25495750708215298</v>
      </c>
      <c r="L285" s="67">
        <v>0.1359773371104816</v>
      </c>
      <c r="M285" s="67">
        <v>1.1331444759206799E-2</v>
      </c>
      <c r="N285" s="123">
        <v>353</v>
      </c>
      <c r="O285" s="96">
        <v>0.61587301587301591</v>
      </c>
      <c r="P285" s="96">
        <v>0.2634920634920635</v>
      </c>
      <c r="Q285" s="96">
        <v>0.10793650793650794</v>
      </c>
      <c r="R285" s="96">
        <v>1.2698412698412698E-2</v>
      </c>
      <c r="S285" s="16">
        <v>315</v>
      </c>
      <c r="T285" s="98">
        <v>0.5714285714285714</v>
      </c>
      <c r="U285" s="98">
        <v>0.29220779220779219</v>
      </c>
      <c r="V285" s="98">
        <v>0.12662337662337661</v>
      </c>
      <c r="W285" s="98">
        <v>9.74025974025974E-3</v>
      </c>
      <c r="X285" s="99">
        <v>308</v>
      </c>
    </row>
    <row r="286" spans="1:24">
      <c r="A286" s="58" t="s">
        <v>553</v>
      </c>
      <c r="B286" s="58">
        <v>113</v>
      </c>
      <c r="C286" s="58" t="s">
        <v>8</v>
      </c>
      <c r="D286" s="21" t="s">
        <v>554</v>
      </c>
      <c r="E286" s="122">
        <v>0.5898876404494382</v>
      </c>
      <c r="F286" s="122">
        <v>0.28988764044943821</v>
      </c>
      <c r="G286" s="122">
        <v>0.11123595505617978</v>
      </c>
      <c r="H286" s="122">
        <v>8.988764044943821E-3</v>
      </c>
      <c r="I286" s="21">
        <v>890</v>
      </c>
      <c r="J286" s="67">
        <v>0.58722919042189281</v>
      </c>
      <c r="K286" s="67">
        <v>0.30786773090079816</v>
      </c>
      <c r="L286" s="67">
        <v>9.578107183580388E-2</v>
      </c>
      <c r="M286" s="67">
        <v>9.1220068415051314E-3</v>
      </c>
      <c r="N286" s="123">
        <v>877</v>
      </c>
      <c r="O286" s="96">
        <v>0.58255813953488367</v>
      </c>
      <c r="P286" s="96">
        <v>0.30813953488372092</v>
      </c>
      <c r="Q286" s="96">
        <v>9.8837209302325577E-2</v>
      </c>
      <c r="R286" s="96">
        <v>1.0465116279069767E-2</v>
      </c>
      <c r="S286" s="16">
        <v>860</v>
      </c>
      <c r="T286" s="98">
        <v>0.5714285714285714</v>
      </c>
      <c r="U286" s="98">
        <v>0.31030444964871196</v>
      </c>
      <c r="V286" s="98">
        <v>0.1053864168618267</v>
      </c>
      <c r="W286" s="98">
        <v>1.288056206088993E-2</v>
      </c>
      <c r="X286" s="99">
        <v>854</v>
      </c>
    </row>
    <row r="287" spans="1:24">
      <c r="A287" s="58" t="s">
        <v>555</v>
      </c>
      <c r="B287" s="58">
        <v>105</v>
      </c>
      <c r="C287" s="58" t="s">
        <v>13</v>
      </c>
      <c r="D287" s="21" t="s">
        <v>556</v>
      </c>
      <c r="E287" s="122">
        <v>0.74025974025974028</v>
      </c>
      <c r="F287" s="122">
        <v>0.15584415584415584</v>
      </c>
      <c r="G287" s="122">
        <v>0.1038961038961039</v>
      </c>
      <c r="H287" s="122">
        <v>0</v>
      </c>
      <c r="I287" s="21">
        <v>77</v>
      </c>
      <c r="J287" s="67">
        <v>0.72463768115942029</v>
      </c>
      <c r="K287" s="67">
        <v>0.17391304347826086</v>
      </c>
      <c r="L287" s="67">
        <v>0.10144927536231885</v>
      </c>
      <c r="M287" s="67">
        <v>0</v>
      </c>
      <c r="N287" s="123">
        <v>69</v>
      </c>
      <c r="O287" s="96">
        <v>0.77777777777777779</v>
      </c>
      <c r="P287" s="96">
        <v>0.15277777777777779</v>
      </c>
      <c r="Q287" s="96">
        <v>6.9444444444444448E-2</v>
      </c>
      <c r="R287" s="96">
        <v>0</v>
      </c>
      <c r="S287" s="16">
        <v>72</v>
      </c>
      <c r="T287" s="98">
        <v>0.78125</v>
      </c>
      <c r="U287" s="98">
        <v>0.15625</v>
      </c>
      <c r="V287" s="98">
        <v>6.25E-2</v>
      </c>
      <c r="W287" s="98">
        <v>0</v>
      </c>
      <c r="X287" s="99">
        <v>64</v>
      </c>
    </row>
    <row r="288" spans="1:24">
      <c r="A288" s="58" t="s">
        <v>557</v>
      </c>
      <c r="B288" s="58">
        <v>121</v>
      </c>
      <c r="C288" s="58" t="s">
        <v>13</v>
      </c>
      <c r="D288" s="21" t="s">
        <v>558</v>
      </c>
      <c r="E288" s="122">
        <v>0.60843373493975905</v>
      </c>
      <c r="F288" s="122">
        <v>0.20883534136546184</v>
      </c>
      <c r="G288" s="122">
        <v>0.1646586345381526</v>
      </c>
      <c r="H288" s="122">
        <v>1.8072289156626505E-2</v>
      </c>
      <c r="I288" s="21">
        <v>498</v>
      </c>
      <c r="J288" s="67">
        <v>0.55818540433925046</v>
      </c>
      <c r="K288" s="67">
        <v>0.2504930966469428</v>
      </c>
      <c r="L288" s="67">
        <v>0.17554240631163709</v>
      </c>
      <c r="M288" s="67">
        <v>1.5779092702169626E-2</v>
      </c>
      <c r="N288" s="123">
        <v>507</v>
      </c>
      <c r="O288" s="96">
        <v>0.52683896620278325</v>
      </c>
      <c r="P288" s="96">
        <v>0.28827037773359843</v>
      </c>
      <c r="Q288" s="96">
        <v>0.1709741550695825</v>
      </c>
      <c r="R288" s="96">
        <v>1.3916500994035786E-2</v>
      </c>
      <c r="S288" s="16">
        <v>503</v>
      </c>
      <c r="T288" s="98">
        <v>0.48046875</v>
      </c>
      <c r="U288" s="98">
        <v>0.31640625</v>
      </c>
      <c r="V288" s="98">
        <v>0.181640625</v>
      </c>
      <c r="W288" s="98">
        <v>2.1484375E-2</v>
      </c>
      <c r="X288" s="99">
        <v>512</v>
      </c>
    </row>
    <row r="289" spans="1:24">
      <c r="A289" s="58" t="s">
        <v>559</v>
      </c>
      <c r="B289" s="58">
        <v>101</v>
      </c>
      <c r="C289" s="58" t="s">
        <v>13</v>
      </c>
      <c r="D289" s="21" t="s">
        <v>560</v>
      </c>
      <c r="E289" s="122">
        <v>0.96363636363636362</v>
      </c>
      <c r="F289" s="122">
        <v>9.0909090909090905E-3</v>
      </c>
      <c r="G289" s="122">
        <v>2.7272727272727271E-2</v>
      </c>
      <c r="H289" s="122">
        <v>0</v>
      </c>
      <c r="I289" s="21">
        <v>110</v>
      </c>
      <c r="J289" s="67">
        <v>0.95876288659793818</v>
      </c>
      <c r="K289" s="67">
        <v>1.0309278350515464E-2</v>
      </c>
      <c r="L289" s="67">
        <v>3.0927835051546393E-2</v>
      </c>
      <c r="M289" s="67">
        <v>0</v>
      </c>
      <c r="N289" s="123">
        <v>97</v>
      </c>
      <c r="O289" s="96">
        <v>0.91578947368421049</v>
      </c>
      <c r="P289" s="96">
        <v>1.0526315789473684E-2</v>
      </c>
      <c r="Q289" s="96">
        <v>1.0526315789473684E-2</v>
      </c>
      <c r="R289" s="96">
        <v>6.3157894736842107E-2</v>
      </c>
      <c r="S289" s="16">
        <v>95</v>
      </c>
      <c r="T289" s="98">
        <v>0.91346153846153844</v>
      </c>
      <c r="U289" s="98">
        <v>3.8461538461538464E-2</v>
      </c>
      <c r="V289" s="98">
        <v>2.8846153846153848E-2</v>
      </c>
      <c r="W289" s="98">
        <v>1.9230769230769232E-2</v>
      </c>
      <c r="X289" s="99">
        <v>104</v>
      </c>
    </row>
    <row r="290" spans="1:24">
      <c r="A290" s="58" t="s">
        <v>561</v>
      </c>
      <c r="B290" s="58">
        <v>112</v>
      </c>
      <c r="C290" s="58" t="s">
        <v>13</v>
      </c>
      <c r="D290" s="21" t="s">
        <v>562</v>
      </c>
      <c r="E290" s="122">
        <v>0.68523676880222839</v>
      </c>
      <c r="F290" s="122">
        <v>0.18467966573816155</v>
      </c>
      <c r="G290" s="122">
        <v>0.11392757660167131</v>
      </c>
      <c r="H290" s="122">
        <v>1.615598885793872E-2</v>
      </c>
      <c r="I290" s="21">
        <v>3590</v>
      </c>
      <c r="J290" s="67">
        <v>0.66753171856978089</v>
      </c>
      <c r="K290" s="67">
        <v>0.17618223760092272</v>
      </c>
      <c r="L290" s="67">
        <v>0.13148788927335639</v>
      </c>
      <c r="M290" s="67">
        <v>2.4798154555940023E-2</v>
      </c>
      <c r="N290" s="123">
        <v>3468</v>
      </c>
      <c r="O290" s="96">
        <v>0.6555521566228204</v>
      </c>
      <c r="P290" s="96">
        <v>0.17650657693484245</v>
      </c>
      <c r="Q290" s="96">
        <v>0.14408075864178649</v>
      </c>
      <c r="R290" s="96">
        <v>2.3860507800550629E-2</v>
      </c>
      <c r="S290" s="16">
        <v>3269</v>
      </c>
      <c r="T290" s="98">
        <v>0.6429268292682927</v>
      </c>
      <c r="U290" s="98">
        <v>0.16845528455284553</v>
      </c>
      <c r="V290" s="98">
        <v>0.16357723577235772</v>
      </c>
      <c r="W290" s="98">
        <v>2.5040650406504064E-2</v>
      </c>
      <c r="X290" s="99">
        <v>3075</v>
      </c>
    </row>
    <row r="291" spans="1:24">
      <c r="A291" s="58" t="s">
        <v>563</v>
      </c>
      <c r="B291" s="58">
        <v>121</v>
      </c>
      <c r="C291" s="58" t="s">
        <v>13</v>
      </c>
      <c r="D291" s="21" t="s">
        <v>564</v>
      </c>
      <c r="E291" s="122">
        <v>0.67914438502673802</v>
      </c>
      <c r="F291" s="122">
        <v>0.26203208556149732</v>
      </c>
      <c r="G291" s="122">
        <v>5.3475935828877004E-2</v>
      </c>
      <c r="H291" s="122">
        <v>5.3475935828877002E-3</v>
      </c>
      <c r="I291" s="21">
        <v>187</v>
      </c>
      <c r="J291" s="67">
        <v>0.69680851063829785</v>
      </c>
      <c r="K291" s="67">
        <v>0.25531914893617019</v>
      </c>
      <c r="L291" s="67">
        <v>3.7234042553191488E-2</v>
      </c>
      <c r="M291" s="67">
        <v>1.0638297872340425E-2</v>
      </c>
      <c r="N291" s="123">
        <v>188</v>
      </c>
      <c r="O291" s="96">
        <v>0.70059880239520955</v>
      </c>
      <c r="P291" s="96">
        <v>0.21556886227544911</v>
      </c>
      <c r="Q291" s="96">
        <v>5.9880239520958084E-2</v>
      </c>
      <c r="R291" s="96">
        <v>2.3952095808383235E-2</v>
      </c>
      <c r="S291" s="16">
        <v>167</v>
      </c>
      <c r="T291" s="98">
        <v>0.76608187134502925</v>
      </c>
      <c r="U291" s="98">
        <v>0.16959064327485379</v>
      </c>
      <c r="V291" s="98">
        <v>5.2631578947368418E-2</v>
      </c>
      <c r="W291" s="98">
        <v>1.1695906432748537E-2</v>
      </c>
      <c r="X291" s="99">
        <v>171</v>
      </c>
    </row>
    <row r="292" spans="1:24">
      <c r="A292" s="58" t="s">
        <v>565</v>
      </c>
      <c r="B292" s="58">
        <v>112</v>
      </c>
      <c r="C292" s="58" t="s">
        <v>13</v>
      </c>
      <c r="D292" s="21" t="s">
        <v>566</v>
      </c>
      <c r="E292" s="122">
        <v>0.676056338028169</v>
      </c>
      <c r="F292" s="122">
        <v>0.25352112676056338</v>
      </c>
      <c r="G292" s="122">
        <v>4.2253521126760563E-2</v>
      </c>
      <c r="H292" s="122">
        <v>2.8169014084507043E-2</v>
      </c>
      <c r="I292" s="21">
        <v>71</v>
      </c>
      <c r="J292" s="67">
        <v>0.68181818181818177</v>
      </c>
      <c r="K292" s="67">
        <v>0.24242424242424243</v>
      </c>
      <c r="L292" s="67">
        <v>3.0303030303030304E-2</v>
      </c>
      <c r="M292" s="67">
        <v>4.5454545454545456E-2</v>
      </c>
      <c r="N292" s="123">
        <v>66</v>
      </c>
      <c r="O292" s="96">
        <v>0.70149253731343286</v>
      </c>
      <c r="P292" s="96">
        <v>0.2537313432835821</v>
      </c>
      <c r="Q292" s="96">
        <v>1.4925373134328358E-2</v>
      </c>
      <c r="R292" s="96">
        <v>2.9850746268656716E-2</v>
      </c>
      <c r="S292" s="16">
        <v>67</v>
      </c>
      <c r="T292" s="98">
        <v>0.6428571428571429</v>
      </c>
      <c r="U292" s="98">
        <v>0.27142857142857141</v>
      </c>
      <c r="V292" s="98">
        <v>5.7142857142857141E-2</v>
      </c>
      <c r="W292" s="98">
        <v>2.8571428571428571E-2</v>
      </c>
      <c r="X292" s="99">
        <v>70</v>
      </c>
    </row>
    <row r="293" spans="1:24">
      <c r="A293" s="58" t="s">
        <v>567</v>
      </c>
      <c r="B293" s="58">
        <v>105</v>
      </c>
      <c r="C293" s="58" t="s">
        <v>13</v>
      </c>
      <c r="D293" s="21" t="s">
        <v>568</v>
      </c>
      <c r="E293" s="122">
        <v>0.56690140845070425</v>
      </c>
      <c r="F293" s="122">
        <v>0.35563380281690143</v>
      </c>
      <c r="G293" s="122">
        <v>7.3943661971830985E-2</v>
      </c>
      <c r="H293" s="122">
        <v>3.5211267605633804E-3</v>
      </c>
      <c r="I293" s="21">
        <v>284</v>
      </c>
      <c r="J293" s="67">
        <v>0.62413793103448278</v>
      </c>
      <c r="K293" s="67">
        <v>0.30344827586206896</v>
      </c>
      <c r="L293" s="67">
        <v>6.8965517241379309E-2</v>
      </c>
      <c r="M293" s="67">
        <v>3.4482758620689655E-3</v>
      </c>
      <c r="N293" s="123">
        <v>290</v>
      </c>
      <c r="O293" s="96">
        <v>0.56678700361010825</v>
      </c>
      <c r="P293" s="96">
        <v>0.36462093862815886</v>
      </c>
      <c r="Q293" s="96">
        <v>6.4981949458483748E-2</v>
      </c>
      <c r="R293" s="96">
        <v>3.6101083032490976E-3</v>
      </c>
      <c r="S293" s="16">
        <v>277</v>
      </c>
      <c r="T293" s="98">
        <v>0.54804270462633453</v>
      </c>
      <c r="U293" s="98">
        <v>0.35943060498220641</v>
      </c>
      <c r="V293" s="98">
        <v>8.8967971530249115E-2</v>
      </c>
      <c r="W293" s="98">
        <v>3.5587188612099642E-3</v>
      </c>
      <c r="X293" s="99">
        <v>281</v>
      </c>
    </row>
    <row r="294" spans="1:24">
      <c r="A294" s="58" t="s">
        <v>569</v>
      </c>
      <c r="B294" s="58">
        <v>123</v>
      </c>
      <c r="C294" s="58" t="s">
        <v>13</v>
      </c>
      <c r="D294" s="21" t="s">
        <v>570</v>
      </c>
      <c r="E294" s="122">
        <v>0.96666666666666667</v>
      </c>
      <c r="F294" s="122">
        <v>0</v>
      </c>
      <c r="G294" s="122">
        <v>3.3333333333333333E-2</v>
      </c>
      <c r="H294" s="122">
        <v>0</v>
      </c>
      <c r="I294" s="21">
        <v>30</v>
      </c>
      <c r="J294" s="67">
        <v>0.94285714285714284</v>
      </c>
      <c r="K294" s="67">
        <v>5.7142857142857141E-2</v>
      </c>
      <c r="L294" s="67">
        <v>0</v>
      </c>
      <c r="M294" s="67">
        <v>0</v>
      </c>
      <c r="N294" s="123">
        <v>35</v>
      </c>
      <c r="O294" s="96">
        <v>0.93333333333333335</v>
      </c>
      <c r="P294" s="96">
        <v>3.3333333333333333E-2</v>
      </c>
      <c r="Q294" s="96">
        <v>3.3333333333333333E-2</v>
      </c>
      <c r="R294" s="96">
        <v>0</v>
      </c>
      <c r="S294" s="16">
        <v>30</v>
      </c>
      <c r="T294" s="98">
        <v>0.95454545454545459</v>
      </c>
      <c r="U294" s="98">
        <v>0</v>
      </c>
      <c r="V294" s="98">
        <v>4.5454545454545456E-2</v>
      </c>
      <c r="W294" s="98">
        <v>0</v>
      </c>
      <c r="X294" s="99">
        <v>22</v>
      </c>
    </row>
    <row r="295" spans="1:24">
      <c r="A295" s="58" t="s">
        <v>571</v>
      </c>
      <c r="B295" s="58">
        <v>123</v>
      </c>
      <c r="C295" s="58" t="s">
        <v>13</v>
      </c>
      <c r="D295" s="21" t="s">
        <v>572</v>
      </c>
      <c r="E295" s="122">
        <v>0.67718446601941751</v>
      </c>
      <c r="F295" s="122">
        <v>0.21723300970873785</v>
      </c>
      <c r="G295" s="122">
        <v>0.10072815533980582</v>
      </c>
      <c r="H295" s="122">
        <v>4.8543689320388345E-3</v>
      </c>
      <c r="I295" s="21">
        <v>824</v>
      </c>
      <c r="J295" s="67">
        <v>0.68384074941451989</v>
      </c>
      <c r="K295" s="67">
        <v>0.19906323185011709</v>
      </c>
      <c r="L295" s="67">
        <v>0.10772833723653395</v>
      </c>
      <c r="M295" s="67">
        <v>9.3676814988290398E-3</v>
      </c>
      <c r="N295" s="123">
        <v>854</v>
      </c>
      <c r="O295" s="96">
        <v>0.70652173913043481</v>
      </c>
      <c r="P295" s="96">
        <v>0.19323671497584541</v>
      </c>
      <c r="Q295" s="96">
        <v>9.1787439613526575E-2</v>
      </c>
      <c r="R295" s="96">
        <v>8.4541062801932361E-3</v>
      </c>
      <c r="S295" s="16">
        <v>828</v>
      </c>
      <c r="T295" s="98">
        <v>0.62545899632802937</v>
      </c>
      <c r="U295" s="98">
        <v>0.26927784577723379</v>
      </c>
      <c r="V295" s="98">
        <v>9.3023255813953487E-2</v>
      </c>
      <c r="W295" s="98">
        <v>1.2239902080783354E-2</v>
      </c>
      <c r="X295" s="99">
        <v>817</v>
      </c>
    </row>
    <row r="296" spans="1:24">
      <c r="A296" s="58" t="s">
        <v>573</v>
      </c>
      <c r="B296" s="58">
        <v>105</v>
      </c>
      <c r="C296" s="58" t="s">
        <v>13</v>
      </c>
      <c r="D296" s="21" t="s">
        <v>574</v>
      </c>
      <c r="E296" s="122">
        <v>0.77832512315270941</v>
      </c>
      <c r="F296" s="122">
        <v>0.13054187192118227</v>
      </c>
      <c r="G296" s="122">
        <v>9.1133004926108374E-2</v>
      </c>
      <c r="H296" s="122">
        <v>0</v>
      </c>
      <c r="I296" s="21">
        <v>406</v>
      </c>
      <c r="J296" s="67">
        <v>0.68</v>
      </c>
      <c r="K296" s="67">
        <v>0.22</v>
      </c>
      <c r="L296" s="67">
        <v>0.1</v>
      </c>
      <c r="M296" s="67">
        <v>0</v>
      </c>
      <c r="N296" s="123">
        <v>400</v>
      </c>
      <c r="O296" s="96">
        <v>0.72885572139303478</v>
      </c>
      <c r="P296" s="96">
        <v>0.16417910447761194</v>
      </c>
      <c r="Q296" s="96">
        <v>0.10696517412935323</v>
      </c>
      <c r="R296" s="96">
        <v>0</v>
      </c>
      <c r="S296" s="16">
        <v>402</v>
      </c>
      <c r="T296" s="98">
        <v>0.62829736211031173</v>
      </c>
      <c r="U296" s="98">
        <v>0.25179856115107913</v>
      </c>
      <c r="V296" s="98">
        <v>0.11990407673860912</v>
      </c>
      <c r="W296" s="98">
        <v>0</v>
      </c>
      <c r="X296" s="99">
        <v>417</v>
      </c>
    </row>
    <row r="297" spans="1:24">
      <c r="A297" s="58" t="s">
        <v>575</v>
      </c>
      <c r="B297" s="58">
        <v>171</v>
      </c>
      <c r="C297" s="58" t="s">
        <v>13</v>
      </c>
      <c r="D297" s="21" t="s">
        <v>576</v>
      </c>
      <c r="E297" s="122">
        <v>0.5</v>
      </c>
      <c r="F297" s="122">
        <v>0.39552238805970147</v>
      </c>
      <c r="G297" s="122">
        <v>0.1044776119402985</v>
      </c>
      <c r="H297" s="122">
        <v>0</v>
      </c>
      <c r="I297" s="21">
        <v>134</v>
      </c>
      <c r="J297" s="67">
        <v>0.46280991735537191</v>
      </c>
      <c r="K297" s="67">
        <v>0.41322314049586778</v>
      </c>
      <c r="L297" s="67">
        <v>0.12396694214876033</v>
      </c>
      <c r="M297" s="67">
        <v>0</v>
      </c>
      <c r="N297" s="123">
        <v>121</v>
      </c>
      <c r="O297" s="96">
        <v>0.37692307692307692</v>
      </c>
      <c r="P297" s="96">
        <v>0.49230769230769234</v>
      </c>
      <c r="Q297" s="96">
        <v>0.13076923076923078</v>
      </c>
      <c r="R297" s="96">
        <v>0</v>
      </c>
      <c r="S297" s="16">
        <v>130</v>
      </c>
      <c r="T297" s="98">
        <v>0.36434108527131781</v>
      </c>
      <c r="U297" s="98">
        <v>0.53488372093023251</v>
      </c>
      <c r="V297" s="98">
        <v>0.10077519379844961</v>
      </c>
      <c r="W297" s="98">
        <v>0</v>
      </c>
      <c r="X297" s="99">
        <v>129</v>
      </c>
    </row>
    <row r="298" spans="1:24">
      <c r="A298" s="58" t="s">
        <v>673</v>
      </c>
      <c r="B298" s="58">
        <v>113</v>
      </c>
      <c r="C298" s="58" t="s">
        <v>13</v>
      </c>
      <c r="D298" s="21" t="s">
        <v>577</v>
      </c>
      <c r="E298" s="122">
        <v>1</v>
      </c>
      <c r="F298" s="122">
        <v>0</v>
      </c>
      <c r="G298" s="122">
        <v>0</v>
      </c>
      <c r="H298" s="122">
        <v>0</v>
      </c>
      <c r="I298" s="21">
        <v>19</v>
      </c>
      <c r="J298" s="67">
        <v>1</v>
      </c>
      <c r="K298" s="67">
        <v>0</v>
      </c>
      <c r="L298" s="67">
        <v>0</v>
      </c>
      <c r="M298" s="67">
        <v>0</v>
      </c>
      <c r="N298" s="123">
        <v>19</v>
      </c>
      <c r="O298" s="96">
        <v>1</v>
      </c>
      <c r="P298" s="96">
        <v>0</v>
      </c>
      <c r="Q298" s="96">
        <v>0</v>
      </c>
      <c r="R298" s="96">
        <v>0</v>
      </c>
      <c r="S298" s="16">
        <v>19</v>
      </c>
      <c r="T298" s="98">
        <v>1</v>
      </c>
      <c r="U298" s="98">
        <v>0</v>
      </c>
      <c r="V298" s="98">
        <v>0</v>
      </c>
      <c r="W298" s="98">
        <v>0</v>
      </c>
      <c r="X298" s="99">
        <v>12</v>
      </c>
    </row>
    <row r="299" spans="1:24">
      <c r="A299" s="58" t="s">
        <v>578</v>
      </c>
      <c r="B299" s="58">
        <v>112</v>
      </c>
      <c r="C299" s="58" t="s">
        <v>13</v>
      </c>
      <c r="D299" s="21" t="s">
        <v>579</v>
      </c>
      <c r="E299" s="122">
        <v>0.74348697394789576</v>
      </c>
      <c r="F299" s="122">
        <v>0.14428857715430862</v>
      </c>
      <c r="G299" s="122">
        <v>9.4188376753507011E-2</v>
      </c>
      <c r="H299" s="122">
        <v>1.8036072144288578E-2</v>
      </c>
      <c r="I299" s="21">
        <v>499</v>
      </c>
      <c r="J299" s="67">
        <v>0.74115044247787609</v>
      </c>
      <c r="K299" s="67">
        <v>0.14823008849557523</v>
      </c>
      <c r="L299" s="67">
        <v>0.10176991150442478</v>
      </c>
      <c r="M299" s="67">
        <v>8.8495575221238937E-3</v>
      </c>
      <c r="N299" s="123">
        <v>452</v>
      </c>
      <c r="O299" s="96">
        <v>0.71271929824561409</v>
      </c>
      <c r="P299" s="96">
        <v>0.16666666666666666</v>
      </c>
      <c r="Q299" s="96">
        <v>0.10087719298245613</v>
      </c>
      <c r="R299" s="96">
        <v>1.9736842105263157E-2</v>
      </c>
      <c r="S299" s="16">
        <v>456</v>
      </c>
      <c r="T299" s="98">
        <v>0.68878718535469108</v>
      </c>
      <c r="U299" s="98">
        <v>0.17162471395881007</v>
      </c>
      <c r="V299" s="98">
        <v>0.10755148741418764</v>
      </c>
      <c r="W299" s="98">
        <v>3.2036613272311214E-2</v>
      </c>
      <c r="X299" s="99">
        <v>437</v>
      </c>
    </row>
    <row r="300" spans="1:24">
      <c r="A300" s="58" t="s">
        <v>580</v>
      </c>
      <c r="B300" s="58">
        <v>101</v>
      </c>
      <c r="C300" s="58" t="s">
        <v>13</v>
      </c>
      <c r="D300" s="21" t="s">
        <v>581</v>
      </c>
      <c r="E300" s="122">
        <v>0.92307692307692313</v>
      </c>
      <c r="F300" s="122">
        <v>7.6923076923076927E-2</v>
      </c>
      <c r="G300" s="122">
        <v>0</v>
      </c>
      <c r="H300" s="122">
        <v>0</v>
      </c>
      <c r="I300" s="21">
        <v>13</v>
      </c>
      <c r="J300" s="67">
        <v>0.91666666666666663</v>
      </c>
      <c r="K300" s="67">
        <v>8.3333333333333329E-2</v>
      </c>
      <c r="L300" s="67">
        <v>0</v>
      </c>
      <c r="M300" s="67">
        <v>0</v>
      </c>
      <c r="N300" s="123">
        <v>12</v>
      </c>
      <c r="O300" s="96">
        <v>0.9285714285714286</v>
      </c>
      <c r="P300" s="96">
        <v>7.1428571428571425E-2</v>
      </c>
      <c r="Q300" s="96">
        <v>0</v>
      </c>
      <c r="R300" s="96">
        <v>0</v>
      </c>
      <c r="S300" s="16">
        <v>14</v>
      </c>
      <c r="T300" s="98">
        <v>1</v>
      </c>
      <c r="U300" s="98">
        <v>0</v>
      </c>
      <c r="V300" s="98">
        <v>0</v>
      </c>
      <c r="W300" s="98">
        <v>0</v>
      </c>
      <c r="X300" s="99">
        <v>12</v>
      </c>
    </row>
    <row r="301" spans="1:24">
      <c r="A301" s="58" t="s">
        <v>582</v>
      </c>
      <c r="B301" s="58">
        <v>171</v>
      </c>
      <c r="C301" s="58" t="s">
        <v>13</v>
      </c>
      <c r="D301" s="21" t="s">
        <v>583</v>
      </c>
      <c r="E301" s="122">
        <v>0.80769230769230771</v>
      </c>
      <c r="F301" s="122">
        <v>0.13461538461538461</v>
      </c>
      <c r="G301" s="122">
        <v>5.7692307692307696E-2</v>
      </c>
      <c r="H301" s="122">
        <v>0</v>
      </c>
      <c r="I301" s="21">
        <v>52</v>
      </c>
      <c r="J301" s="67">
        <v>0.90697674418604646</v>
      </c>
      <c r="K301" s="67">
        <v>9.3023255813953487E-2</v>
      </c>
      <c r="L301" s="67">
        <v>0</v>
      </c>
      <c r="M301" s="67">
        <v>0</v>
      </c>
      <c r="N301" s="123">
        <v>43</v>
      </c>
      <c r="O301" s="96">
        <v>0.90476190476190477</v>
      </c>
      <c r="P301" s="96">
        <v>9.5238095238095233E-2</v>
      </c>
      <c r="Q301" s="96">
        <v>0</v>
      </c>
      <c r="R301" s="96">
        <v>0</v>
      </c>
      <c r="S301" s="16">
        <v>42</v>
      </c>
      <c r="T301" s="98">
        <v>0.80487804878048785</v>
      </c>
      <c r="U301" s="98">
        <v>0.1951219512195122</v>
      </c>
      <c r="V301" s="98">
        <v>0</v>
      </c>
      <c r="W301" s="98">
        <v>0</v>
      </c>
      <c r="X301" s="99">
        <v>41</v>
      </c>
    </row>
    <row r="302" spans="1:24">
      <c r="A302" s="58" t="s">
        <v>584</v>
      </c>
      <c r="B302" s="58">
        <v>101</v>
      </c>
      <c r="C302" s="58" t="s">
        <v>13</v>
      </c>
      <c r="D302" s="21" t="s">
        <v>585</v>
      </c>
      <c r="E302" s="122">
        <v>0.85245901639344257</v>
      </c>
      <c r="F302" s="122">
        <v>8.1967213114754092E-2</v>
      </c>
      <c r="G302" s="122">
        <v>6.5573770491803282E-2</v>
      </c>
      <c r="H302" s="122">
        <v>0</v>
      </c>
      <c r="I302" s="21">
        <v>61</v>
      </c>
      <c r="J302" s="67">
        <v>0.85897435897435892</v>
      </c>
      <c r="K302" s="67">
        <v>7.6923076923076927E-2</v>
      </c>
      <c r="L302" s="67">
        <v>6.4102564102564097E-2</v>
      </c>
      <c r="M302" s="67">
        <v>0</v>
      </c>
      <c r="N302" s="123">
        <v>78</v>
      </c>
      <c r="O302" s="96">
        <v>0.87804878048780488</v>
      </c>
      <c r="P302" s="96">
        <v>9.7560975609756101E-2</v>
      </c>
      <c r="Q302" s="96">
        <v>2.4390243902439025E-2</v>
      </c>
      <c r="R302" s="96">
        <v>0</v>
      </c>
      <c r="S302" s="16">
        <v>41</v>
      </c>
      <c r="T302" s="98">
        <v>0.91666666666666663</v>
      </c>
      <c r="U302" s="98">
        <v>8.3333333333333329E-2</v>
      </c>
      <c r="V302" s="98">
        <v>0</v>
      </c>
      <c r="W302" s="98">
        <v>0</v>
      </c>
      <c r="X302" s="99">
        <v>60</v>
      </c>
    </row>
    <row r="303" spans="1:24">
      <c r="A303" s="58" t="s">
        <v>586</v>
      </c>
      <c r="B303" s="58">
        <v>171</v>
      </c>
      <c r="C303" s="58" t="s">
        <v>13</v>
      </c>
      <c r="D303" s="21" t="s">
        <v>587</v>
      </c>
      <c r="E303" s="122">
        <v>0.81328200192492783</v>
      </c>
      <c r="F303" s="122">
        <v>0.10202117420596728</v>
      </c>
      <c r="G303" s="122">
        <v>6.5447545717035607E-2</v>
      </c>
      <c r="H303" s="122">
        <v>1.9249278152069296E-2</v>
      </c>
      <c r="I303" s="21">
        <v>1039</v>
      </c>
      <c r="J303" s="67">
        <v>0.81070366699702678</v>
      </c>
      <c r="K303" s="67">
        <v>0.11199207135777998</v>
      </c>
      <c r="L303" s="67">
        <v>6.0455896927651138E-2</v>
      </c>
      <c r="M303" s="67">
        <v>1.6848364717542121E-2</v>
      </c>
      <c r="N303" s="123">
        <v>1009</v>
      </c>
      <c r="O303" s="96">
        <v>0.82803180914512919</v>
      </c>
      <c r="P303" s="96">
        <v>9.9403578528827044E-2</v>
      </c>
      <c r="Q303" s="96">
        <v>5.268389662027833E-2</v>
      </c>
      <c r="R303" s="96">
        <v>1.9880715705765408E-2</v>
      </c>
      <c r="S303" s="16">
        <v>1006</v>
      </c>
      <c r="T303" s="98">
        <v>0.79979144942648595</v>
      </c>
      <c r="U303" s="98">
        <v>0.12930135557872785</v>
      </c>
      <c r="V303" s="98">
        <v>5.213764337851929E-2</v>
      </c>
      <c r="W303" s="98">
        <v>1.8769551616266946E-2</v>
      </c>
      <c r="X303" s="99">
        <v>959</v>
      </c>
    </row>
    <row r="304" spans="1:24">
      <c r="A304" s="58" t="s">
        <v>588</v>
      </c>
      <c r="B304" s="58">
        <v>105</v>
      </c>
      <c r="C304" s="58" t="s">
        <v>13</v>
      </c>
      <c r="D304" s="21" t="s">
        <v>589</v>
      </c>
      <c r="E304" s="122">
        <v>0.69301712779973645</v>
      </c>
      <c r="F304" s="122">
        <v>0.16996047430830039</v>
      </c>
      <c r="G304" s="122">
        <v>0.12648221343873517</v>
      </c>
      <c r="H304" s="122">
        <v>1.0540184453227932E-2</v>
      </c>
      <c r="I304" s="21">
        <v>759</v>
      </c>
      <c r="J304" s="67">
        <v>0.74358974358974361</v>
      </c>
      <c r="K304" s="67">
        <v>0.12685560053981107</v>
      </c>
      <c r="L304" s="67">
        <v>0.11875843454790823</v>
      </c>
      <c r="M304" s="67">
        <v>1.0796221322537112E-2</v>
      </c>
      <c r="N304" s="123">
        <v>741</v>
      </c>
      <c r="O304" s="96">
        <v>0.75502008032128509</v>
      </c>
      <c r="P304" s="96">
        <v>0.11780455153949129</v>
      </c>
      <c r="Q304" s="96">
        <v>0.11512717536813923</v>
      </c>
      <c r="R304" s="96">
        <v>1.2048192771084338E-2</v>
      </c>
      <c r="S304" s="16">
        <v>747</v>
      </c>
      <c r="T304" s="98">
        <v>0.73786407766990292</v>
      </c>
      <c r="U304" s="98">
        <v>0.1276005547850208</v>
      </c>
      <c r="V304" s="98">
        <v>0.12066574202496533</v>
      </c>
      <c r="W304" s="98">
        <v>1.3869625520110958E-2</v>
      </c>
      <c r="X304" s="99">
        <v>721</v>
      </c>
    </row>
    <row r="305" spans="1:24">
      <c r="A305" s="58" t="s">
        <v>590</v>
      </c>
      <c r="B305" s="58">
        <v>101</v>
      </c>
      <c r="C305" s="58" t="s">
        <v>13</v>
      </c>
      <c r="D305" s="21" t="s">
        <v>591</v>
      </c>
      <c r="E305" s="122">
        <v>0.79361702127659572</v>
      </c>
      <c r="F305" s="122">
        <v>8.5106382978723402E-2</v>
      </c>
      <c r="G305" s="122">
        <v>9.7872340425531917E-2</v>
      </c>
      <c r="H305" s="122">
        <v>2.3404255319148935E-2</v>
      </c>
      <c r="I305" s="21">
        <v>470</v>
      </c>
      <c r="J305" s="67">
        <v>0.81632653061224492</v>
      </c>
      <c r="K305" s="67">
        <v>7.3469387755102047E-2</v>
      </c>
      <c r="L305" s="67">
        <v>9.3877551020408165E-2</v>
      </c>
      <c r="M305" s="67">
        <v>1.6326530612244899E-2</v>
      </c>
      <c r="N305" s="123">
        <v>490</v>
      </c>
      <c r="O305" s="96">
        <v>0.81649484536082473</v>
      </c>
      <c r="P305" s="96">
        <v>7.628865979381444E-2</v>
      </c>
      <c r="Q305" s="96">
        <v>8.6597938144329895E-2</v>
      </c>
      <c r="R305" s="96">
        <v>2.0618556701030927E-2</v>
      </c>
      <c r="S305" s="16">
        <v>485</v>
      </c>
      <c r="T305" s="98">
        <v>0.80645161290322576</v>
      </c>
      <c r="U305" s="98">
        <v>0.10483870967741936</v>
      </c>
      <c r="V305" s="98">
        <v>6.6532258064516125E-2</v>
      </c>
      <c r="W305" s="98">
        <v>2.2177419354838711E-2</v>
      </c>
      <c r="X305" s="99">
        <v>496</v>
      </c>
    </row>
    <row r="306" spans="1:24">
      <c r="A306" s="58" t="s">
        <v>674</v>
      </c>
      <c r="B306" s="58">
        <v>189</v>
      </c>
      <c r="C306" s="58" t="s">
        <v>13</v>
      </c>
      <c r="D306" s="21" t="s">
        <v>592</v>
      </c>
      <c r="E306" s="122">
        <v>1</v>
      </c>
      <c r="F306" s="122">
        <v>0</v>
      </c>
      <c r="G306" s="122">
        <v>0</v>
      </c>
      <c r="H306" s="122">
        <v>0</v>
      </c>
      <c r="I306" s="21">
        <v>19</v>
      </c>
      <c r="J306" s="67">
        <v>0.95833333333333337</v>
      </c>
      <c r="K306" s="67">
        <v>4.1666666666666664E-2</v>
      </c>
      <c r="L306" s="67">
        <v>0</v>
      </c>
      <c r="M306" s="67">
        <v>0</v>
      </c>
      <c r="N306" s="123">
        <v>24</v>
      </c>
      <c r="O306" s="96">
        <v>1</v>
      </c>
      <c r="P306" s="96">
        <v>0</v>
      </c>
      <c r="Q306" s="96">
        <v>0</v>
      </c>
      <c r="R306" s="96">
        <v>0</v>
      </c>
      <c r="S306" s="16">
        <v>16</v>
      </c>
      <c r="T306" s="98">
        <v>1</v>
      </c>
      <c r="U306" s="98">
        <v>0</v>
      </c>
      <c r="V306" s="98">
        <v>0</v>
      </c>
      <c r="W306" s="98">
        <v>0</v>
      </c>
      <c r="X306" s="99">
        <v>10</v>
      </c>
    </row>
    <row r="307" spans="1:24">
      <c r="A307" s="58" t="s">
        <v>593</v>
      </c>
      <c r="B307" s="58">
        <v>113</v>
      </c>
      <c r="C307" s="58" t="s">
        <v>13</v>
      </c>
      <c r="D307" s="21" t="s">
        <v>594</v>
      </c>
      <c r="E307" s="122">
        <v>0.82</v>
      </c>
      <c r="F307" s="122">
        <v>0.14000000000000001</v>
      </c>
      <c r="G307" s="122">
        <v>0.04</v>
      </c>
      <c r="H307" s="122">
        <v>0</v>
      </c>
      <c r="I307" s="21">
        <v>50</v>
      </c>
      <c r="J307" s="67">
        <v>0.7</v>
      </c>
      <c r="K307" s="67">
        <v>0.18</v>
      </c>
      <c r="L307" s="67">
        <v>0.02</v>
      </c>
      <c r="M307" s="67">
        <v>0.1</v>
      </c>
      <c r="N307" s="123">
        <v>50</v>
      </c>
      <c r="O307" s="96">
        <v>0.75</v>
      </c>
      <c r="P307" s="96">
        <v>0.16666666666666666</v>
      </c>
      <c r="Q307" s="96">
        <v>3.3333333333333333E-2</v>
      </c>
      <c r="R307" s="96">
        <v>0.05</v>
      </c>
      <c r="S307" s="16">
        <v>60</v>
      </c>
      <c r="T307" s="98">
        <v>0.71830985915492962</v>
      </c>
      <c r="U307" s="98">
        <v>0.18309859154929578</v>
      </c>
      <c r="V307" s="98">
        <v>5.6338028169014086E-2</v>
      </c>
      <c r="W307" s="98">
        <v>4.2253521126760563E-2</v>
      </c>
      <c r="X307" s="99">
        <v>71</v>
      </c>
    </row>
    <row r="308" spans="1:24">
      <c r="A308" s="58" t="s">
        <v>595</v>
      </c>
      <c r="B308" s="58">
        <v>121</v>
      </c>
      <c r="C308" s="58" t="s">
        <v>13</v>
      </c>
      <c r="D308" s="21" t="s">
        <v>596</v>
      </c>
      <c r="E308" s="122">
        <v>0.71739130434782605</v>
      </c>
      <c r="F308" s="122">
        <v>0.18774703557312253</v>
      </c>
      <c r="G308" s="122">
        <v>8.8932806324110672E-2</v>
      </c>
      <c r="H308" s="122">
        <v>5.9288537549407111E-3</v>
      </c>
      <c r="I308" s="21">
        <v>506</v>
      </c>
      <c r="J308" s="67">
        <v>0.66666666666666663</v>
      </c>
      <c r="K308" s="67">
        <v>0.24290780141843971</v>
      </c>
      <c r="L308" s="67">
        <v>8.8652482269503549E-2</v>
      </c>
      <c r="M308" s="67">
        <v>1.7730496453900709E-3</v>
      </c>
      <c r="N308" s="123">
        <v>564</v>
      </c>
      <c r="O308" s="96">
        <v>0.64798598949211905</v>
      </c>
      <c r="P308" s="96">
        <v>0.23992994746059546</v>
      </c>
      <c r="Q308" s="96">
        <v>0.10858143607705779</v>
      </c>
      <c r="R308" s="96">
        <v>3.5026269702276708E-3</v>
      </c>
      <c r="S308" s="16">
        <v>571</v>
      </c>
      <c r="T308" s="98">
        <v>0.62697022767075306</v>
      </c>
      <c r="U308" s="98">
        <v>0.26619964973730298</v>
      </c>
      <c r="V308" s="98">
        <v>0.10332749562171628</v>
      </c>
      <c r="W308" s="98">
        <v>3.5026269702276708E-3</v>
      </c>
      <c r="X308" s="99">
        <v>571</v>
      </c>
    </row>
    <row r="309" spans="1:24">
      <c r="A309" s="58" t="s">
        <v>597</v>
      </c>
      <c r="B309" s="58">
        <v>112</v>
      </c>
      <c r="C309" s="58" t="s">
        <v>13</v>
      </c>
      <c r="D309" s="21" t="s">
        <v>598</v>
      </c>
      <c r="E309" s="122">
        <v>0.82098765432098764</v>
      </c>
      <c r="F309" s="122">
        <v>0.1111111111111111</v>
      </c>
      <c r="G309" s="122">
        <v>4.9382716049382713E-2</v>
      </c>
      <c r="H309" s="122">
        <v>1.8518518518518517E-2</v>
      </c>
      <c r="I309" s="21">
        <v>162</v>
      </c>
      <c r="J309" s="67">
        <v>0.79354838709677422</v>
      </c>
      <c r="K309" s="67">
        <v>0.12903225806451613</v>
      </c>
      <c r="L309" s="67">
        <v>4.5161290322580643E-2</v>
      </c>
      <c r="M309" s="67">
        <v>3.2258064516129031E-2</v>
      </c>
      <c r="N309" s="123">
        <v>155</v>
      </c>
      <c r="O309" s="96">
        <v>0.7483443708609272</v>
      </c>
      <c r="P309" s="96">
        <v>0.19205298013245034</v>
      </c>
      <c r="Q309" s="96">
        <v>2.6490066225165563E-2</v>
      </c>
      <c r="R309" s="96">
        <v>3.3112582781456956E-2</v>
      </c>
      <c r="S309" s="16">
        <v>151</v>
      </c>
      <c r="T309" s="98">
        <v>0.73758865248226946</v>
      </c>
      <c r="U309" s="98">
        <v>0.19148936170212766</v>
      </c>
      <c r="V309" s="98">
        <v>2.1276595744680851E-2</v>
      </c>
      <c r="W309" s="98">
        <v>4.9645390070921988E-2</v>
      </c>
      <c r="X309" s="99">
        <v>141</v>
      </c>
    </row>
    <row r="310" spans="1:24">
      <c r="A310" s="68" t="s">
        <v>646</v>
      </c>
      <c r="B310" s="58">
        <v>121</v>
      </c>
      <c r="C310" s="58" t="s">
        <v>13</v>
      </c>
      <c r="D310" s="16" t="s">
        <v>647</v>
      </c>
      <c r="E310" s="122">
        <v>0.9285714285714286</v>
      </c>
      <c r="F310" s="122">
        <v>7.1428571428571425E-2</v>
      </c>
      <c r="G310" s="122">
        <v>0</v>
      </c>
      <c r="H310" s="122">
        <v>0</v>
      </c>
      <c r="I310" s="21">
        <v>14</v>
      </c>
      <c r="J310" s="69">
        <v>1</v>
      </c>
      <c r="K310" s="69">
        <v>0</v>
      </c>
      <c r="L310" s="69">
        <v>0</v>
      </c>
      <c r="M310" s="69">
        <v>0</v>
      </c>
      <c r="N310" s="131">
        <v>17</v>
      </c>
      <c r="O310" s="96">
        <v>0.96153846153846156</v>
      </c>
      <c r="P310" s="96">
        <v>3.8461538461538464E-2</v>
      </c>
      <c r="Q310" s="96">
        <v>0</v>
      </c>
      <c r="R310" s="96">
        <v>0</v>
      </c>
      <c r="S310" s="16">
        <v>26</v>
      </c>
      <c r="T310" s="116">
        <v>0.76</v>
      </c>
      <c r="U310" s="116">
        <v>0.24</v>
      </c>
      <c r="V310" s="116">
        <v>0</v>
      </c>
      <c r="W310" s="116">
        <v>0</v>
      </c>
      <c r="X310" s="117">
        <v>25</v>
      </c>
    </row>
    <row r="311" spans="1:24">
      <c r="A311" s="58" t="s">
        <v>599</v>
      </c>
      <c r="B311" s="58">
        <v>101</v>
      </c>
      <c r="C311" s="58" t="s">
        <v>13</v>
      </c>
      <c r="D311" s="21" t="s">
        <v>600</v>
      </c>
      <c r="E311" s="122">
        <v>0.77272727272727271</v>
      </c>
      <c r="F311" s="122">
        <v>0.22727272727272727</v>
      </c>
      <c r="G311" s="122">
        <v>0</v>
      </c>
      <c r="H311" s="122">
        <v>0</v>
      </c>
      <c r="I311" s="21">
        <v>44</v>
      </c>
      <c r="J311" s="67">
        <v>0.82499999999999996</v>
      </c>
      <c r="K311" s="67">
        <v>0.125</v>
      </c>
      <c r="L311" s="67">
        <v>0.05</v>
      </c>
      <c r="M311" s="67">
        <v>0</v>
      </c>
      <c r="N311" s="123">
        <v>40</v>
      </c>
      <c r="O311" s="96">
        <v>0.82926829268292679</v>
      </c>
      <c r="P311" s="96">
        <v>0.12195121951219512</v>
      </c>
      <c r="Q311" s="96">
        <v>4.878048780487805E-2</v>
      </c>
      <c r="R311" s="96">
        <v>0</v>
      </c>
      <c r="S311" s="16">
        <v>41</v>
      </c>
      <c r="T311" s="98">
        <v>0.84615384615384615</v>
      </c>
      <c r="U311" s="98">
        <v>0.10256410256410256</v>
      </c>
      <c r="V311" s="98">
        <v>5.128205128205128E-2</v>
      </c>
      <c r="W311" s="98">
        <v>0</v>
      </c>
      <c r="X311" s="99">
        <v>39</v>
      </c>
    </row>
    <row r="312" spans="1:24">
      <c r="A312" s="58" t="s">
        <v>601</v>
      </c>
      <c r="B312" s="58">
        <v>113</v>
      </c>
      <c r="C312" s="58" t="s">
        <v>13</v>
      </c>
      <c r="D312" s="21" t="s">
        <v>602</v>
      </c>
      <c r="E312" s="122">
        <v>0.83870967741935487</v>
      </c>
      <c r="F312" s="122">
        <v>0.16129032258064516</v>
      </c>
      <c r="G312" s="122">
        <v>0</v>
      </c>
      <c r="H312" s="122">
        <v>0</v>
      </c>
      <c r="I312" s="21">
        <v>62</v>
      </c>
      <c r="J312" s="67">
        <v>0.71666666666666667</v>
      </c>
      <c r="K312" s="67">
        <v>0.28333333333333333</v>
      </c>
      <c r="L312" s="67">
        <v>0</v>
      </c>
      <c r="M312" s="67">
        <v>0</v>
      </c>
      <c r="N312" s="123">
        <v>60</v>
      </c>
      <c r="O312" s="96">
        <v>0.69387755102040816</v>
      </c>
      <c r="P312" s="96">
        <v>0.30612244897959184</v>
      </c>
      <c r="Q312" s="96">
        <v>0</v>
      </c>
      <c r="R312" s="96">
        <v>0</v>
      </c>
      <c r="S312" s="16">
        <v>49</v>
      </c>
      <c r="T312" s="98">
        <v>0.53333333333333333</v>
      </c>
      <c r="U312" s="98">
        <v>0.44444444444444442</v>
      </c>
      <c r="V312" s="98">
        <v>2.2222222222222223E-2</v>
      </c>
      <c r="W312" s="98">
        <v>0</v>
      </c>
      <c r="X312" s="99">
        <v>45</v>
      </c>
    </row>
    <row r="313" spans="1:24">
      <c r="A313" s="58" t="s">
        <v>603</v>
      </c>
      <c r="B313" s="58">
        <v>171</v>
      </c>
      <c r="C313" s="58" t="s">
        <v>13</v>
      </c>
      <c r="D313" s="21" t="s">
        <v>604</v>
      </c>
      <c r="E313" s="122">
        <v>0.9375</v>
      </c>
      <c r="F313" s="122">
        <v>6.25E-2</v>
      </c>
      <c r="G313" s="122">
        <v>0</v>
      </c>
      <c r="H313" s="122">
        <v>0</v>
      </c>
      <c r="I313" s="21">
        <v>16</v>
      </c>
      <c r="J313" s="67">
        <v>0.94736842105263153</v>
      </c>
      <c r="K313" s="67">
        <v>5.2631578947368418E-2</v>
      </c>
      <c r="L313" s="67">
        <v>0</v>
      </c>
      <c r="M313" s="67">
        <v>0</v>
      </c>
      <c r="N313" s="123">
        <v>19</v>
      </c>
      <c r="O313" s="96">
        <v>0.875</v>
      </c>
      <c r="P313" s="96">
        <v>6.25E-2</v>
      </c>
      <c r="Q313" s="96">
        <v>6.25E-2</v>
      </c>
      <c r="R313" s="96">
        <v>0</v>
      </c>
      <c r="S313" s="16">
        <v>16</v>
      </c>
      <c r="T313" s="98">
        <v>0.88888888888888884</v>
      </c>
      <c r="U313" s="98">
        <v>5.5555555555555552E-2</v>
      </c>
      <c r="V313" s="98">
        <v>5.5555555555555552E-2</v>
      </c>
      <c r="W313" s="98">
        <v>0</v>
      </c>
      <c r="X313" s="99">
        <v>18</v>
      </c>
    </row>
    <row r="314" spans="1:24">
      <c r="A314" s="58" t="s">
        <v>605</v>
      </c>
      <c r="B314" s="58">
        <v>113</v>
      </c>
      <c r="C314" s="58" t="s">
        <v>13</v>
      </c>
      <c r="D314" s="21" t="s">
        <v>606</v>
      </c>
      <c r="E314" s="122">
        <v>0.68103448275862066</v>
      </c>
      <c r="F314" s="122">
        <v>0.23275862068965517</v>
      </c>
      <c r="G314" s="122">
        <v>6.0344827586206899E-2</v>
      </c>
      <c r="H314" s="122">
        <v>2.5862068965517241E-2</v>
      </c>
      <c r="I314" s="21">
        <v>116</v>
      </c>
      <c r="J314" s="67">
        <v>0.6339285714285714</v>
      </c>
      <c r="K314" s="67">
        <v>0.26785714285714285</v>
      </c>
      <c r="L314" s="67">
        <v>6.25E-2</v>
      </c>
      <c r="M314" s="67">
        <v>3.5714285714285712E-2</v>
      </c>
      <c r="N314" s="123">
        <v>112</v>
      </c>
      <c r="O314" s="96">
        <v>0.660377358490566</v>
      </c>
      <c r="P314" s="96">
        <v>0.330188679245283</v>
      </c>
      <c r="Q314" s="96">
        <v>9.433962264150943E-3</v>
      </c>
      <c r="R314" s="96">
        <v>0</v>
      </c>
      <c r="S314" s="16">
        <v>106</v>
      </c>
      <c r="T314" s="98">
        <v>0.63207547169811318</v>
      </c>
      <c r="U314" s="98">
        <v>0.35849056603773582</v>
      </c>
      <c r="V314" s="98">
        <v>9.433962264150943E-3</v>
      </c>
      <c r="W314" s="98">
        <v>0</v>
      </c>
      <c r="X314" s="99">
        <v>106</v>
      </c>
    </row>
    <row r="315" spans="1:24">
      <c r="A315" s="58" t="s">
        <v>607</v>
      </c>
      <c r="B315" s="58">
        <v>113</v>
      </c>
      <c r="C315" s="58" t="s">
        <v>13</v>
      </c>
      <c r="D315" s="21" t="s">
        <v>608</v>
      </c>
      <c r="E315" s="122">
        <v>0.9285714285714286</v>
      </c>
      <c r="F315" s="122">
        <v>7.1428571428571425E-2</v>
      </c>
      <c r="G315" s="122">
        <v>0</v>
      </c>
      <c r="H315" s="122">
        <v>0</v>
      </c>
      <c r="I315" s="21">
        <v>28</v>
      </c>
      <c r="J315" s="67">
        <v>0.88461538461538458</v>
      </c>
      <c r="K315" s="67">
        <v>0.11538461538461539</v>
      </c>
      <c r="L315" s="67">
        <v>0</v>
      </c>
      <c r="M315" s="67">
        <v>0</v>
      </c>
      <c r="N315" s="123">
        <v>26</v>
      </c>
      <c r="O315" s="96">
        <v>0.8571428571428571</v>
      </c>
      <c r="P315" s="96">
        <v>0.14285714285714285</v>
      </c>
      <c r="Q315" s="96">
        <v>0</v>
      </c>
      <c r="R315" s="96">
        <v>0</v>
      </c>
      <c r="S315" s="16">
        <v>21</v>
      </c>
      <c r="T315" s="98">
        <v>0.77272727272727271</v>
      </c>
      <c r="U315" s="98">
        <v>0.18181818181818182</v>
      </c>
      <c r="V315" s="98">
        <v>4.5454545454545456E-2</v>
      </c>
      <c r="W315" s="98">
        <v>0</v>
      </c>
      <c r="X315" s="99">
        <v>22</v>
      </c>
    </row>
    <row r="316" spans="1:24">
      <c r="A316" s="58" t="s">
        <v>609</v>
      </c>
      <c r="B316" s="58">
        <v>112</v>
      </c>
      <c r="C316" s="58" t="s">
        <v>13</v>
      </c>
      <c r="D316" s="21" t="s">
        <v>610</v>
      </c>
      <c r="E316" s="122">
        <v>0.61111111111111116</v>
      </c>
      <c r="F316" s="122">
        <v>0.33333333333333331</v>
      </c>
      <c r="G316" s="122">
        <v>5.5555555555555552E-2</v>
      </c>
      <c r="H316" s="122">
        <v>0</v>
      </c>
      <c r="I316" s="21">
        <v>18</v>
      </c>
      <c r="J316" s="67">
        <v>0.73684210526315785</v>
      </c>
      <c r="K316" s="67">
        <v>0.15789473684210525</v>
      </c>
      <c r="L316" s="67">
        <v>0.10526315789473684</v>
      </c>
      <c r="M316" s="67">
        <v>0</v>
      </c>
      <c r="N316" s="123">
        <v>19</v>
      </c>
      <c r="O316" s="96">
        <v>0.7857142857142857</v>
      </c>
      <c r="P316" s="96">
        <v>0.14285714285714285</v>
      </c>
      <c r="Q316" s="96">
        <v>7.1428571428571425E-2</v>
      </c>
      <c r="R316" s="96">
        <v>0</v>
      </c>
      <c r="S316" s="16">
        <v>14</v>
      </c>
      <c r="T316" s="98" t="s">
        <v>774</v>
      </c>
      <c r="U316" s="98" t="s">
        <v>774</v>
      </c>
      <c r="V316" s="98" t="s">
        <v>774</v>
      </c>
      <c r="W316" s="98" t="s">
        <v>774</v>
      </c>
      <c r="X316" s="99" t="s">
        <v>774</v>
      </c>
    </row>
    <row r="317" spans="1:24">
      <c r="A317" s="58" t="s">
        <v>611</v>
      </c>
      <c r="B317" s="58">
        <v>112</v>
      </c>
      <c r="C317" s="58" t="s">
        <v>13</v>
      </c>
      <c r="D317" s="21" t="s">
        <v>612</v>
      </c>
      <c r="E317" s="122">
        <v>0.62303664921465973</v>
      </c>
      <c r="F317" s="122">
        <v>0.30628272251308902</v>
      </c>
      <c r="G317" s="122">
        <v>6.2827225130890049E-2</v>
      </c>
      <c r="H317" s="122">
        <v>7.8534031413612562E-3</v>
      </c>
      <c r="I317" s="21">
        <v>382</v>
      </c>
      <c r="J317" s="67">
        <v>0.59893048128342241</v>
      </c>
      <c r="K317" s="67">
        <v>0.31550802139037432</v>
      </c>
      <c r="L317" s="67">
        <v>7.2192513368983954E-2</v>
      </c>
      <c r="M317" s="67">
        <v>1.3368983957219251E-2</v>
      </c>
      <c r="N317" s="123">
        <v>374</v>
      </c>
      <c r="O317" s="96">
        <v>0.59154929577464788</v>
      </c>
      <c r="P317" s="96">
        <v>0.3464788732394366</v>
      </c>
      <c r="Q317" s="96">
        <v>5.6338028169014086E-2</v>
      </c>
      <c r="R317" s="96">
        <v>5.6338028169014088E-3</v>
      </c>
      <c r="S317" s="16">
        <v>355</v>
      </c>
      <c r="T317" s="98">
        <v>0.58153846153846156</v>
      </c>
      <c r="U317" s="98">
        <v>0.32615384615384613</v>
      </c>
      <c r="V317" s="98">
        <v>0.08</v>
      </c>
      <c r="W317" s="98">
        <v>1.2307692307692308E-2</v>
      </c>
      <c r="X317" s="99">
        <v>325</v>
      </c>
    </row>
    <row r="318" spans="1:24">
      <c r="A318" s="58" t="s">
        <v>613</v>
      </c>
      <c r="B318" s="58">
        <v>105</v>
      </c>
      <c r="C318" s="58" t="s">
        <v>8</v>
      </c>
      <c r="D318" s="21" t="s">
        <v>614</v>
      </c>
      <c r="E318" s="122">
        <v>0.58182661103384326</v>
      </c>
      <c r="F318" s="122">
        <v>0.20352341214649977</v>
      </c>
      <c r="G318" s="122">
        <v>0.20584144645340752</v>
      </c>
      <c r="H318" s="122">
        <v>8.8085303662494199E-3</v>
      </c>
      <c r="I318" s="21">
        <v>2157</v>
      </c>
      <c r="J318" s="67">
        <v>0.57531091662828193</v>
      </c>
      <c r="K318" s="67">
        <v>0.21649009672961769</v>
      </c>
      <c r="L318" s="67">
        <v>0.20128972823583602</v>
      </c>
      <c r="M318" s="67">
        <v>6.9092584062643942E-3</v>
      </c>
      <c r="N318" s="123">
        <v>2171</v>
      </c>
      <c r="O318" s="96">
        <v>0.56432884347422196</v>
      </c>
      <c r="P318" s="96">
        <v>0.22573153738968882</v>
      </c>
      <c r="Q318" s="96">
        <v>0.20622387366465397</v>
      </c>
      <c r="R318" s="96">
        <v>3.7157454714352067E-3</v>
      </c>
      <c r="S318" s="16">
        <v>2153</v>
      </c>
      <c r="T318" s="98">
        <v>0.5289783889980354</v>
      </c>
      <c r="U318" s="98">
        <v>0.25540275049115913</v>
      </c>
      <c r="V318" s="98">
        <v>0.21119842829076621</v>
      </c>
      <c r="W318" s="98">
        <v>4.4204322200392925E-3</v>
      </c>
      <c r="X318" s="99">
        <v>2036</v>
      </c>
    </row>
    <row r="319" spans="1:24">
      <c r="A319" s="58" t="s">
        <v>615</v>
      </c>
      <c r="B319" s="58">
        <v>113</v>
      </c>
      <c r="C319" s="58" t="s">
        <v>13</v>
      </c>
      <c r="D319" s="21" t="s">
        <v>616</v>
      </c>
      <c r="E319" s="122">
        <v>0.69600818833162748</v>
      </c>
      <c r="F319" s="122">
        <v>0.15967246673490276</v>
      </c>
      <c r="G319" s="122">
        <v>0.12180143295803481</v>
      </c>
      <c r="H319" s="122">
        <v>2.2517911975435005E-2</v>
      </c>
      <c r="I319" s="21">
        <v>977</v>
      </c>
      <c r="J319" s="67">
        <v>0.69696969696969702</v>
      </c>
      <c r="K319" s="67">
        <v>0.15259740259740259</v>
      </c>
      <c r="L319" s="67">
        <v>0.12662337662337661</v>
      </c>
      <c r="M319" s="67">
        <v>2.3809523809523808E-2</v>
      </c>
      <c r="N319" s="123">
        <v>924</v>
      </c>
      <c r="O319" s="96">
        <v>0.71527777777777779</v>
      </c>
      <c r="P319" s="96">
        <v>0.13425925925925927</v>
      </c>
      <c r="Q319" s="96">
        <v>0.125</v>
      </c>
      <c r="R319" s="96">
        <v>2.5462962962962962E-2</v>
      </c>
      <c r="S319" s="16">
        <v>864</v>
      </c>
      <c r="T319" s="98">
        <v>0.73096446700507611</v>
      </c>
      <c r="U319" s="98">
        <v>0.10279187817258884</v>
      </c>
      <c r="V319" s="98">
        <v>0.14086294416243655</v>
      </c>
      <c r="W319" s="98">
        <v>2.5380710659898477E-2</v>
      </c>
      <c r="X319" s="99">
        <v>788</v>
      </c>
    </row>
    <row r="320" spans="1:24">
      <c r="A320" s="58" t="s">
        <v>617</v>
      </c>
      <c r="B320" s="58">
        <v>105</v>
      </c>
      <c r="C320" s="58" t="s">
        <v>13</v>
      </c>
      <c r="D320" s="21" t="s">
        <v>618</v>
      </c>
      <c r="E320" s="122">
        <v>0.65734265734265729</v>
      </c>
      <c r="F320" s="122">
        <v>0.26573426573426573</v>
      </c>
      <c r="G320" s="122">
        <v>4.195804195804196E-2</v>
      </c>
      <c r="H320" s="122">
        <v>3.4965034965034968E-2</v>
      </c>
      <c r="I320" s="21">
        <v>143</v>
      </c>
      <c r="J320" s="132">
        <v>0.69230769230769229</v>
      </c>
      <c r="K320" s="132">
        <v>0.25874125874125875</v>
      </c>
      <c r="L320" s="132">
        <v>1.3986013986013986E-2</v>
      </c>
      <c r="M320" s="132">
        <v>3.4965034965034968E-2</v>
      </c>
      <c r="N320" s="133">
        <v>143</v>
      </c>
      <c r="O320" s="96">
        <v>0.75816993464052285</v>
      </c>
      <c r="P320" s="96">
        <v>0.20261437908496732</v>
      </c>
      <c r="Q320" s="96">
        <v>3.2679738562091505E-2</v>
      </c>
      <c r="R320" s="96">
        <v>6.5359477124183009E-3</v>
      </c>
      <c r="S320" s="16">
        <v>153</v>
      </c>
      <c r="T320" s="98">
        <v>0.76351351351351349</v>
      </c>
      <c r="U320" s="98">
        <v>0.20270270270270271</v>
      </c>
      <c r="V320" s="98">
        <v>3.3783783783783786E-2</v>
      </c>
      <c r="W320" s="98">
        <v>0</v>
      </c>
      <c r="X320" s="99">
        <v>148</v>
      </c>
    </row>
  </sheetData>
  <autoFilter ref="C4:C320" xr:uid="{76C4F2D2-656F-4A99-8314-07CD98F8C6E6}"/>
  <mergeCells count="13">
    <mergeCell ref="A1:D1"/>
    <mergeCell ref="E1:X1"/>
    <mergeCell ref="A4:A5"/>
    <mergeCell ref="B4:B5"/>
    <mergeCell ref="C4:C5"/>
    <mergeCell ref="A2:A3"/>
    <mergeCell ref="T2:X2"/>
    <mergeCell ref="O2:S2"/>
    <mergeCell ref="J2:N2"/>
    <mergeCell ref="E2:I2"/>
    <mergeCell ref="B2:B3"/>
    <mergeCell ref="C2:C3"/>
    <mergeCell ref="D2:D3"/>
  </mergeCells>
  <printOptions horizontalCentered="1"/>
  <pageMargins left="0.3" right="0.3" top="0.4" bottom="0.4" header="0.1" footer="0.2"/>
  <pageSetup scale="61" fitToHeight="0" orientation="landscape" r:id="rId1"/>
  <headerFooter>
    <oddFooter>&amp;LSource: OSPI. (2021). &amp;"-,Italic"DRAFT&amp;"-,Regular" Least Restrictive Environment and Child Count Data&amp;RPage &amp;P of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88B55-9910-461D-96EA-BFD4124DDA82}">
  <dimension ref="A1:AR320"/>
  <sheetViews>
    <sheetView workbookViewId="0">
      <selection activeCell="D13" sqref="D13"/>
    </sheetView>
  </sheetViews>
  <sheetFormatPr defaultColWidth="8.85546875" defaultRowHeight="16.5"/>
  <cols>
    <col min="1" max="1" width="10" style="38" customWidth="1"/>
    <col min="2" max="2" width="8.85546875" style="38"/>
    <col min="3" max="3" width="10.42578125" style="38" customWidth="1"/>
    <col min="4" max="4" width="37.28515625" style="38" bestFit="1" customWidth="1"/>
    <col min="5" max="44" width="10.7109375" style="38" customWidth="1"/>
    <col min="45" max="16384" width="8.85546875" style="38"/>
  </cols>
  <sheetData>
    <row r="1" spans="1:44" ht="65.45" customHeight="1">
      <c r="A1" s="172"/>
      <c r="B1" s="172"/>
      <c r="C1" s="172"/>
      <c r="D1" s="172"/>
      <c r="E1" s="173" t="e" vm="1">
        <v>#VALUE!</v>
      </c>
      <c r="F1" s="173"/>
      <c r="G1" s="173"/>
      <c r="H1" s="173"/>
      <c r="I1" s="173"/>
      <c r="J1" s="173"/>
      <c r="K1" s="173"/>
      <c r="L1" s="173"/>
      <c r="M1" s="173"/>
      <c r="N1" s="173"/>
      <c r="O1" s="146"/>
      <c r="P1" s="146"/>
      <c r="Q1" s="146"/>
      <c r="R1" s="146"/>
      <c r="S1" s="146"/>
      <c r="T1" s="41"/>
      <c r="U1" s="41"/>
      <c r="V1" s="41"/>
      <c r="W1" s="41"/>
      <c r="X1" s="41"/>
      <c r="Y1" s="147"/>
      <c r="Z1" s="147"/>
      <c r="AA1" s="147"/>
      <c r="AB1" s="147"/>
      <c r="AC1" s="147"/>
      <c r="AD1" s="147"/>
      <c r="AE1" s="147"/>
    </row>
    <row r="2" spans="1:44" ht="25.5">
      <c r="A2" s="178" t="s">
        <v>0</v>
      </c>
      <c r="B2" s="178" t="s">
        <v>1</v>
      </c>
      <c r="C2" s="183" t="s">
        <v>698</v>
      </c>
      <c r="D2" s="178" t="s">
        <v>700</v>
      </c>
      <c r="E2" s="195" t="s">
        <v>697</v>
      </c>
      <c r="F2" s="196"/>
      <c r="G2" s="196"/>
      <c r="H2" s="196"/>
      <c r="I2" s="196"/>
      <c r="J2" s="196"/>
      <c r="K2" s="196"/>
      <c r="L2" s="196"/>
      <c r="M2" s="196"/>
      <c r="N2" s="197"/>
      <c r="O2" s="192" t="s">
        <v>689</v>
      </c>
      <c r="P2" s="193"/>
      <c r="Q2" s="193"/>
      <c r="R2" s="193"/>
      <c r="S2" s="193"/>
      <c r="T2" s="193"/>
      <c r="U2" s="193"/>
      <c r="V2" s="193"/>
      <c r="W2" s="193"/>
      <c r="X2" s="194"/>
      <c r="Y2" s="189" t="s">
        <v>688</v>
      </c>
      <c r="Z2" s="190"/>
      <c r="AA2" s="190"/>
      <c r="AB2" s="190"/>
      <c r="AC2" s="190"/>
      <c r="AD2" s="190"/>
      <c r="AE2" s="190"/>
      <c r="AF2" s="190"/>
      <c r="AG2" s="190"/>
      <c r="AH2" s="191"/>
      <c r="AI2" s="186" t="s">
        <v>645</v>
      </c>
      <c r="AJ2" s="187"/>
      <c r="AK2" s="187"/>
      <c r="AL2" s="187"/>
      <c r="AM2" s="187"/>
      <c r="AN2" s="187"/>
      <c r="AO2" s="187"/>
      <c r="AP2" s="187"/>
      <c r="AQ2" s="187"/>
      <c r="AR2" s="188"/>
    </row>
    <row r="3" spans="1:44" ht="57">
      <c r="A3" s="178"/>
      <c r="B3" s="178"/>
      <c r="C3" s="184"/>
      <c r="D3" s="185"/>
      <c r="E3" s="73" t="s">
        <v>2</v>
      </c>
      <c r="F3" s="73" t="s">
        <v>3</v>
      </c>
      <c r="G3" s="73" t="s">
        <v>4</v>
      </c>
      <c r="H3" s="73" t="s">
        <v>5</v>
      </c>
      <c r="I3" s="73" t="s">
        <v>651</v>
      </c>
      <c r="J3" s="74" t="s">
        <v>656</v>
      </c>
      <c r="K3" s="74" t="s">
        <v>657</v>
      </c>
      <c r="L3" s="74" t="s">
        <v>658</v>
      </c>
      <c r="M3" s="73" t="s">
        <v>5</v>
      </c>
      <c r="N3" s="73" t="s">
        <v>651</v>
      </c>
      <c r="O3" s="75" t="s">
        <v>653</v>
      </c>
      <c r="P3" s="75" t="s">
        <v>654</v>
      </c>
      <c r="Q3" s="75" t="s">
        <v>655</v>
      </c>
      <c r="R3" s="76" t="s">
        <v>5</v>
      </c>
      <c r="S3" s="76" t="s">
        <v>651</v>
      </c>
      <c r="T3" s="75" t="s">
        <v>656</v>
      </c>
      <c r="U3" s="75" t="s">
        <v>657</v>
      </c>
      <c r="V3" s="75" t="s">
        <v>658</v>
      </c>
      <c r="W3" s="76" t="s">
        <v>5</v>
      </c>
      <c r="X3" s="76" t="s">
        <v>651</v>
      </c>
      <c r="Y3" s="77" t="s">
        <v>653</v>
      </c>
      <c r="Z3" s="77" t="s">
        <v>654</v>
      </c>
      <c r="AA3" s="77" t="s">
        <v>655</v>
      </c>
      <c r="AB3" s="78" t="s">
        <v>5</v>
      </c>
      <c r="AC3" s="78" t="s">
        <v>651</v>
      </c>
      <c r="AD3" s="77" t="s">
        <v>656</v>
      </c>
      <c r="AE3" s="77" t="s">
        <v>657</v>
      </c>
      <c r="AF3" s="77" t="s">
        <v>658</v>
      </c>
      <c r="AG3" s="78" t="s">
        <v>5</v>
      </c>
      <c r="AH3" s="78" t="s">
        <v>651</v>
      </c>
      <c r="AI3" s="79" t="s">
        <v>653</v>
      </c>
      <c r="AJ3" s="79" t="s">
        <v>654</v>
      </c>
      <c r="AK3" s="79" t="s">
        <v>655</v>
      </c>
      <c r="AL3" s="80" t="s">
        <v>5</v>
      </c>
      <c r="AM3" s="80" t="s">
        <v>651</v>
      </c>
      <c r="AN3" s="79" t="s">
        <v>656</v>
      </c>
      <c r="AO3" s="79" t="s">
        <v>657</v>
      </c>
      <c r="AP3" s="79" t="s">
        <v>658</v>
      </c>
      <c r="AQ3" s="80" t="s">
        <v>5</v>
      </c>
      <c r="AR3" s="80" t="s">
        <v>651</v>
      </c>
    </row>
    <row r="4" spans="1:44">
      <c r="A4" s="174">
        <v>99999</v>
      </c>
      <c r="B4" s="176">
        <v>999</v>
      </c>
      <c r="C4" s="176" t="s">
        <v>701</v>
      </c>
      <c r="D4" s="48" t="s">
        <v>6</v>
      </c>
      <c r="E4" s="81">
        <v>0.66470576988037045</v>
      </c>
      <c r="F4" s="81">
        <v>0.21011975704425084</v>
      </c>
      <c r="G4" s="81">
        <v>0.1094575560385211</v>
      </c>
      <c r="H4" s="81">
        <v>1.5716917036857635E-2</v>
      </c>
      <c r="I4" s="82">
        <v>156901</v>
      </c>
      <c r="J4" s="81">
        <v>0.54106786950592678</v>
      </c>
      <c r="K4" s="81">
        <v>0.26056855134794921</v>
      </c>
      <c r="L4" s="81">
        <v>0.17958669883562361</v>
      </c>
      <c r="M4" s="81">
        <v>1.8776880310500368E-2</v>
      </c>
      <c r="N4" s="82">
        <v>9533</v>
      </c>
      <c r="O4" s="83">
        <v>0.66220000000000001</v>
      </c>
      <c r="P4" s="83">
        <v>0.21490000000000001</v>
      </c>
      <c r="Q4" s="83">
        <v>0.1075</v>
      </c>
      <c r="R4" s="83">
        <v>1.5299999999999999E-2</v>
      </c>
      <c r="S4" s="82">
        <v>153288</v>
      </c>
      <c r="T4" s="83">
        <v>0.53800000000000003</v>
      </c>
      <c r="U4" s="83">
        <v>0.27329999999999999</v>
      </c>
      <c r="V4" s="83">
        <v>0.17119999999999999</v>
      </c>
      <c r="W4" s="83">
        <v>1.7500000000000002E-2</v>
      </c>
      <c r="X4" s="82">
        <v>8950</v>
      </c>
      <c r="Y4" s="84">
        <v>0.6512</v>
      </c>
      <c r="Z4" s="84">
        <v>0.22639999999999999</v>
      </c>
      <c r="AA4" s="84">
        <v>0.10780000000000001</v>
      </c>
      <c r="AB4" s="84">
        <v>1.47E-2</v>
      </c>
      <c r="AC4" s="85">
        <v>147595</v>
      </c>
      <c r="AD4" s="84">
        <v>0.52630955202654661</v>
      </c>
      <c r="AE4" s="84">
        <v>0.29082721023939323</v>
      </c>
      <c r="AF4" s="84">
        <v>0.16674567433041004</v>
      </c>
      <c r="AG4" s="84">
        <v>1.6117563403650153E-2</v>
      </c>
      <c r="AH4" s="85">
        <v>8440</v>
      </c>
      <c r="AI4" s="81">
        <v>0.63414098321155987</v>
      </c>
      <c r="AJ4" s="81">
        <v>0.23716417804675818</v>
      </c>
      <c r="AK4" s="81">
        <v>0.11364264504744559</v>
      </c>
      <c r="AL4" s="81">
        <v>1.505219369423637E-2</v>
      </c>
      <c r="AM4" s="82">
        <v>141109</v>
      </c>
      <c r="AN4" s="81">
        <v>0.51648890523476765</v>
      </c>
      <c r="AO4" s="81">
        <v>0.2927546892239794</v>
      </c>
      <c r="AP4" s="81">
        <v>0.17469657962486207</v>
      </c>
      <c r="AQ4" s="81">
        <v>1.6059825916390831E-2</v>
      </c>
      <c r="AR4" s="82">
        <v>8157</v>
      </c>
    </row>
    <row r="5" spans="1:44" s="37" customFormat="1">
      <c r="A5" s="175"/>
      <c r="B5" s="177"/>
      <c r="C5" s="177"/>
      <c r="D5" s="48" t="s">
        <v>699</v>
      </c>
      <c r="E5" s="86">
        <v>0.6228918336292163</v>
      </c>
      <c r="F5" s="86">
        <v>0.22798313466903372</v>
      </c>
      <c r="G5" s="86">
        <v>0.13693570885112857</v>
      </c>
      <c r="H5" s="87">
        <v>1.2189322850621354E-2</v>
      </c>
      <c r="I5" s="88">
        <v>63088</v>
      </c>
      <c r="J5" s="89">
        <v>0.49778878471607996</v>
      </c>
      <c r="K5" s="89">
        <v>0.28392004245533348</v>
      </c>
      <c r="L5" s="89">
        <v>0.2025473200070759</v>
      </c>
      <c r="M5" s="89">
        <v>1.5743852821510702E-2</v>
      </c>
      <c r="N5" s="90">
        <v>5653</v>
      </c>
      <c r="O5" s="91">
        <f>38243/61204</f>
        <v>0.62484478138683741</v>
      </c>
      <c r="P5" s="91">
        <f>14089/61204</f>
        <v>0.2301973727207372</v>
      </c>
      <c r="Q5" s="91">
        <f>8120/61204</f>
        <v>0.13267106725050651</v>
      </c>
      <c r="R5" s="91">
        <f>752/61204</f>
        <v>1.2286778641918829E-2</v>
      </c>
      <c r="S5" s="90">
        <v>61204</v>
      </c>
      <c r="T5" s="91">
        <f>2648/5283</f>
        <v>0.50123036153700551</v>
      </c>
      <c r="U5" s="91">
        <f>1545/5283</f>
        <v>0.29244747302668939</v>
      </c>
      <c r="V5" s="91">
        <f>1017/5283</f>
        <v>0.19250425894378195</v>
      </c>
      <c r="W5" s="91">
        <f>70/5283</f>
        <v>1.3250047321597578E-2</v>
      </c>
      <c r="X5" s="90">
        <v>5283</v>
      </c>
      <c r="Y5" s="91">
        <v>0.61434863628663394</v>
      </c>
      <c r="Z5" s="91">
        <v>0.38836343581966082</v>
      </c>
      <c r="AA5" s="91">
        <v>0.56567736438511784</v>
      </c>
      <c r="AB5" s="91">
        <v>8.9619681184887667E-2</v>
      </c>
      <c r="AC5" s="90">
        <v>59030</v>
      </c>
      <c r="AD5" s="91">
        <v>0.50476001586671959</v>
      </c>
      <c r="AE5" s="91">
        <v>0.59056974459724954</v>
      </c>
      <c r="AF5" s="91">
        <v>0.62674650698602796</v>
      </c>
      <c r="AG5" s="91">
        <v>5.5201698513800426E-2</v>
      </c>
      <c r="AH5" s="90">
        <v>5042</v>
      </c>
      <c r="AI5" s="89">
        <v>0.59933616145121493</v>
      </c>
      <c r="AJ5" s="89">
        <v>0.41355209382218799</v>
      </c>
      <c r="AK5" s="89">
        <v>0.56803208249785164</v>
      </c>
      <c r="AL5" s="89">
        <v>8.5350479072112961E-2</v>
      </c>
      <c r="AM5" s="90">
        <v>56339</v>
      </c>
      <c r="AN5" s="89">
        <v>0.49908629441624364</v>
      </c>
      <c r="AO5" s="89">
        <v>0.59519934906427985</v>
      </c>
      <c r="AP5" s="89">
        <v>0.64866712235133284</v>
      </c>
      <c r="AQ5" s="89">
        <v>5.7955742887249737E-2</v>
      </c>
      <c r="AR5" s="90">
        <v>4925</v>
      </c>
    </row>
    <row r="6" spans="1:44">
      <c r="A6" s="58" t="s">
        <v>7</v>
      </c>
      <c r="B6" s="58">
        <v>113</v>
      </c>
      <c r="C6" s="58" t="s">
        <v>13</v>
      </c>
      <c r="D6" s="92" t="s">
        <v>9</v>
      </c>
      <c r="E6" s="93">
        <v>0.58058925476603118</v>
      </c>
      <c r="F6" s="93">
        <v>0.3188908145580589</v>
      </c>
      <c r="G6" s="93">
        <v>9.7053726169844021E-2</v>
      </c>
      <c r="H6" s="93">
        <v>3.4662045060658577E-3</v>
      </c>
      <c r="I6" s="92">
        <v>577</v>
      </c>
      <c r="J6" s="93" t="s">
        <v>774</v>
      </c>
      <c r="K6" s="93" t="s">
        <v>774</v>
      </c>
      <c r="L6" s="93" t="s">
        <v>774</v>
      </c>
      <c r="M6" s="93" t="s">
        <v>774</v>
      </c>
      <c r="N6" s="93" t="s">
        <v>774</v>
      </c>
      <c r="O6" s="94">
        <v>0.55902777777777779</v>
      </c>
      <c r="P6" s="94">
        <v>0.3263888888888889</v>
      </c>
      <c r="Q6" s="94">
        <v>0.10069444444444445</v>
      </c>
      <c r="R6" s="94">
        <v>1.3888888888888888E-2</v>
      </c>
      <c r="S6" s="95">
        <v>576</v>
      </c>
      <c r="T6" s="94" t="s">
        <v>774</v>
      </c>
      <c r="U6" s="94" t="s">
        <v>774</v>
      </c>
      <c r="V6" s="94" t="s">
        <v>774</v>
      </c>
      <c r="W6" s="94" t="s">
        <v>774</v>
      </c>
      <c r="X6" s="94" t="s">
        <v>774</v>
      </c>
      <c r="Y6" s="96">
        <v>0.53237410071942448</v>
      </c>
      <c r="Z6" s="96">
        <v>0.37050359712230213</v>
      </c>
      <c r="AA6" s="96">
        <v>8.6330935251798566E-2</v>
      </c>
      <c r="AB6" s="96">
        <v>1.0791366906474821E-2</v>
      </c>
      <c r="AC6" s="16">
        <v>556</v>
      </c>
      <c r="AD6" s="96" t="s">
        <v>774</v>
      </c>
      <c r="AE6" s="96" t="s">
        <v>774</v>
      </c>
      <c r="AF6" s="96" t="s">
        <v>774</v>
      </c>
      <c r="AG6" s="96" t="s">
        <v>774</v>
      </c>
      <c r="AH6" s="96" t="s">
        <v>774</v>
      </c>
      <c r="AI6" s="97">
        <v>0.55743879472693036</v>
      </c>
      <c r="AJ6" s="98">
        <v>0.3408662900188324</v>
      </c>
      <c r="AK6" s="98">
        <v>9.7928436911487754E-2</v>
      </c>
      <c r="AL6" s="98">
        <v>3.766478342749529E-3</v>
      </c>
      <c r="AM6" s="99">
        <v>531</v>
      </c>
      <c r="AN6" s="97" t="s">
        <v>774</v>
      </c>
      <c r="AO6" s="98" t="s">
        <v>774</v>
      </c>
      <c r="AP6" s="98" t="s">
        <v>774</v>
      </c>
      <c r="AQ6" s="98" t="s">
        <v>774</v>
      </c>
      <c r="AR6" s="99" t="s">
        <v>774</v>
      </c>
    </row>
    <row r="7" spans="1:44">
      <c r="A7" s="58" t="s">
        <v>10</v>
      </c>
      <c r="B7" s="58">
        <v>113</v>
      </c>
      <c r="C7" s="58" t="s">
        <v>13</v>
      </c>
      <c r="D7" s="92" t="s">
        <v>11</v>
      </c>
      <c r="E7" s="93">
        <v>0.74603174603174605</v>
      </c>
      <c r="F7" s="93">
        <v>0.22222222222222221</v>
      </c>
      <c r="G7" s="93">
        <v>1.5873015873015872E-2</v>
      </c>
      <c r="H7" s="93">
        <v>1.5873015873015872E-2</v>
      </c>
      <c r="I7" s="92">
        <v>63</v>
      </c>
      <c r="J7" s="93" t="s">
        <v>774</v>
      </c>
      <c r="K7" s="93" t="s">
        <v>774</v>
      </c>
      <c r="L7" s="93" t="s">
        <v>774</v>
      </c>
      <c r="M7" s="93" t="s">
        <v>774</v>
      </c>
      <c r="N7" s="93" t="s">
        <v>774</v>
      </c>
      <c r="O7" s="94">
        <v>0.70491803278688525</v>
      </c>
      <c r="P7" s="94">
        <v>0.24590163934426229</v>
      </c>
      <c r="Q7" s="94">
        <v>1.6393442622950821E-2</v>
      </c>
      <c r="R7" s="94">
        <v>3.2786885245901641E-2</v>
      </c>
      <c r="S7" s="95">
        <v>61</v>
      </c>
      <c r="T7" s="94" t="s">
        <v>774</v>
      </c>
      <c r="U7" s="94" t="s">
        <v>774</v>
      </c>
      <c r="V7" s="94" t="s">
        <v>774</v>
      </c>
      <c r="W7" s="94" t="s">
        <v>774</v>
      </c>
      <c r="X7" s="94" t="s">
        <v>774</v>
      </c>
      <c r="Y7" s="96">
        <v>0.7142857142857143</v>
      </c>
      <c r="Z7" s="96">
        <v>0.22857142857142856</v>
      </c>
      <c r="AA7" s="96">
        <v>4.2857142857142858E-2</v>
      </c>
      <c r="AB7" s="96">
        <v>1.4285714285714285E-2</v>
      </c>
      <c r="AC7" s="16">
        <v>70</v>
      </c>
      <c r="AD7" s="96" t="s">
        <v>774</v>
      </c>
      <c r="AE7" s="96" t="s">
        <v>774</v>
      </c>
      <c r="AF7" s="96" t="s">
        <v>774</v>
      </c>
      <c r="AG7" s="96" t="s">
        <v>774</v>
      </c>
      <c r="AH7" s="96" t="s">
        <v>774</v>
      </c>
      <c r="AI7" s="97">
        <v>0.67532467532467533</v>
      </c>
      <c r="AJ7" s="98">
        <v>0.25974025974025972</v>
      </c>
      <c r="AK7" s="98">
        <v>5.1948051948051951E-2</v>
      </c>
      <c r="AL7" s="98">
        <v>1.2987012987012988E-2</v>
      </c>
      <c r="AM7" s="99">
        <v>77</v>
      </c>
      <c r="AN7" s="98" t="s">
        <v>694</v>
      </c>
      <c r="AO7" s="98" t="s">
        <v>694</v>
      </c>
      <c r="AP7" s="98" t="s">
        <v>694</v>
      </c>
      <c r="AQ7" s="98" t="s">
        <v>694</v>
      </c>
      <c r="AR7" s="98" t="s">
        <v>694</v>
      </c>
    </row>
    <row r="8" spans="1:44">
      <c r="A8" s="58" t="s">
        <v>12</v>
      </c>
      <c r="B8" s="58">
        <v>101</v>
      </c>
      <c r="C8" s="58" t="s">
        <v>13</v>
      </c>
      <c r="D8" s="92" t="s">
        <v>14</v>
      </c>
      <c r="E8" s="93">
        <v>0.72222222222222221</v>
      </c>
      <c r="F8" s="93">
        <v>0.27777777777777779</v>
      </c>
      <c r="G8" s="93">
        <v>0</v>
      </c>
      <c r="H8" s="93">
        <v>0</v>
      </c>
      <c r="I8" s="92">
        <v>18</v>
      </c>
      <c r="J8" s="93" t="s">
        <v>694</v>
      </c>
      <c r="K8" s="93" t="s">
        <v>694</v>
      </c>
      <c r="L8" s="93" t="s">
        <v>694</v>
      </c>
      <c r="M8" s="93" t="s">
        <v>694</v>
      </c>
      <c r="N8" s="92" t="s">
        <v>694</v>
      </c>
      <c r="O8" s="94">
        <v>0.8</v>
      </c>
      <c r="P8" s="94">
        <v>0.2</v>
      </c>
      <c r="Q8" s="94">
        <v>0</v>
      </c>
      <c r="R8" s="94">
        <v>0</v>
      </c>
      <c r="S8" s="95">
        <v>20</v>
      </c>
      <c r="T8" s="94" t="s">
        <v>694</v>
      </c>
      <c r="U8" s="94" t="s">
        <v>694</v>
      </c>
      <c r="V8" s="94" t="s">
        <v>694</v>
      </c>
      <c r="W8" s="94" t="s">
        <v>694</v>
      </c>
      <c r="X8" s="94" t="s">
        <v>694</v>
      </c>
      <c r="Y8" s="96">
        <v>0.72222222222222221</v>
      </c>
      <c r="Z8" s="96">
        <v>0.27777777777777779</v>
      </c>
      <c r="AA8" s="96">
        <v>0</v>
      </c>
      <c r="AB8" s="96">
        <v>0</v>
      </c>
      <c r="AC8" s="16">
        <v>18</v>
      </c>
      <c r="AD8" s="96" t="s">
        <v>694</v>
      </c>
      <c r="AE8" s="96" t="s">
        <v>694</v>
      </c>
      <c r="AF8" s="96" t="s">
        <v>694</v>
      </c>
      <c r="AG8" s="96" t="s">
        <v>694</v>
      </c>
      <c r="AH8" s="16" t="s">
        <v>694</v>
      </c>
      <c r="AI8" s="97">
        <v>0.75</v>
      </c>
      <c r="AJ8" s="98">
        <v>0.25</v>
      </c>
      <c r="AK8" s="98">
        <v>0</v>
      </c>
      <c r="AL8" s="98">
        <v>0</v>
      </c>
      <c r="AM8" s="99">
        <v>20</v>
      </c>
      <c r="AN8" s="98" t="s">
        <v>694</v>
      </c>
      <c r="AO8" s="98" t="s">
        <v>694</v>
      </c>
      <c r="AP8" s="98" t="s">
        <v>694</v>
      </c>
      <c r="AQ8" s="98" t="s">
        <v>694</v>
      </c>
      <c r="AR8" s="98" t="s">
        <v>694</v>
      </c>
    </row>
    <row r="9" spans="1:44">
      <c r="A9" s="58" t="s">
        <v>15</v>
      </c>
      <c r="B9" s="58">
        <v>189</v>
      </c>
      <c r="C9" s="58" t="s">
        <v>13</v>
      </c>
      <c r="D9" s="92" t="s">
        <v>16</v>
      </c>
      <c r="E9" s="93">
        <v>0.75616438356164384</v>
      </c>
      <c r="F9" s="93">
        <v>0.15342465753424658</v>
      </c>
      <c r="G9" s="93">
        <v>8.2191780821917804E-2</v>
      </c>
      <c r="H9" s="93">
        <v>8.21917808219178E-3</v>
      </c>
      <c r="I9" s="92">
        <v>365</v>
      </c>
      <c r="J9" s="93">
        <v>0.69230769230769229</v>
      </c>
      <c r="K9" s="93">
        <v>0.23076923076923078</v>
      </c>
      <c r="L9" s="93">
        <v>7.6923076923076927E-2</v>
      </c>
      <c r="M9" s="93">
        <v>0</v>
      </c>
      <c r="N9" s="92">
        <v>13</v>
      </c>
      <c r="O9" s="94">
        <v>0.7438692098092643</v>
      </c>
      <c r="P9" s="94">
        <v>0.16076294277929154</v>
      </c>
      <c r="Q9" s="94">
        <v>7.901907356948229E-2</v>
      </c>
      <c r="R9" s="94">
        <v>1.6348773841961851E-2</v>
      </c>
      <c r="S9" s="95">
        <v>367</v>
      </c>
      <c r="T9" s="94">
        <v>0.75</v>
      </c>
      <c r="U9" s="94">
        <v>8.3333333333333329E-2</v>
      </c>
      <c r="V9" s="94">
        <v>0.16666666666666666</v>
      </c>
      <c r="W9" s="94">
        <v>0</v>
      </c>
      <c r="X9" s="95">
        <v>12</v>
      </c>
      <c r="Y9" s="96">
        <v>0.72677595628415304</v>
      </c>
      <c r="Z9" s="96">
        <v>0.18852459016393441</v>
      </c>
      <c r="AA9" s="96">
        <v>6.8306010928961755E-2</v>
      </c>
      <c r="AB9" s="96">
        <v>1.6393442622950821E-2</v>
      </c>
      <c r="AC9" s="16">
        <v>366</v>
      </c>
      <c r="AD9" s="96">
        <v>0.61538461538461542</v>
      </c>
      <c r="AE9" s="96">
        <v>0.15384615384615385</v>
      </c>
      <c r="AF9" s="96">
        <v>0.23076923076923078</v>
      </c>
      <c r="AG9" s="96">
        <v>0</v>
      </c>
      <c r="AH9" s="16">
        <v>13</v>
      </c>
      <c r="AI9" s="97">
        <v>0.65384615384615385</v>
      </c>
      <c r="AJ9" s="98">
        <v>0.23076923076923078</v>
      </c>
      <c r="AK9" s="98">
        <v>8.7412587412587409E-2</v>
      </c>
      <c r="AL9" s="98">
        <v>2.7972027972027972E-2</v>
      </c>
      <c r="AM9" s="99">
        <v>286</v>
      </c>
      <c r="AN9" s="97" t="s">
        <v>774</v>
      </c>
      <c r="AO9" s="98" t="s">
        <v>774</v>
      </c>
      <c r="AP9" s="98" t="s">
        <v>774</v>
      </c>
      <c r="AQ9" s="98" t="s">
        <v>774</v>
      </c>
      <c r="AR9" s="99" t="s">
        <v>774</v>
      </c>
    </row>
    <row r="10" spans="1:44">
      <c r="A10" s="58" t="s">
        <v>17</v>
      </c>
      <c r="B10" s="58">
        <v>189</v>
      </c>
      <c r="C10" s="58" t="s">
        <v>13</v>
      </c>
      <c r="D10" s="92" t="s">
        <v>18</v>
      </c>
      <c r="E10" s="93">
        <v>0.65888888888888886</v>
      </c>
      <c r="F10" s="93">
        <v>0.24</v>
      </c>
      <c r="G10" s="93">
        <v>8.3333333333333329E-2</v>
      </c>
      <c r="H10" s="93">
        <v>1.7777777777777778E-2</v>
      </c>
      <c r="I10" s="92">
        <v>900</v>
      </c>
      <c r="J10" s="93">
        <v>0.68421052631578949</v>
      </c>
      <c r="K10" s="93">
        <v>0.26315789473684209</v>
      </c>
      <c r="L10" s="93">
        <v>5.2631578947368418E-2</v>
      </c>
      <c r="M10" s="93">
        <v>0</v>
      </c>
      <c r="N10" s="92">
        <v>19</v>
      </c>
      <c r="O10" s="94">
        <v>0.62119503945885002</v>
      </c>
      <c r="P10" s="94">
        <v>0.2874859075535513</v>
      </c>
      <c r="Q10" s="94">
        <v>8.0045095828635851E-2</v>
      </c>
      <c r="R10" s="94">
        <v>1.1273957158962795E-2</v>
      </c>
      <c r="S10" s="95">
        <v>887</v>
      </c>
      <c r="T10" s="94">
        <v>0.6</v>
      </c>
      <c r="U10" s="94">
        <v>0.13333333333333333</v>
      </c>
      <c r="V10" s="94">
        <v>0.26666666666666666</v>
      </c>
      <c r="W10" s="94">
        <v>0</v>
      </c>
      <c r="X10" s="95">
        <v>15</v>
      </c>
      <c r="Y10" s="96">
        <v>0.6415981198589894</v>
      </c>
      <c r="Z10" s="96">
        <v>0.27732079905992951</v>
      </c>
      <c r="AA10" s="96">
        <v>6.4629847238542884E-2</v>
      </c>
      <c r="AB10" s="96">
        <v>1.6451233842538191E-2</v>
      </c>
      <c r="AC10" s="16">
        <v>851</v>
      </c>
      <c r="AD10" s="96" t="s">
        <v>774</v>
      </c>
      <c r="AE10" s="96" t="s">
        <v>774</v>
      </c>
      <c r="AF10" s="96" t="s">
        <v>774</v>
      </c>
      <c r="AG10" s="96" t="s">
        <v>774</v>
      </c>
      <c r="AH10" s="96" t="s">
        <v>774</v>
      </c>
      <c r="AI10" s="97">
        <v>0.6292134831460674</v>
      </c>
      <c r="AJ10" s="98">
        <v>0.2808988764044944</v>
      </c>
      <c r="AK10" s="98">
        <v>7.116104868913857E-2</v>
      </c>
      <c r="AL10" s="98">
        <v>1.8726591760299626E-2</v>
      </c>
      <c r="AM10" s="99">
        <v>801</v>
      </c>
      <c r="AN10" s="98">
        <v>0.7</v>
      </c>
      <c r="AO10" s="98">
        <v>0.2</v>
      </c>
      <c r="AP10" s="98">
        <v>0.1</v>
      </c>
      <c r="AQ10" s="98">
        <v>0</v>
      </c>
      <c r="AR10" s="99">
        <v>10</v>
      </c>
    </row>
    <row r="11" spans="1:44">
      <c r="A11" s="58" t="s">
        <v>19</v>
      </c>
      <c r="B11" s="58">
        <v>123</v>
      </c>
      <c r="C11" s="58" t="s">
        <v>13</v>
      </c>
      <c r="D11" s="92" t="s">
        <v>20</v>
      </c>
      <c r="E11" s="93">
        <v>0.76041666666666663</v>
      </c>
      <c r="F11" s="93">
        <v>0.1875</v>
      </c>
      <c r="G11" s="93">
        <v>4.1666666666666664E-2</v>
      </c>
      <c r="H11" s="93">
        <v>1.0416666666666666E-2</v>
      </c>
      <c r="I11" s="92">
        <v>96</v>
      </c>
      <c r="J11" s="93" t="s">
        <v>694</v>
      </c>
      <c r="K11" s="93" t="s">
        <v>694</v>
      </c>
      <c r="L11" s="93" t="s">
        <v>694</v>
      </c>
      <c r="M11" s="93" t="s">
        <v>694</v>
      </c>
      <c r="N11" s="92" t="s">
        <v>694</v>
      </c>
      <c r="O11" s="94">
        <v>0.68041237113402064</v>
      </c>
      <c r="P11" s="94">
        <v>0.26804123711340205</v>
      </c>
      <c r="Q11" s="94">
        <v>5.1546391752577317E-2</v>
      </c>
      <c r="R11" s="94">
        <v>0</v>
      </c>
      <c r="S11" s="95">
        <v>97</v>
      </c>
      <c r="T11" s="94" t="s">
        <v>774</v>
      </c>
      <c r="U11" s="94" t="s">
        <v>774</v>
      </c>
      <c r="V11" s="94" t="s">
        <v>774</v>
      </c>
      <c r="W11" s="94" t="s">
        <v>774</v>
      </c>
      <c r="X11" s="94" t="s">
        <v>774</v>
      </c>
      <c r="Y11" s="96">
        <v>0.67441860465116277</v>
      </c>
      <c r="Z11" s="96">
        <v>0.2558139534883721</v>
      </c>
      <c r="AA11" s="96">
        <v>6.9767441860465115E-2</v>
      </c>
      <c r="AB11" s="96">
        <v>0</v>
      </c>
      <c r="AC11" s="16">
        <v>86</v>
      </c>
      <c r="AD11" s="96" t="s">
        <v>694</v>
      </c>
      <c r="AE11" s="96" t="s">
        <v>694</v>
      </c>
      <c r="AF11" s="96" t="s">
        <v>694</v>
      </c>
      <c r="AG11" s="96" t="s">
        <v>694</v>
      </c>
      <c r="AH11" s="16" t="s">
        <v>694</v>
      </c>
      <c r="AI11" s="97">
        <v>0.5955056179775281</v>
      </c>
      <c r="AJ11" s="98">
        <v>0.3258426966292135</v>
      </c>
      <c r="AK11" s="98">
        <v>5.6179775280898875E-2</v>
      </c>
      <c r="AL11" s="98">
        <v>2.247191011235955E-2</v>
      </c>
      <c r="AM11" s="99">
        <v>89</v>
      </c>
      <c r="AN11" s="98" t="s">
        <v>694</v>
      </c>
      <c r="AO11" s="98" t="s">
        <v>694</v>
      </c>
      <c r="AP11" s="98" t="s">
        <v>694</v>
      </c>
      <c r="AQ11" s="98" t="s">
        <v>694</v>
      </c>
      <c r="AR11" s="98" t="s">
        <v>694</v>
      </c>
    </row>
    <row r="12" spans="1:44">
      <c r="A12" s="58" t="s">
        <v>21</v>
      </c>
      <c r="B12" s="58">
        <v>121</v>
      </c>
      <c r="C12" s="58" t="s">
        <v>8</v>
      </c>
      <c r="D12" s="92" t="s">
        <v>22</v>
      </c>
      <c r="E12" s="93">
        <v>0.6390827517447657</v>
      </c>
      <c r="F12" s="93">
        <v>0.26221335992023931</v>
      </c>
      <c r="G12" s="93">
        <v>9.6211365902293122E-2</v>
      </c>
      <c r="H12" s="93">
        <v>2.4925224327018943E-3</v>
      </c>
      <c r="I12" s="92">
        <v>2006</v>
      </c>
      <c r="J12" s="93">
        <v>0.60515021459227469</v>
      </c>
      <c r="K12" s="93">
        <v>0.29184549356223177</v>
      </c>
      <c r="L12" s="93">
        <v>0.10300429184549356</v>
      </c>
      <c r="M12" s="93">
        <v>0</v>
      </c>
      <c r="N12" s="92">
        <v>233</v>
      </c>
      <c r="O12" s="94">
        <v>0.65651522715926114</v>
      </c>
      <c r="P12" s="94">
        <v>0.25461807289066402</v>
      </c>
      <c r="Q12" s="94">
        <v>8.3874188716924619E-2</v>
      </c>
      <c r="R12" s="94">
        <v>4.992511233150275E-3</v>
      </c>
      <c r="S12" s="95">
        <v>2003</v>
      </c>
      <c r="T12" s="94">
        <v>0.59740259740259738</v>
      </c>
      <c r="U12" s="94">
        <v>0.30303030303030304</v>
      </c>
      <c r="V12" s="94">
        <v>9.0909090909090912E-2</v>
      </c>
      <c r="W12" s="94">
        <v>8.658008658008658E-3</v>
      </c>
      <c r="X12" s="95">
        <v>231</v>
      </c>
      <c r="Y12" s="96">
        <v>0.63361611876988333</v>
      </c>
      <c r="Z12" s="96">
        <v>0.25556733828207845</v>
      </c>
      <c r="AA12" s="96">
        <v>0.10339342523860021</v>
      </c>
      <c r="AB12" s="96">
        <v>7.423117709437964E-3</v>
      </c>
      <c r="AC12" s="16">
        <v>1886</v>
      </c>
      <c r="AD12" s="96">
        <v>0.58823529411764708</v>
      </c>
      <c r="AE12" s="96">
        <v>0.31512605042016806</v>
      </c>
      <c r="AF12" s="96">
        <v>8.8235294117647065E-2</v>
      </c>
      <c r="AG12" s="96">
        <v>8.4033613445378148E-3</v>
      </c>
      <c r="AH12" s="16">
        <v>238</v>
      </c>
      <c r="AI12" s="97">
        <v>0.60087241003271541</v>
      </c>
      <c r="AJ12" s="98">
        <v>0.26881134133042528</v>
      </c>
      <c r="AK12" s="98">
        <v>0.12540894220283533</v>
      </c>
      <c r="AL12" s="98">
        <v>4.9073064340239914E-3</v>
      </c>
      <c r="AM12" s="99">
        <v>1834</v>
      </c>
      <c r="AN12" s="98">
        <v>0.51428571428571423</v>
      </c>
      <c r="AO12" s="98">
        <v>0.33809523809523812</v>
      </c>
      <c r="AP12" s="98">
        <v>0.1380952380952381</v>
      </c>
      <c r="AQ12" s="98">
        <v>9.5238095238095247E-3</v>
      </c>
      <c r="AR12" s="99">
        <v>210</v>
      </c>
    </row>
    <row r="13" spans="1:44">
      <c r="A13" s="58" t="s">
        <v>23</v>
      </c>
      <c r="B13" s="58">
        <v>121</v>
      </c>
      <c r="C13" s="58" t="s">
        <v>13</v>
      </c>
      <c r="D13" s="92" t="s">
        <v>24</v>
      </c>
      <c r="E13" s="93">
        <v>0.80095923261390889</v>
      </c>
      <c r="F13" s="93">
        <v>9.8321342925659472E-2</v>
      </c>
      <c r="G13" s="93">
        <v>4.0767386091127102E-2</v>
      </c>
      <c r="H13" s="105">
        <v>5.9952038369304558E-2</v>
      </c>
      <c r="I13" s="16">
        <v>417</v>
      </c>
      <c r="J13" s="93" t="s">
        <v>774</v>
      </c>
      <c r="K13" s="93" t="s">
        <v>774</v>
      </c>
      <c r="L13" s="93" t="s">
        <v>774</v>
      </c>
      <c r="M13" s="93" t="s">
        <v>774</v>
      </c>
      <c r="N13" s="93" t="s">
        <v>774</v>
      </c>
      <c r="O13" s="94">
        <v>0.79107981220657275</v>
      </c>
      <c r="P13" s="94">
        <v>0.11267605633802817</v>
      </c>
      <c r="Q13" s="94">
        <v>6.1032863849765258E-2</v>
      </c>
      <c r="R13" s="94">
        <v>3.5211267605633804E-2</v>
      </c>
      <c r="S13" s="95">
        <v>426</v>
      </c>
      <c r="T13" s="94">
        <v>0.8</v>
      </c>
      <c r="U13" s="94">
        <v>0.2</v>
      </c>
      <c r="V13" s="94">
        <v>0</v>
      </c>
      <c r="W13" s="94">
        <v>0</v>
      </c>
      <c r="X13" s="95">
        <v>10</v>
      </c>
      <c r="Y13" s="96">
        <v>0.75058275058275059</v>
      </c>
      <c r="Z13" s="96">
        <v>0.14685314685314685</v>
      </c>
      <c r="AA13" s="96">
        <v>6.2937062937062943E-2</v>
      </c>
      <c r="AB13" s="96">
        <v>3.9627039627039624E-2</v>
      </c>
      <c r="AC13" s="16">
        <v>429</v>
      </c>
      <c r="AD13" s="96">
        <v>0.81818181818181823</v>
      </c>
      <c r="AE13" s="96">
        <v>0.18181818181818182</v>
      </c>
      <c r="AF13" s="96">
        <v>0</v>
      </c>
      <c r="AG13" s="96">
        <v>0</v>
      </c>
      <c r="AH13" s="16">
        <v>11</v>
      </c>
      <c r="AI13" s="97">
        <v>0.69953051643192488</v>
      </c>
      <c r="AJ13" s="98">
        <v>0.20187793427230047</v>
      </c>
      <c r="AK13" s="98">
        <v>6.3380281690140844E-2</v>
      </c>
      <c r="AL13" s="98">
        <v>3.5211267605633804E-2</v>
      </c>
      <c r="AM13" s="99">
        <v>426</v>
      </c>
      <c r="AN13" s="98">
        <v>0.90909090909090906</v>
      </c>
      <c r="AO13" s="98">
        <v>0</v>
      </c>
      <c r="AP13" s="98">
        <v>0</v>
      </c>
      <c r="AQ13" s="98">
        <v>9.0909090909090912E-2</v>
      </c>
      <c r="AR13" s="99">
        <v>11</v>
      </c>
    </row>
    <row r="14" spans="1:44">
      <c r="A14" s="58" t="s">
        <v>25</v>
      </c>
      <c r="B14" s="58">
        <v>112</v>
      </c>
      <c r="C14" s="58" t="s">
        <v>13</v>
      </c>
      <c r="D14" s="92" t="s">
        <v>26</v>
      </c>
      <c r="E14" s="93">
        <v>0.68300653594771243</v>
      </c>
      <c r="F14" s="93">
        <v>0.24237472766884532</v>
      </c>
      <c r="G14" s="93">
        <v>5.6644880174291937E-2</v>
      </c>
      <c r="H14" s="93">
        <v>1.7973856209150325E-2</v>
      </c>
      <c r="I14" s="92">
        <v>1836</v>
      </c>
      <c r="J14" s="93">
        <v>0.60465116279069764</v>
      </c>
      <c r="K14" s="93">
        <v>0.2558139534883721</v>
      </c>
      <c r="L14" s="93">
        <v>6.9767441860465115E-2</v>
      </c>
      <c r="M14" s="93">
        <v>6.9767441860465115E-2</v>
      </c>
      <c r="N14" s="92">
        <v>43</v>
      </c>
      <c r="O14" s="94">
        <v>0.67843353557639274</v>
      </c>
      <c r="P14" s="94">
        <v>0.26034197462768893</v>
      </c>
      <c r="Q14" s="94">
        <v>4.7986762272476557E-2</v>
      </c>
      <c r="R14" s="94">
        <v>1.3237727523441808E-2</v>
      </c>
      <c r="S14" s="95">
        <v>1813</v>
      </c>
      <c r="T14" s="94">
        <v>0.53658536585365857</v>
      </c>
      <c r="U14" s="94">
        <v>0.3902439024390244</v>
      </c>
      <c r="V14" s="94">
        <v>4.878048780487805E-2</v>
      </c>
      <c r="W14" s="94">
        <v>2.4390243902439025E-2</v>
      </c>
      <c r="X14" s="95">
        <v>41</v>
      </c>
      <c r="Y14" s="96">
        <v>0.64886825304701101</v>
      </c>
      <c r="Z14" s="96">
        <v>0.2861288450377249</v>
      </c>
      <c r="AA14" s="96">
        <v>5.3395240858966915E-2</v>
      </c>
      <c r="AB14" s="96">
        <v>1.1607661056297156E-2</v>
      </c>
      <c r="AC14" s="16">
        <v>1723</v>
      </c>
      <c r="AD14" s="96">
        <v>0.55555555555555558</v>
      </c>
      <c r="AE14" s="96">
        <v>0.3611111111111111</v>
      </c>
      <c r="AF14" s="96">
        <v>8.3333333333333329E-2</v>
      </c>
      <c r="AG14" s="96">
        <v>0</v>
      </c>
      <c r="AH14" s="16">
        <v>36</v>
      </c>
      <c r="AI14" s="97">
        <v>0.64873222016079157</v>
      </c>
      <c r="AJ14" s="98">
        <v>0.28076685219542363</v>
      </c>
      <c r="AK14" s="98">
        <v>6.1842918985776131E-2</v>
      </c>
      <c r="AL14" s="98">
        <v>8.658008658008658E-3</v>
      </c>
      <c r="AM14" s="99">
        <v>1617</v>
      </c>
      <c r="AN14" s="98">
        <v>0.4375</v>
      </c>
      <c r="AO14" s="98">
        <v>0.375</v>
      </c>
      <c r="AP14" s="98">
        <v>0.15625</v>
      </c>
      <c r="AQ14" s="98">
        <v>3.125E-2</v>
      </c>
      <c r="AR14" s="99">
        <v>32</v>
      </c>
    </row>
    <row r="15" spans="1:44">
      <c r="A15" s="58" t="s">
        <v>27</v>
      </c>
      <c r="B15" s="58">
        <v>121</v>
      </c>
      <c r="C15" s="58" t="s">
        <v>13</v>
      </c>
      <c r="D15" s="92" t="s">
        <v>28</v>
      </c>
      <c r="E15" s="93">
        <v>0.73019571295433361</v>
      </c>
      <c r="F15" s="93">
        <v>0.18406337371854614</v>
      </c>
      <c r="G15" s="93">
        <v>6.7567567567567571E-2</v>
      </c>
      <c r="H15" s="93">
        <v>1.8173345759552657E-2</v>
      </c>
      <c r="I15" s="92">
        <v>2146</v>
      </c>
      <c r="J15" s="93">
        <v>0.5714285714285714</v>
      </c>
      <c r="K15" s="93">
        <v>0.2857142857142857</v>
      </c>
      <c r="L15" s="93">
        <v>0.11801242236024845</v>
      </c>
      <c r="M15" s="93">
        <v>2.4844720496894408E-2</v>
      </c>
      <c r="N15" s="92">
        <v>161</v>
      </c>
      <c r="O15" s="94">
        <v>0.73069403714565007</v>
      </c>
      <c r="P15" s="94">
        <v>0.18279569892473119</v>
      </c>
      <c r="Q15" s="94">
        <v>7.0381231671554259E-2</v>
      </c>
      <c r="R15" s="94">
        <v>1.6129032258064516E-2</v>
      </c>
      <c r="S15" s="95">
        <v>2046</v>
      </c>
      <c r="T15" s="94">
        <v>0.58823529411764708</v>
      </c>
      <c r="U15" s="94">
        <v>0.25490196078431371</v>
      </c>
      <c r="V15" s="94">
        <v>0.13725490196078433</v>
      </c>
      <c r="W15" s="94">
        <v>1.9607843137254902E-2</v>
      </c>
      <c r="X15" s="95">
        <v>153</v>
      </c>
      <c r="Y15" s="96">
        <v>0.7190952130457654</v>
      </c>
      <c r="Z15" s="96">
        <v>0.19568648079957918</v>
      </c>
      <c r="AA15" s="96">
        <v>6.7332982640715411E-2</v>
      </c>
      <c r="AB15" s="96">
        <v>1.7885323513940031E-2</v>
      </c>
      <c r="AC15" s="16">
        <v>1901</v>
      </c>
      <c r="AD15" s="96">
        <v>0.5374149659863946</v>
      </c>
      <c r="AE15" s="96">
        <v>0.29931972789115646</v>
      </c>
      <c r="AF15" s="96">
        <v>0.12244897959183673</v>
      </c>
      <c r="AG15" s="96">
        <v>4.0816326530612242E-2</v>
      </c>
      <c r="AH15" s="16">
        <v>147</v>
      </c>
      <c r="AI15" s="97">
        <v>0.70082938388625593</v>
      </c>
      <c r="AJ15" s="98">
        <v>0.21149289099526067</v>
      </c>
      <c r="AK15" s="98">
        <v>7.1682464454976308E-2</v>
      </c>
      <c r="AL15" s="98">
        <v>1.5995260663507108E-2</v>
      </c>
      <c r="AM15" s="99">
        <v>1688</v>
      </c>
      <c r="AN15" s="98">
        <v>0.59124087591240881</v>
      </c>
      <c r="AO15" s="98">
        <v>0.21897810218978103</v>
      </c>
      <c r="AP15" s="98">
        <v>0.16058394160583941</v>
      </c>
      <c r="AQ15" s="98">
        <v>2.9197080291970802E-2</v>
      </c>
      <c r="AR15" s="99">
        <v>137</v>
      </c>
    </row>
    <row r="16" spans="1:44">
      <c r="A16" s="58" t="s">
        <v>29</v>
      </c>
      <c r="B16" s="58">
        <v>189</v>
      </c>
      <c r="C16" s="58" t="s">
        <v>13</v>
      </c>
      <c r="D16" s="92" t="s">
        <v>30</v>
      </c>
      <c r="E16" s="93">
        <v>0.83877878950187468</v>
      </c>
      <c r="F16" s="93">
        <v>0.10658810926620246</v>
      </c>
      <c r="G16" s="93">
        <v>4.4456347080878415E-2</v>
      </c>
      <c r="H16" s="93">
        <v>1.0176754151044456E-2</v>
      </c>
      <c r="I16" s="92">
        <v>1867</v>
      </c>
      <c r="J16" s="93">
        <v>0.82978723404255317</v>
      </c>
      <c r="K16" s="93">
        <v>0.14893617021276595</v>
      </c>
      <c r="L16" s="93">
        <v>2.1276595744680851E-2</v>
      </c>
      <c r="M16" s="93">
        <v>0</v>
      </c>
      <c r="N16" s="92">
        <v>47</v>
      </c>
      <c r="O16" s="94">
        <v>0.82455187398153174</v>
      </c>
      <c r="P16" s="94">
        <v>0.11461162411732755</v>
      </c>
      <c r="Q16" s="94">
        <v>4.7256925583921784E-2</v>
      </c>
      <c r="R16" s="94">
        <v>1.3579576317218903E-2</v>
      </c>
      <c r="S16" s="95">
        <v>1841</v>
      </c>
      <c r="T16" s="94">
        <v>0.79591836734693877</v>
      </c>
      <c r="U16" s="94">
        <v>0.16326530612244897</v>
      </c>
      <c r="V16" s="94">
        <v>0</v>
      </c>
      <c r="W16" s="94">
        <v>4.0816326530612242E-2</v>
      </c>
      <c r="X16" s="95">
        <v>49</v>
      </c>
      <c r="Y16" s="96">
        <v>0.80952380952380953</v>
      </c>
      <c r="Z16" s="96">
        <v>0.11564625850340136</v>
      </c>
      <c r="AA16" s="96">
        <v>6.5192743764172334E-2</v>
      </c>
      <c r="AB16" s="96">
        <v>9.6371882086167798E-3</v>
      </c>
      <c r="AC16" s="16">
        <v>1764</v>
      </c>
      <c r="AD16" s="96">
        <v>0.81818181818181823</v>
      </c>
      <c r="AE16" s="96">
        <v>0.11363636363636363</v>
      </c>
      <c r="AF16" s="96">
        <v>6.8181818181818177E-2</v>
      </c>
      <c r="AG16" s="96">
        <v>0</v>
      </c>
      <c r="AH16" s="16">
        <v>44</v>
      </c>
      <c r="AI16" s="97">
        <v>0.78066037735849059</v>
      </c>
      <c r="AJ16" s="98">
        <v>0.12735849056603774</v>
      </c>
      <c r="AK16" s="98">
        <v>8.254716981132075E-2</v>
      </c>
      <c r="AL16" s="98">
        <v>9.433962264150943E-3</v>
      </c>
      <c r="AM16" s="99">
        <v>1696</v>
      </c>
      <c r="AN16" s="98">
        <v>0.71052631578947367</v>
      </c>
      <c r="AO16" s="98">
        <v>0.15789473684210525</v>
      </c>
      <c r="AP16" s="98">
        <v>0.13157894736842105</v>
      </c>
      <c r="AQ16" s="98">
        <v>0</v>
      </c>
      <c r="AR16" s="99">
        <v>38</v>
      </c>
    </row>
    <row r="17" spans="1:44">
      <c r="A17" s="58" t="s">
        <v>31</v>
      </c>
      <c r="B17" s="58">
        <v>101</v>
      </c>
      <c r="C17" s="58" t="s">
        <v>13</v>
      </c>
      <c r="D17" s="92" t="s">
        <v>32</v>
      </c>
      <c r="E17" s="93" t="s">
        <v>694</v>
      </c>
      <c r="F17" s="93" t="s">
        <v>694</v>
      </c>
      <c r="G17" s="93" t="s">
        <v>694</v>
      </c>
      <c r="H17" s="93" t="s">
        <v>694</v>
      </c>
      <c r="I17" s="92" t="s">
        <v>694</v>
      </c>
      <c r="J17" s="93" t="s">
        <v>694</v>
      </c>
      <c r="K17" s="93" t="s">
        <v>694</v>
      </c>
      <c r="L17" s="93" t="s">
        <v>694</v>
      </c>
      <c r="M17" s="93" t="s">
        <v>694</v>
      </c>
      <c r="N17" s="92" t="s">
        <v>694</v>
      </c>
      <c r="O17" s="94" t="s">
        <v>694</v>
      </c>
      <c r="P17" s="94" t="s">
        <v>694</v>
      </c>
      <c r="Q17" s="94" t="s">
        <v>694</v>
      </c>
      <c r="R17" s="94" t="s">
        <v>694</v>
      </c>
      <c r="S17" s="94" t="s">
        <v>694</v>
      </c>
      <c r="T17" s="94" t="s">
        <v>694</v>
      </c>
      <c r="U17" s="94" t="s">
        <v>694</v>
      </c>
      <c r="V17" s="94" t="s">
        <v>694</v>
      </c>
      <c r="W17" s="94" t="s">
        <v>694</v>
      </c>
      <c r="X17" s="94" t="s">
        <v>694</v>
      </c>
      <c r="Y17" s="96" t="s">
        <v>694</v>
      </c>
      <c r="Z17" s="96" t="s">
        <v>694</v>
      </c>
      <c r="AA17" s="96" t="s">
        <v>694</v>
      </c>
      <c r="AB17" s="96" t="s">
        <v>694</v>
      </c>
      <c r="AC17" s="96" t="s">
        <v>694</v>
      </c>
      <c r="AD17" s="96" t="s">
        <v>694</v>
      </c>
      <c r="AE17" s="96" t="s">
        <v>694</v>
      </c>
      <c r="AF17" s="96" t="s">
        <v>694</v>
      </c>
      <c r="AG17" s="96" t="s">
        <v>694</v>
      </c>
      <c r="AH17" s="96" t="s">
        <v>694</v>
      </c>
      <c r="AI17" s="97" t="s">
        <v>694</v>
      </c>
      <c r="AJ17" s="98" t="s">
        <v>694</v>
      </c>
      <c r="AK17" s="98" t="s">
        <v>694</v>
      </c>
      <c r="AL17" s="98" t="s">
        <v>694</v>
      </c>
      <c r="AM17" s="98" t="s">
        <v>694</v>
      </c>
      <c r="AN17" s="98" t="s">
        <v>694</v>
      </c>
      <c r="AO17" s="98" t="s">
        <v>694</v>
      </c>
      <c r="AP17" s="98" t="s">
        <v>694</v>
      </c>
      <c r="AQ17" s="98" t="s">
        <v>694</v>
      </c>
      <c r="AR17" s="98" t="s">
        <v>694</v>
      </c>
    </row>
    <row r="18" spans="1:44">
      <c r="A18" s="58" t="s">
        <v>33</v>
      </c>
      <c r="B18" s="58">
        <v>121</v>
      </c>
      <c r="C18" s="58" t="s">
        <v>13</v>
      </c>
      <c r="D18" s="92" t="s">
        <v>34</v>
      </c>
      <c r="E18" s="93">
        <v>0.60067681895093061</v>
      </c>
      <c r="F18" s="93">
        <v>0.19966159052453469</v>
      </c>
      <c r="G18" s="93">
        <v>0.19323181049069374</v>
      </c>
      <c r="H18" s="93">
        <v>6.4297800338409478E-3</v>
      </c>
      <c r="I18" s="92">
        <v>2955</v>
      </c>
      <c r="J18" s="93">
        <v>0.51162790697674421</v>
      </c>
      <c r="K18" s="93">
        <v>0.23588039867109634</v>
      </c>
      <c r="L18" s="93">
        <v>0.24916943521594684</v>
      </c>
      <c r="M18" s="93">
        <v>3.3222591362126247E-3</v>
      </c>
      <c r="N18" s="92">
        <v>301</v>
      </c>
      <c r="O18" s="94">
        <v>0.56845753899480067</v>
      </c>
      <c r="P18" s="94">
        <v>0.23743500866551126</v>
      </c>
      <c r="Q18" s="94">
        <v>0.18821490467937607</v>
      </c>
      <c r="R18" s="94">
        <v>5.8925476603119585E-3</v>
      </c>
      <c r="S18" s="95">
        <v>2885</v>
      </c>
      <c r="T18" s="94">
        <v>0.51219512195121952</v>
      </c>
      <c r="U18" s="94">
        <v>0.26132404181184671</v>
      </c>
      <c r="V18" s="94">
        <v>0.2264808362369338</v>
      </c>
      <c r="W18" s="94">
        <v>0</v>
      </c>
      <c r="X18" s="95">
        <v>287</v>
      </c>
      <c r="Y18" s="96">
        <v>0.56017347307553311</v>
      </c>
      <c r="Z18" s="96">
        <v>0.24683773039392845</v>
      </c>
      <c r="AA18" s="96">
        <v>0.18612215395735454</v>
      </c>
      <c r="AB18" s="96" t="s">
        <v>694</v>
      </c>
      <c r="AC18" s="96" t="s">
        <v>694</v>
      </c>
      <c r="AD18" s="96">
        <v>0.53559322033898304</v>
      </c>
      <c r="AE18" s="96">
        <v>0.25423728813559321</v>
      </c>
      <c r="AF18" s="96">
        <v>0.2</v>
      </c>
      <c r="AG18" s="96">
        <v>1.0169491525423728E-2</v>
      </c>
      <c r="AH18" s="16">
        <v>295</v>
      </c>
      <c r="AI18" s="97">
        <v>0.56617922759655048</v>
      </c>
      <c r="AJ18" s="98">
        <v>0.24371953505811775</v>
      </c>
      <c r="AK18" s="98">
        <v>0.18372703412073491</v>
      </c>
      <c r="AL18" s="98">
        <v>6.3742032245969254E-3</v>
      </c>
      <c r="AM18" s="99">
        <v>2667</v>
      </c>
      <c r="AN18" s="98">
        <v>0.48496240601503759</v>
      </c>
      <c r="AO18" s="98">
        <v>0.31203007518796994</v>
      </c>
      <c r="AP18" s="98">
        <v>0.19548872180451127</v>
      </c>
      <c r="AQ18" s="98">
        <v>7.5187969924812026E-3</v>
      </c>
      <c r="AR18" s="99">
        <v>266</v>
      </c>
    </row>
    <row r="19" spans="1:44">
      <c r="A19" s="58" t="s">
        <v>35</v>
      </c>
      <c r="B19" s="58">
        <v>105</v>
      </c>
      <c r="C19" s="58" t="s">
        <v>13</v>
      </c>
      <c r="D19" s="92" t="s">
        <v>36</v>
      </c>
      <c r="E19" s="93">
        <v>0.9285714285714286</v>
      </c>
      <c r="F19" s="93">
        <v>7.1428571428571425E-2</v>
      </c>
      <c r="G19" s="93">
        <v>0</v>
      </c>
      <c r="H19" s="93">
        <v>0</v>
      </c>
      <c r="I19" s="92">
        <v>14</v>
      </c>
      <c r="J19" s="93" t="s">
        <v>774</v>
      </c>
      <c r="K19" s="93" t="s">
        <v>774</v>
      </c>
      <c r="L19" s="93" t="s">
        <v>774</v>
      </c>
      <c r="M19" s="93" t="s">
        <v>774</v>
      </c>
      <c r="N19" s="93" t="s">
        <v>774</v>
      </c>
      <c r="O19" s="94">
        <v>0.875</v>
      </c>
      <c r="P19" s="94">
        <v>0.125</v>
      </c>
      <c r="Q19" s="94">
        <v>0</v>
      </c>
      <c r="R19" s="94">
        <v>0</v>
      </c>
      <c r="S19" s="95">
        <v>16</v>
      </c>
      <c r="T19" s="94" t="s">
        <v>694</v>
      </c>
      <c r="U19" s="94" t="s">
        <v>694</v>
      </c>
      <c r="V19" s="94" t="s">
        <v>694</v>
      </c>
      <c r="W19" s="94" t="s">
        <v>694</v>
      </c>
      <c r="X19" s="94" t="s">
        <v>694</v>
      </c>
      <c r="Y19" s="96">
        <v>0.93333333333333335</v>
      </c>
      <c r="Z19" s="96">
        <v>6.6666666666666666E-2</v>
      </c>
      <c r="AA19" s="96">
        <v>0</v>
      </c>
      <c r="AB19" s="96">
        <v>0</v>
      </c>
      <c r="AC19" s="16">
        <v>15</v>
      </c>
      <c r="AD19" s="96" t="s">
        <v>694</v>
      </c>
      <c r="AE19" s="96" t="s">
        <v>694</v>
      </c>
      <c r="AF19" s="96" t="s">
        <v>694</v>
      </c>
      <c r="AG19" s="96" t="s">
        <v>694</v>
      </c>
      <c r="AH19" s="16" t="s">
        <v>694</v>
      </c>
      <c r="AI19" s="97">
        <v>0.72222222222222221</v>
      </c>
      <c r="AJ19" s="98">
        <v>0.27777777777777779</v>
      </c>
      <c r="AK19" s="98">
        <v>0</v>
      </c>
      <c r="AL19" s="98">
        <v>0</v>
      </c>
      <c r="AM19" s="99">
        <v>18</v>
      </c>
      <c r="AN19" s="98" t="s">
        <v>694</v>
      </c>
      <c r="AO19" s="98" t="s">
        <v>694</v>
      </c>
      <c r="AP19" s="98" t="s">
        <v>694</v>
      </c>
      <c r="AQ19" s="98" t="s">
        <v>694</v>
      </c>
      <c r="AR19" s="98" t="s">
        <v>694</v>
      </c>
    </row>
    <row r="20" spans="1:44">
      <c r="A20" s="58" t="s">
        <v>37</v>
      </c>
      <c r="B20" s="58">
        <v>189</v>
      </c>
      <c r="C20" s="58" t="s">
        <v>13</v>
      </c>
      <c r="D20" s="92" t="s">
        <v>38</v>
      </c>
      <c r="E20" s="93">
        <v>0.84276729559748431</v>
      </c>
      <c r="F20" s="93">
        <v>7.2327044025157231E-2</v>
      </c>
      <c r="G20" s="93">
        <v>4.40251572327044E-2</v>
      </c>
      <c r="H20" s="93">
        <v>4.0880503144654086E-2</v>
      </c>
      <c r="I20" s="92">
        <v>318</v>
      </c>
      <c r="J20" s="93" t="s">
        <v>774</v>
      </c>
      <c r="K20" s="93" t="s">
        <v>774</v>
      </c>
      <c r="L20" s="93" t="s">
        <v>774</v>
      </c>
      <c r="M20" s="93" t="s">
        <v>774</v>
      </c>
      <c r="N20" s="93" t="s">
        <v>774</v>
      </c>
      <c r="O20" s="94">
        <v>0.85396825396825393</v>
      </c>
      <c r="P20" s="94">
        <v>7.9365079365079361E-2</v>
      </c>
      <c r="Q20" s="94">
        <v>3.8095238095238099E-2</v>
      </c>
      <c r="R20" s="94">
        <v>2.8571428571428571E-2</v>
      </c>
      <c r="S20" s="95">
        <v>315</v>
      </c>
      <c r="T20" s="94" t="s">
        <v>774</v>
      </c>
      <c r="U20" s="94" t="s">
        <v>774</v>
      </c>
      <c r="V20" s="94" t="s">
        <v>774</v>
      </c>
      <c r="W20" s="94" t="s">
        <v>774</v>
      </c>
      <c r="X20" s="94" t="s">
        <v>774</v>
      </c>
      <c r="Y20" s="96">
        <v>0.82802547770700641</v>
      </c>
      <c r="Z20" s="96">
        <v>9.8726114649681534E-2</v>
      </c>
      <c r="AA20" s="96">
        <v>4.7770700636942678E-2</v>
      </c>
      <c r="AB20" s="96">
        <v>2.5477707006369428E-2</v>
      </c>
      <c r="AC20" s="16">
        <v>314</v>
      </c>
      <c r="AD20" s="96" t="s">
        <v>774</v>
      </c>
      <c r="AE20" s="96" t="s">
        <v>774</v>
      </c>
      <c r="AF20" s="96" t="s">
        <v>774</v>
      </c>
      <c r="AG20" s="96" t="s">
        <v>774</v>
      </c>
      <c r="AH20" s="96" t="s">
        <v>774</v>
      </c>
      <c r="AI20" s="97">
        <v>0.80132450331125826</v>
      </c>
      <c r="AJ20" s="98">
        <v>0.11920529801324503</v>
      </c>
      <c r="AK20" s="98">
        <v>4.9668874172185427E-2</v>
      </c>
      <c r="AL20" s="98">
        <v>2.9801324503311258E-2</v>
      </c>
      <c r="AM20" s="99">
        <v>302</v>
      </c>
      <c r="AN20" s="97" t="s">
        <v>774</v>
      </c>
      <c r="AO20" s="98" t="s">
        <v>774</v>
      </c>
      <c r="AP20" s="98" t="s">
        <v>774</v>
      </c>
      <c r="AQ20" s="98" t="s">
        <v>774</v>
      </c>
      <c r="AR20" s="99" t="s">
        <v>774</v>
      </c>
    </row>
    <row r="21" spans="1:44">
      <c r="A21" s="58" t="s">
        <v>39</v>
      </c>
      <c r="B21" s="58">
        <v>113</v>
      </c>
      <c r="C21" s="58" t="s">
        <v>13</v>
      </c>
      <c r="D21" s="92" t="s">
        <v>40</v>
      </c>
      <c r="E21" s="93">
        <v>0.79545454545454541</v>
      </c>
      <c r="F21" s="93">
        <v>2.2727272727272728E-2</v>
      </c>
      <c r="G21" s="93">
        <v>4.5454545454545456E-2</v>
      </c>
      <c r="H21" s="93">
        <v>0.13636363636363635</v>
      </c>
      <c r="I21" s="92">
        <v>44</v>
      </c>
      <c r="J21" s="93" t="s">
        <v>694</v>
      </c>
      <c r="K21" s="93" t="s">
        <v>694</v>
      </c>
      <c r="L21" s="93" t="s">
        <v>694</v>
      </c>
      <c r="M21" s="93" t="s">
        <v>694</v>
      </c>
      <c r="N21" s="92" t="s">
        <v>694</v>
      </c>
      <c r="O21" s="94">
        <v>0.75757575757575757</v>
      </c>
      <c r="P21" s="94">
        <v>6.0606060606060608E-2</v>
      </c>
      <c r="Q21" s="94">
        <v>3.0303030303030304E-2</v>
      </c>
      <c r="R21" s="94">
        <v>0.15151515151515152</v>
      </c>
      <c r="S21" s="95">
        <v>33</v>
      </c>
      <c r="T21" s="94" t="s">
        <v>694</v>
      </c>
      <c r="U21" s="94" t="s">
        <v>694</v>
      </c>
      <c r="V21" s="94" t="s">
        <v>694</v>
      </c>
      <c r="W21" s="94" t="s">
        <v>694</v>
      </c>
      <c r="X21" s="94" t="s">
        <v>694</v>
      </c>
      <c r="Y21" s="96">
        <v>0.8</v>
      </c>
      <c r="Z21" s="96">
        <v>0.125</v>
      </c>
      <c r="AA21" s="96">
        <v>2.5000000000000001E-2</v>
      </c>
      <c r="AB21" s="96">
        <v>0.05</v>
      </c>
      <c r="AC21" s="16">
        <v>40</v>
      </c>
      <c r="AD21" s="96" t="s">
        <v>694</v>
      </c>
      <c r="AE21" s="96" t="s">
        <v>694</v>
      </c>
      <c r="AF21" s="96" t="s">
        <v>694</v>
      </c>
      <c r="AG21" s="96" t="s">
        <v>694</v>
      </c>
      <c r="AH21" s="16" t="s">
        <v>694</v>
      </c>
      <c r="AI21" s="97">
        <v>0.70588235294117652</v>
      </c>
      <c r="AJ21" s="98">
        <v>0.11764705882352941</v>
      </c>
      <c r="AK21" s="98">
        <v>0</v>
      </c>
      <c r="AL21" s="98">
        <v>0.17647058823529413</v>
      </c>
      <c r="AM21" s="99">
        <v>17</v>
      </c>
      <c r="AN21" s="98" t="s">
        <v>694</v>
      </c>
      <c r="AO21" s="98" t="s">
        <v>694</v>
      </c>
      <c r="AP21" s="98" t="s">
        <v>694</v>
      </c>
      <c r="AQ21" s="98" t="s">
        <v>694</v>
      </c>
      <c r="AR21" s="98" t="s">
        <v>694</v>
      </c>
    </row>
    <row r="22" spans="1:44">
      <c r="A22" s="58" t="s">
        <v>41</v>
      </c>
      <c r="B22" s="58">
        <v>114</v>
      </c>
      <c r="C22" s="58" t="s">
        <v>13</v>
      </c>
      <c r="D22" s="92" t="s">
        <v>42</v>
      </c>
      <c r="E22" s="93">
        <v>0.54683195592286504</v>
      </c>
      <c r="F22" s="93">
        <v>0.26170798898071623</v>
      </c>
      <c r="G22" s="93">
        <v>0.15426997245179064</v>
      </c>
      <c r="H22" s="93">
        <v>3.71900826446281E-2</v>
      </c>
      <c r="I22" s="92">
        <v>726</v>
      </c>
      <c r="J22" s="93">
        <v>0.3783783783783784</v>
      </c>
      <c r="K22" s="93">
        <v>0.35135135135135137</v>
      </c>
      <c r="L22" s="93">
        <v>0.21621621621621623</v>
      </c>
      <c r="M22" s="93">
        <v>5.4054054054054057E-2</v>
      </c>
      <c r="N22" s="92">
        <v>37</v>
      </c>
      <c r="O22" s="94">
        <v>0.55509641873278237</v>
      </c>
      <c r="P22" s="94">
        <v>0.28650137741046833</v>
      </c>
      <c r="Q22" s="94">
        <v>0.14325068870523416</v>
      </c>
      <c r="R22" s="94">
        <v>1.5151515151515152E-2</v>
      </c>
      <c r="S22" s="95">
        <v>726</v>
      </c>
      <c r="T22" s="94">
        <v>0.42499999999999999</v>
      </c>
      <c r="U22" s="94">
        <v>0.375</v>
      </c>
      <c r="V22" s="94">
        <v>0.2</v>
      </c>
      <c r="W22" s="94">
        <v>0</v>
      </c>
      <c r="X22" s="95">
        <v>40</v>
      </c>
      <c r="Y22" s="96">
        <v>0.59915611814345993</v>
      </c>
      <c r="Z22" s="96">
        <v>0.26863572433192684</v>
      </c>
      <c r="AA22" s="96">
        <v>0.10689170182841069</v>
      </c>
      <c r="AB22" s="96">
        <v>2.5316455696202531E-2</v>
      </c>
      <c r="AC22" s="16">
        <v>711</v>
      </c>
      <c r="AD22" s="96">
        <v>0.47826086956521741</v>
      </c>
      <c r="AE22" s="96">
        <v>0.39130434782608697</v>
      </c>
      <c r="AF22" s="96">
        <v>8.6956521739130432E-2</v>
      </c>
      <c r="AG22" s="96">
        <v>4.3478260869565216E-2</v>
      </c>
      <c r="AH22" s="16">
        <v>46</v>
      </c>
      <c r="AI22" s="97">
        <v>0.60182370820668696</v>
      </c>
      <c r="AJ22" s="98">
        <v>0.26899696048632221</v>
      </c>
      <c r="AK22" s="98">
        <v>0.11094224924012158</v>
      </c>
      <c r="AL22" s="98">
        <v>1.82370820668693E-2</v>
      </c>
      <c r="AM22" s="99">
        <v>658</v>
      </c>
      <c r="AN22" s="98">
        <v>0.47619047619047616</v>
      </c>
      <c r="AO22" s="98">
        <v>0.35714285714285715</v>
      </c>
      <c r="AP22" s="98">
        <v>0.14285714285714285</v>
      </c>
      <c r="AQ22" s="98">
        <v>2.3809523809523808E-2</v>
      </c>
      <c r="AR22" s="99">
        <v>42</v>
      </c>
    </row>
    <row r="23" spans="1:44">
      <c r="A23" s="58" t="s">
        <v>43</v>
      </c>
      <c r="B23" s="58">
        <v>171</v>
      </c>
      <c r="C23" s="58" t="s">
        <v>13</v>
      </c>
      <c r="D23" s="92" t="s">
        <v>44</v>
      </c>
      <c r="E23" s="93">
        <v>0.75862068965517238</v>
      </c>
      <c r="F23" s="93">
        <v>0.20689655172413793</v>
      </c>
      <c r="G23" s="93">
        <v>2.5862068965517241E-2</v>
      </c>
      <c r="H23" s="93">
        <v>8.6206896551724137E-3</v>
      </c>
      <c r="I23" s="92">
        <v>116</v>
      </c>
      <c r="J23" s="93" t="s">
        <v>694</v>
      </c>
      <c r="K23" s="93" t="s">
        <v>694</v>
      </c>
      <c r="L23" s="93" t="s">
        <v>694</v>
      </c>
      <c r="M23" s="93" t="s">
        <v>694</v>
      </c>
      <c r="N23" s="92" t="s">
        <v>694</v>
      </c>
      <c r="O23" s="94">
        <v>0.65420560747663548</v>
      </c>
      <c r="P23" s="94">
        <v>0.31775700934579437</v>
      </c>
      <c r="Q23" s="94">
        <v>1.8691588785046728E-2</v>
      </c>
      <c r="R23" s="94">
        <v>9.3457943925233638E-3</v>
      </c>
      <c r="S23" s="95">
        <v>107</v>
      </c>
      <c r="T23" s="94" t="s">
        <v>694</v>
      </c>
      <c r="U23" s="94" t="s">
        <v>694</v>
      </c>
      <c r="V23" s="94" t="s">
        <v>694</v>
      </c>
      <c r="W23" s="94" t="s">
        <v>694</v>
      </c>
      <c r="X23" s="94" t="s">
        <v>694</v>
      </c>
      <c r="Y23" s="96">
        <v>0.64423076923076927</v>
      </c>
      <c r="Z23" s="96">
        <v>0.29807692307692307</v>
      </c>
      <c r="AA23" s="96">
        <v>1.9230769230769232E-2</v>
      </c>
      <c r="AB23" s="96">
        <v>3.8461538461538464E-2</v>
      </c>
      <c r="AC23" s="16">
        <v>104</v>
      </c>
      <c r="AD23" s="96" t="s">
        <v>694</v>
      </c>
      <c r="AE23" s="96" t="s">
        <v>694</v>
      </c>
      <c r="AF23" s="96" t="s">
        <v>694</v>
      </c>
      <c r="AG23" s="96" t="s">
        <v>694</v>
      </c>
      <c r="AH23" s="16" t="s">
        <v>694</v>
      </c>
      <c r="AI23" s="97">
        <v>0.68</v>
      </c>
      <c r="AJ23" s="98">
        <v>0.25</v>
      </c>
      <c r="AK23" s="98">
        <v>0.05</v>
      </c>
      <c r="AL23" s="98">
        <v>0.02</v>
      </c>
      <c r="AM23" s="99">
        <v>100</v>
      </c>
      <c r="AN23" s="98" t="s">
        <v>694</v>
      </c>
      <c r="AO23" s="98" t="s">
        <v>694</v>
      </c>
      <c r="AP23" s="98" t="s">
        <v>694</v>
      </c>
      <c r="AQ23" s="98" t="s">
        <v>694</v>
      </c>
      <c r="AR23" s="98" t="s">
        <v>694</v>
      </c>
    </row>
    <row r="24" spans="1:44">
      <c r="A24" s="58" t="s">
        <v>45</v>
      </c>
      <c r="B24" s="58">
        <v>171</v>
      </c>
      <c r="C24" s="58" t="s">
        <v>13</v>
      </c>
      <c r="D24" s="92" t="s">
        <v>46</v>
      </c>
      <c r="E24" s="93">
        <v>0.84523809523809523</v>
      </c>
      <c r="F24" s="93">
        <v>0.14285714285714285</v>
      </c>
      <c r="G24" s="93">
        <v>1.1904761904761904E-2</v>
      </c>
      <c r="H24" s="93">
        <v>0</v>
      </c>
      <c r="I24" s="92">
        <v>84</v>
      </c>
      <c r="J24" s="93" t="s">
        <v>774</v>
      </c>
      <c r="K24" s="93" t="s">
        <v>774</v>
      </c>
      <c r="L24" s="93" t="s">
        <v>774</v>
      </c>
      <c r="M24" s="93" t="s">
        <v>774</v>
      </c>
      <c r="N24" s="93" t="s">
        <v>774</v>
      </c>
      <c r="O24" s="94">
        <v>0.88095238095238093</v>
      </c>
      <c r="P24" s="94">
        <v>0.10714285714285714</v>
      </c>
      <c r="Q24" s="94">
        <v>1.1904761904761904E-2</v>
      </c>
      <c r="R24" s="94">
        <v>0</v>
      </c>
      <c r="S24" s="95">
        <v>84</v>
      </c>
      <c r="T24" s="94" t="s">
        <v>774</v>
      </c>
      <c r="U24" s="94" t="s">
        <v>774</v>
      </c>
      <c r="V24" s="94" t="s">
        <v>774</v>
      </c>
      <c r="W24" s="94" t="s">
        <v>774</v>
      </c>
      <c r="X24" s="94" t="s">
        <v>774</v>
      </c>
      <c r="Y24" s="96">
        <v>0.79220779220779225</v>
      </c>
      <c r="Z24" s="96">
        <v>0.19480519480519481</v>
      </c>
      <c r="AA24" s="96">
        <v>1.2987012987012988E-2</v>
      </c>
      <c r="AB24" s="96">
        <v>0</v>
      </c>
      <c r="AC24" s="16">
        <v>77</v>
      </c>
      <c r="AD24" s="96" t="s">
        <v>694</v>
      </c>
      <c r="AE24" s="96" t="s">
        <v>694</v>
      </c>
      <c r="AF24" s="96" t="s">
        <v>694</v>
      </c>
      <c r="AG24" s="96" t="s">
        <v>694</v>
      </c>
      <c r="AH24" s="16" t="s">
        <v>694</v>
      </c>
      <c r="AI24" s="97">
        <v>0.77464788732394363</v>
      </c>
      <c r="AJ24" s="98">
        <v>0.22535211267605634</v>
      </c>
      <c r="AK24" s="98">
        <v>0</v>
      </c>
      <c r="AL24" s="98">
        <v>0</v>
      </c>
      <c r="AM24" s="99">
        <v>71</v>
      </c>
      <c r="AN24" s="97" t="s">
        <v>774</v>
      </c>
      <c r="AO24" s="98" t="s">
        <v>774</v>
      </c>
      <c r="AP24" s="98" t="s">
        <v>774</v>
      </c>
      <c r="AQ24" s="98" t="s">
        <v>774</v>
      </c>
      <c r="AR24" s="99" t="s">
        <v>774</v>
      </c>
    </row>
    <row r="25" spans="1:44">
      <c r="A25" s="58" t="s">
        <v>47</v>
      </c>
      <c r="B25" s="58">
        <v>114</v>
      </c>
      <c r="C25" s="58" t="s">
        <v>13</v>
      </c>
      <c r="D25" s="92" t="s">
        <v>48</v>
      </c>
      <c r="E25" s="93" t="s">
        <v>774</v>
      </c>
      <c r="F25" s="93" t="s">
        <v>774</v>
      </c>
      <c r="G25" s="93" t="s">
        <v>774</v>
      </c>
      <c r="H25" s="93" t="s">
        <v>774</v>
      </c>
      <c r="I25" s="93" t="s">
        <v>774</v>
      </c>
      <c r="J25" s="93" t="s">
        <v>694</v>
      </c>
      <c r="K25" s="93" t="s">
        <v>694</v>
      </c>
      <c r="L25" s="93" t="s">
        <v>694</v>
      </c>
      <c r="M25" s="93" t="s">
        <v>694</v>
      </c>
      <c r="N25" s="92" t="s">
        <v>694</v>
      </c>
      <c r="O25" s="94">
        <v>0.88888888888888884</v>
      </c>
      <c r="P25" s="94">
        <v>0.1111111111111111</v>
      </c>
      <c r="Q25" s="94">
        <v>0</v>
      </c>
      <c r="R25" s="94">
        <v>0</v>
      </c>
      <c r="S25" s="95">
        <v>9</v>
      </c>
      <c r="T25" s="94" t="s">
        <v>694</v>
      </c>
      <c r="U25" s="94" t="s">
        <v>694</v>
      </c>
      <c r="V25" s="94" t="s">
        <v>694</v>
      </c>
      <c r="W25" s="94" t="s">
        <v>694</v>
      </c>
      <c r="X25" s="94" t="s">
        <v>694</v>
      </c>
      <c r="Y25" s="96">
        <v>1</v>
      </c>
      <c r="Z25" s="96">
        <v>0</v>
      </c>
      <c r="AA25" s="96">
        <v>0</v>
      </c>
      <c r="AB25" s="96">
        <v>0</v>
      </c>
      <c r="AC25" s="16">
        <v>8</v>
      </c>
      <c r="AD25" s="96" t="s">
        <v>694</v>
      </c>
      <c r="AE25" s="96" t="s">
        <v>694</v>
      </c>
      <c r="AF25" s="96" t="s">
        <v>694</v>
      </c>
      <c r="AG25" s="96" t="s">
        <v>694</v>
      </c>
      <c r="AH25" s="16" t="s">
        <v>694</v>
      </c>
      <c r="AI25" s="97">
        <v>1</v>
      </c>
      <c r="AJ25" s="98">
        <v>0</v>
      </c>
      <c r="AK25" s="98">
        <v>0</v>
      </c>
      <c r="AL25" s="98">
        <v>0</v>
      </c>
      <c r="AM25" s="99">
        <v>8</v>
      </c>
      <c r="AN25" s="98" t="s">
        <v>694</v>
      </c>
      <c r="AO25" s="98" t="s">
        <v>694</v>
      </c>
      <c r="AP25" s="98" t="s">
        <v>694</v>
      </c>
      <c r="AQ25" s="98" t="s">
        <v>694</v>
      </c>
      <c r="AR25" s="98" t="s">
        <v>694</v>
      </c>
    </row>
    <row r="26" spans="1:44">
      <c r="A26" s="58" t="s">
        <v>49</v>
      </c>
      <c r="B26" s="58">
        <v>189</v>
      </c>
      <c r="C26" s="58" t="s">
        <v>13</v>
      </c>
      <c r="D26" s="92" t="s">
        <v>50</v>
      </c>
      <c r="E26" s="93">
        <v>0.81190019193857965</v>
      </c>
      <c r="F26" s="93">
        <v>0.14203454894433781</v>
      </c>
      <c r="G26" s="93">
        <v>4.4145873320537425E-2</v>
      </c>
      <c r="H26" s="93">
        <v>1.9193857965451055E-3</v>
      </c>
      <c r="I26" s="92">
        <v>521</v>
      </c>
      <c r="J26" s="93" t="s">
        <v>774</v>
      </c>
      <c r="K26" s="93" t="s">
        <v>774</v>
      </c>
      <c r="L26" s="93" t="s">
        <v>774</v>
      </c>
      <c r="M26" s="93" t="s">
        <v>774</v>
      </c>
      <c r="N26" s="93" t="s">
        <v>774</v>
      </c>
      <c r="O26" s="94">
        <v>0.77819548872180455</v>
      </c>
      <c r="P26" s="94">
        <v>0.16917293233082706</v>
      </c>
      <c r="Q26" s="94">
        <v>4.6992481203007516E-2</v>
      </c>
      <c r="R26" s="94">
        <v>5.6390977443609019E-3</v>
      </c>
      <c r="S26" s="95">
        <v>532</v>
      </c>
      <c r="T26" s="94" t="s">
        <v>774</v>
      </c>
      <c r="U26" s="94" t="s">
        <v>774</v>
      </c>
      <c r="V26" s="94" t="s">
        <v>774</v>
      </c>
      <c r="W26" s="94" t="s">
        <v>774</v>
      </c>
      <c r="X26" s="94" t="s">
        <v>774</v>
      </c>
      <c r="Y26" s="96">
        <v>0.75283018867924534</v>
      </c>
      <c r="Z26" s="96">
        <v>0.15660377358490565</v>
      </c>
      <c r="AA26" s="96">
        <v>7.5471698113207544E-2</v>
      </c>
      <c r="AB26" s="96">
        <v>1.509433962264151E-2</v>
      </c>
      <c r="AC26" s="16">
        <v>530</v>
      </c>
      <c r="AD26" s="96" t="s">
        <v>774</v>
      </c>
      <c r="AE26" s="96" t="s">
        <v>774</v>
      </c>
      <c r="AF26" s="96" t="s">
        <v>774</v>
      </c>
      <c r="AG26" s="96" t="s">
        <v>774</v>
      </c>
      <c r="AH26" s="96" t="s">
        <v>774</v>
      </c>
      <c r="AI26" s="97">
        <v>0.72519083969465647</v>
      </c>
      <c r="AJ26" s="98">
        <v>0.1965648854961832</v>
      </c>
      <c r="AK26" s="98">
        <v>6.4885496183206104E-2</v>
      </c>
      <c r="AL26" s="98">
        <v>1.3358778625954198E-2</v>
      </c>
      <c r="AM26" s="99">
        <v>524</v>
      </c>
      <c r="AN26" s="97" t="s">
        <v>774</v>
      </c>
      <c r="AO26" s="98" t="s">
        <v>774</v>
      </c>
      <c r="AP26" s="98" t="s">
        <v>774</v>
      </c>
      <c r="AQ26" s="98" t="s">
        <v>774</v>
      </c>
      <c r="AR26" s="99" t="s">
        <v>774</v>
      </c>
    </row>
    <row r="27" spans="1:44">
      <c r="A27" s="58" t="s">
        <v>51</v>
      </c>
      <c r="B27" s="58">
        <v>112</v>
      </c>
      <c r="C27" s="58" t="s">
        <v>13</v>
      </c>
      <c r="D27" s="92" t="s">
        <v>52</v>
      </c>
      <c r="E27" s="93">
        <v>0.75754310344827591</v>
      </c>
      <c r="F27" s="93">
        <v>0.17349137931034483</v>
      </c>
      <c r="G27" s="93">
        <v>5.6034482758620691E-2</v>
      </c>
      <c r="H27" s="93">
        <v>1.2931034482758621E-2</v>
      </c>
      <c r="I27" s="92">
        <v>928</v>
      </c>
      <c r="J27" s="93">
        <v>0.5714285714285714</v>
      </c>
      <c r="K27" s="93">
        <v>0.42857142857142855</v>
      </c>
      <c r="L27" s="93">
        <v>0</v>
      </c>
      <c r="M27" s="93">
        <v>0</v>
      </c>
      <c r="N27" s="92">
        <v>21</v>
      </c>
      <c r="O27" s="94">
        <v>0.7635960044395117</v>
      </c>
      <c r="P27" s="94">
        <v>0.15871254162042175</v>
      </c>
      <c r="Q27" s="94">
        <v>5.7713651498335183E-2</v>
      </c>
      <c r="R27" s="94">
        <v>1.9977802441731411E-2</v>
      </c>
      <c r="S27" s="95">
        <v>901</v>
      </c>
      <c r="T27" s="94">
        <v>0.72727272727272729</v>
      </c>
      <c r="U27" s="94">
        <v>0.27272727272727271</v>
      </c>
      <c r="V27" s="94">
        <v>0</v>
      </c>
      <c r="W27" s="94">
        <v>0</v>
      </c>
      <c r="X27" s="95">
        <v>22</v>
      </c>
      <c r="Y27" s="96">
        <v>0.757327080890973</v>
      </c>
      <c r="Z27" s="96">
        <v>0.17467760844079719</v>
      </c>
      <c r="AA27" s="96">
        <v>5.9788980070339975E-2</v>
      </c>
      <c r="AB27" s="96">
        <v>8.2063305978898014E-3</v>
      </c>
      <c r="AC27" s="16">
        <v>853</v>
      </c>
      <c r="AD27" s="96">
        <v>0.76190476190476186</v>
      </c>
      <c r="AE27" s="96">
        <v>0.23809523809523808</v>
      </c>
      <c r="AF27" s="96">
        <v>0</v>
      </c>
      <c r="AG27" s="96">
        <v>0</v>
      </c>
      <c r="AH27" s="16">
        <v>21</v>
      </c>
      <c r="AI27" s="97">
        <v>0.77351485148514854</v>
      </c>
      <c r="AJ27" s="98">
        <v>0.14727722772277227</v>
      </c>
      <c r="AK27" s="98">
        <v>6.8069306930693074E-2</v>
      </c>
      <c r="AL27" s="98">
        <v>1.1138613861386138E-2</v>
      </c>
      <c r="AM27" s="99">
        <v>808</v>
      </c>
      <c r="AN27" s="98">
        <v>0.77272727272727271</v>
      </c>
      <c r="AO27" s="98">
        <v>0.18181818181818182</v>
      </c>
      <c r="AP27" s="98">
        <v>4.5454545454545456E-2</v>
      </c>
      <c r="AQ27" s="98">
        <v>0</v>
      </c>
      <c r="AR27" s="99">
        <v>22</v>
      </c>
    </row>
    <row r="28" spans="1:44">
      <c r="A28" s="58" t="s">
        <v>53</v>
      </c>
      <c r="B28" s="58">
        <v>114</v>
      </c>
      <c r="C28" s="58" t="s">
        <v>13</v>
      </c>
      <c r="D28" s="92" t="s">
        <v>54</v>
      </c>
      <c r="E28" s="93">
        <v>0.83132530120481929</v>
      </c>
      <c r="F28" s="93">
        <v>0.16867469879518071</v>
      </c>
      <c r="G28" s="93">
        <v>0</v>
      </c>
      <c r="H28" s="93">
        <v>0</v>
      </c>
      <c r="I28" s="92">
        <v>83</v>
      </c>
      <c r="J28" s="93" t="s">
        <v>694</v>
      </c>
      <c r="K28" s="93" t="s">
        <v>694</v>
      </c>
      <c r="L28" s="93" t="s">
        <v>694</v>
      </c>
      <c r="M28" s="93" t="s">
        <v>694</v>
      </c>
      <c r="N28" s="92" t="s">
        <v>694</v>
      </c>
      <c r="O28" s="94">
        <v>0.82499999999999996</v>
      </c>
      <c r="P28" s="94">
        <v>0.16250000000000001</v>
      </c>
      <c r="Q28" s="94">
        <v>0</v>
      </c>
      <c r="R28" s="94">
        <v>1.2500000000000001E-2</v>
      </c>
      <c r="S28" s="95">
        <v>80</v>
      </c>
      <c r="T28" s="94" t="s">
        <v>694</v>
      </c>
      <c r="U28" s="94" t="s">
        <v>694</v>
      </c>
      <c r="V28" s="94" t="s">
        <v>694</v>
      </c>
      <c r="W28" s="94" t="s">
        <v>694</v>
      </c>
      <c r="X28" s="94" t="s">
        <v>694</v>
      </c>
      <c r="Y28" s="96">
        <v>0.74025974025974028</v>
      </c>
      <c r="Z28" s="96">
        <v>0.25974025974025972</v>
      </c>
      <c r="AA28" s="96">
        <v>0</v>
      </c>
      <c r="AB28" s="96">
        <v>0</v>
      </c>
      <c r="AC28" s="16">
        <v>77</v>
      </c>
      <c r="AD28" s="96" t="s">
        <v>694</v>
      </c>
      <c r="AE28" s="96" t="s">
        <v>694</v>
      </c>
      <c r="AF28" s="96" t="s">
        <v>694</v>
      </c>
      <c r="AG28" s="96" t="s">
        <v>694</v>
      </c>
      <c r="AH28" s="16" t="s">
        <v>694</v>
      </c>
      <c r="AI28" s="97">
        <v>0.72</v>
      </c>
      <c r="AJ28" s="98">
        <v>0.21333333333333335</v>
      </c>
      <c r="AK28" s="98">
        <v>6.6666666666666666E-2</v>
      </c>
      <c r="AL28" s="98">
        <v>0</v>
      </c>
      <c r="AM28" s="99">
        <v>75</v>
      </c>
      <c r="AN28" s="98" t="s">
        <v>694</v>
      </c>
      <c r="AO28" s="98" t="s">
        <v>694</v>
      </c>
      <c r="AP28" s="98" t="s">
        <v>694</v>
      </c>
      <c r="AQ28" s="98" t="s">
        <v>694</v>
      </c>
      <c r="AR28" s="98" t="s">
        <v>694</v>
      </c>
    </row>
    <row r="29" spans="1:44">
      <c r="A29" s="58" t="s">
        <v>55</v>
      </c>
      <c r="B29" s="58">
        <v>121</v>
      </c>
      <c r="C29" s="58" t="s">
        <v>13</v>
      </c>
      <c r="D29" s="92" t="s">
        <v>56</v>
      </c>
      <c r="E29" s="93">
        <v>0.82608695652173914</v>
      </c>
      <c r="F29" s="93">
        <v>0.17391304347826086</v>
      </c>
      <c r="G29" s="93">
        <v>0</v>
      </c>
      <c r="H29" s="93">
        <v>0</v>
      </c>
      <c r="I29" s="92">
        <v>23</v>
      </c>
      <c r="J29" s="93" t="s">
        <v>694</v>
      </c>
      <c r="K29" s="93" t="s">
        <v>694</v>
      </c>
      <c r="L29" s="93" t="s">
        <v>694</v>
      </c>
      <c r="M29" s="93" t="s">
        <v>694</v>
      </c>
      <c r="N29" s="92" t="s">
        <v>694</v>
      </c>
      <c r="O29" s="94">
        <v>0.9</v>
      </c>
      <c r="P29" s="94">
        <v>0.1</v>
      </c>
      <c r="Q29" s="94">
        <v>0</v>
      </c>
      <c r="R29" s="94">
        <v>0</v>
      </c>
      <c r="S29" s="95">
        <v>30</v>
      </c>
      <c r="T29" s="94" t="s">
        <v>694</v>
      </c>
      <c r="U29" s="94" t="s">
        <v>694</v>
      </c>
      <c r="V29" s="94" t="s">
        <v>694</v>
      </c>
      <c r="W29" s="94" t="s">
        <v>694</v>
      </c>
      <c r="X29" s="94" t="s">
        <v>694</v>
      </c>
      <c r="Y29" s="96">
        <v>0.8928571428571429</v>
      </c>
      <c r="Z29" s="96">
        <v>0.10714285714285714</v>
      </c>
      <c r="AA29" s="96">
        <v>0</v>
      </c>
      <c r="AB29" s="96">
        <v>0</v>
      </c>
      <c r="AC29" s="16">
        <v>28</v>
      </c>
      <c r="AD29" s="96" t="s">
        <v>694</v>
      </c>
      <c r="AE29" s="96" t="s">
        <v>694</v>
      </c>
      <c r="AF29" s="96" t="s">
        <v>694</v>
      </c>
      <c r="AG29" s="96" t="s">
        <v>694</v>
      </c>
      <c r="AH29" s="16" t="s">
        <v>694</v>
      </c>
      <c r="AI29" s="97">
        <v>0.9285714285714286</v>
      </c>
      <c r="AJ29" s="98">
        <v>7.1428571428571425E-2</v>
      </c>
      <c r="AK29" s="98">
        <v>0</v>
      </c>
      <c r="AL29" s="98">
        <v>0</v>
      </c>
      <c r="AM29" s="99">
        <v>28</v>
      </c>
      <c r="AN29" s="98" t="s">
        <v>694</v>
      </c>
      <c r="AO29" s="98" t="s">
        <v>694</v>
      </c>
      <c r="AP29" s="98" t="s">
        <v>694</v>
      </c>
      <c r="AQ29" s="98" t="s">
        <v>694</v>
      </c>
      <c r="AR29" s="98" t="s">
        <v>694</v>
      </c>
    </row>
    <row r="30" spans="1:44">
      <c r="A30" s="58" t="s">
        <v>57</v>
      </c>
      <c r="B30" s="58">
        <v>171</v>
      </c>
      <c r="C30" s="58" t="s">
        <v>13</v>
      </c>
      <c r="D30" s="92" t="s">
        <v>58</v>
      </c>
      <c r="E30" s="93">
        <v>0.61240310077519378</v>
      </c>
      <c r="F30" s="93">
        <v>0.27906976744186046</v>
      </c>
      <c r="G30" s="93">
        <v>0.10852713178294573</v>
      </c>
      <c r="H30" s="93">
        <v>0</v>
      </c>
      <c r="I30" s="92">
        <v>129</v>
      </c>
      <c r="J30" s="93" t="s">
        <v>774</v>
      </c>
      <c r="K30" s="93" t="s">
        <v>774</v>
      </c>
      <c r="L30" s="93" t="s">
        <v>774</v>
      </c>
      <c r="M30" s="93" t="s">
        <v>774</v>
      </c>
      <c r="N30" s="93" t="s">
        <v>774</v>
      </c>
      <c r="O30" s="94">
        <v>0.57599999999999996</v>
      </c>
      <c r="P30" s="94">
        <v>0.30399999999999999</v>
      </c>
      <c r="Q30" s="94">
        <v>0.104</v>
      </c>
      <c r="R30" s="94">
        <v>1.6E-2</v>
      </c>
      <c r="S30" s="95">
        <v>125</v>
      </c>
      <c r="T30" s="94" t="s">
        <v>774</v>
      </c>
      <c r="U30" s="94" t="s">
        <v>774</v>
      </c>
      <c r="V30" s="94" t="s">
        <v>774</v>
      </c>
      <c r="W30" s="94" t="s">
        <v>774</v>
      </c>
      <c r="X30" s="94" t="s">
        <v>774</v>
      </c>
      <c r="Y30" s="96">
        <v>0.61417322834645671</v>
      </c>
      <c r="Z30" s="96">
        <v>0.29921259842519687</v>
      </c>
      <c r="AA30" s="96">
        <v>7.0866141732283464E-2</v>
      </c>
      <c r="AB30" s="96">
        <v>1.5748031496062992E-2</v>
      </c>
      <c r="AC30" s="16">
        <v>127</v>
      </c>
      <c r="AD30" s="96" t="s">
        <v>774</v>
      </c>
      <c r="AE30" s="96" t="s">
        <v>774</v>
      </c>
      <c r="AF30" s="96" t="s">
        <v>774</v>
      </c>
      <c r="AG30" s="96" t="s">
        <v>774</v>
      </c>
      <c r="AH30" s="96" t="s">
        <v>774</v>
      </c>
      <c r="AI30" s="97">
        <v>0.67521367521367526</v>
      </c>
      <c r="AJ30" s="98">
        <v>0.27350427350427353</v>
      </c>
      <c r="AK30" s="98">
        <v>4.2735042735042736E-2</v>
      </c>
      <c r="AL30" s="98">
        <v>8.5470085470085479E-3</v>
      </c>
      <c r="AM30" s="99">
        <v>117</v>
      </c>
      <c r="AN30" s="98" t="s">
        <v>694</v>
      </c>
      <c r="AO30" s="98" t="s">
        <v>694</v>
      </c>
      <c r="AP30" s="98" t="s">
        <v>694</v>
      </c>
      <c r="AQ30" s="98" t="s">
        <v>694</v>
      </c>
      <c r="AR30" s="98" t="s">
        <v>694</v>
      </c>
    </row>
    <row r="31" spans="1:44">
      <c r="A31" s="58" t="s">
        <v>59</v>
      </c>
      <c r="B31" s="58">
        <v>171</v>
      </c>
      <c r="C31" s="58" t="s">
        <v>13</v>
      </c>
      <c r="D31" s="92" t="s">
        <v>60</v>
      </c>
      <c r="E31" s="93">
        <v>0.77852348993288589</v>
      </c>
      <c r="F31" s="93">
        <v>0.1476510067114094</v>
      </c>
      <c r="G31" s="93">
        <v>6.0402684563758392E-2</v>
      </c>
      <c r="H31" s="93">
        <v>1.3422818791946308E-2</v>
      </c>
      <c r="I31" s="92">
        <v>149</v>
      </c>
      <c r="J31" s="93" t="s">
        <v>774</v>
      </c>
      <c r="K31" s="93" t="s">
        <v>774</v>
      </c>
      <c r="L31" s="93" t="s">
        <v>774</v>
      </c>
      <c r="M31" s="93" t="s">
        <v>774</v>
      </c>
      <c r="N31" s="93" t="s">
        <v>774</v>
      </c>
      <c r="O31" s="94">
        <v>0.8571428571428571</v>
      </c>
      <c r="P31" s="94">
        <v>0.10119047619047619</v>
      </c>
      <c r="Q31" s="94">
        <v>3.5714285714285712E-2</v>
      </c>
      <c r="R31" s="94">
        <v>5.9523809523809521E-3</v>
      </c>
      <c r="S31" s="95">
        <v>168</v>
      </c>
      <c r="T31" s="94" t="s">
        <v>774</v>
      </c>
      <c r="U31" s="94" t="s">
        <v>774</v>
      </c>
      <c r="V31" s="94" t="s">
        <v>774</v>
      </c>
      <c r="W31" s="94" t="s">
        <v>774</v>
      </c>
      <c r="X31" s="94" t="s">
        <v>774</v>
      </c>
      <c r="Y31" s="96">
        <v>0.84571428571428575</v>
      </c>
      <c r="Z31" s="96">
        <v>0.11428571428571428</v>
      </c>
      <c r="AA31" s="96">
        <v>2.2857142857142857E-2</v>
      </c>
      <c r="AB31" s="96">
        <v>1.7142857142857144E-2</v>
      </c>
      <c r="AC31" s="16">
        <v>175</v>
      </c>
      <c r="AD31" s="96" t="s">
        <v>774</v>
      </c>
      <c r="AE31" s="96" t="s">
        <v>774</v>
      </c>
      <c r="AF31" s="96" t="s">
        <v>774</v>
      </c>
      <c r="AG31" s="96" t="s">
        <v>774</v>
      </c>
      <c r="AH31" s="96" t="s">
        <v>774</v>
      </c>
      <c r="AI31" s="97">
        <v>0.84659090909090906</v>
      </c>
      <c r="AJ31" s="98">
        <v>9.6590909090909088E-2</v>
      </c>
      <c r="AK31" s="98">
        <v>2.8409090909090908E-2</v>
      </c>
      <c r="AL31" s="98">
        <v>2.8409090909090908E-2</v>
      </c>
      <c r="AM31" s="99">
        <v>176</v>
      </c>
      <c r="AN31" s="97" t="s">
        <v>774</v>
      </c>
      <c r="AO31" s="98" t="s">
        <v>774</v>
      </c>
      <c r="AP31" s="98" t="s">
        <v>774</v>
      </c>
      <c r="AQ31" s="98" t="s">
        <v>774</v>
      </c>
      <c r="AR31" s="99" t="s">
        <v>774</v>
      </c>
    </row>
    <row r="32" spans="1:44">
      <c r="A32" s="58" t="s">
        <v>61</v>
      </c>
      <c r="B32" s="58">
        <v>112</v>
      </c>
      <c r="C32" s="58" t="s">
        <v>13</v>
      </c>
      <c r="D32" s="92" t="s">
        <v>62</v>
      </c>
      <c r="E32" s="93">
        <v>0.70319634703196343</v>
      </c>
      <c r="F32" s="93">
        <v>0.23744292237442921</v>
      </c>
      <c r="G32" s="93">
        <v>4.1095890410958902E-2</v>
      </c>
      <c r="H32" s="93">
        <v>1.8264840182648401E-2</v>
      </c>
      <c r="I32" s="92">
        <v>219</v>
      </c>
      <c r="J32" s="93" t="s">
        <v>774</v>
      </c>
      <c r="K32" s="93" t="s">
        <v>774</v>
      </c>
      <c r="L32" s="93" t="s">
        <v>774</v>
      </c>
      <c r="M32" s="93" t="s">
        <v>774</v>
      </c>
      <c r="N32" s="93" t="s">
        <v>774</v>
      </c>
      <c r="O32" s="94">
        <v>0.74891774891774887</v>
      </c>
      <c r="P32" s="94">
        <v>0.22077922077922077</v>
      </c>
      <c r="Q32" s="94">
        <v>2.1645021645021644E-2</v>
      </c>
      <c r="R32" s="94">
        <v>8.658008658008658E-3</v>
      </c>
      <c r="S32" s="95">
        <v>231</v>
      </c>
      <c r="T32" s="94" t="s">
        <v>694</v>
      </c>
      <c r="U32" s="94" t="s">
        <v>694</v>
      </c>
      <c r="V32" s="94" t="s">
        <v>694</v>
      </c>
      <c r="W32" s="94" t="s">
        <v>694</v>
      </c>
      <c r="X32" s="94" t="s">
        <v>694</v>
      </c>
      <c r="Y32" s="96">
        <v>0.75119617224880386</v>
      </c>
      <c r="Z32" s="96">
        <v>0.21531100478468901</v>
      </c>
      <c r="AA32" s="96">
        <v>1.9138755980861243E-2</v>
      </c>
      <c r="AB32" s="96">
        <v>1.4354066985645933E-2</v>
      </c>
      <c r="AC32" s="16">
        <v>209</v>
      </c>
      <c r="AD32" s="96" t="s">
        <v>694</v>
      </c>
      <c r="AE32" s="96" t="s">
        <v>694</v>
      </c>
      <c r="AF32" s="96" t="s">
        <v>694</v>
      </c>
      <c r="AG32" s="96" t="s">
        <v>694</v>
      </c>
      <c r="AH32" s="16" t="s">
        <v>694</v>
      </c>
      <c r="AI32" s="97">
        <v>0.69603524229074887</v>
      </c>
      <c r="AJ32" s="98">
        <v>0.27312775330396477</v>
      </c>
      <c r="AK32" s="98">
        <v>2.643171806167401E-2</v>
      </c>
      <c r="AL32" s="98">
        <v>4.4052863436123352E-3</v>
      </c>
      <c r="AM32" s="99">
        <v>227</v>
      </c>
      <c r="AN32" s="98" t="s">
        <v>694</v>
      </c>
      <c r="AO32" s="98" t="s">
        <v>694</v>
      </c>
      <c r="AP32" s="98" t="s">
        <v>694</v>
      </c>
      <c r="AQ32" s="98" t="s">
        <v>694</v>
      </c>
      <c r="AR32" s="98" t="s">
        <v>694</v>
      </c>
    </row>
    <row r="33" spans="1:44">
      <c r="A33" s="58" t="s">
        <v>659</v>
      </c>
      <c r="B33" s="58">
        <v>114</v>
      </c>
      <c r="C33" s="58" t="s">
        <v>13</v>
      </c>
      <c r="D33" s="92" t="s">
        <v>63</v>
      </c>
      <c r="E33" s="93">
        <v>0.98936170212765961</v>
      </c>
      <c r="F33" s="93">
        <v>0</v>
      </c>
      <c r="G33" s="93">
        <v>0</v>
      </c>
      <c r="H33" s="93">
        <v>1.0638297872340425E-2</v>
      </c>
      <c r="I33" s="92">
        <v>94</v>
      </c>
      <c r="J33" s="93" t="s">
        <v>774</v>
      </c>
      <c r="K33" s="93" t="s">
        <v>774</v>
      </c>
      <c r="L33" s="93" t="s">
        <v>774</v>
      </c>
      <c r="M33" s="93" t="s">
        <v>774</v>
      </c>
      <c r="N33" s="93" t="s">
        <v>774</v>
      </c>
      <c r="O33" s="94">
        <v>0.98734177215189878</v>
      </c>
      <c r="P33" s="94">
        <v>0</v>
      </c>
      <c r="Q33" s="94">
        <v>1.2658227848101266E-2</v>
      </c>
      <c r="R33" s="94">
        <v>0</v>
      </c>
      <c r="S33" s="95">
        <v>79</v>
      </c>
      <c r="T33" s="94" t="s">
        <v>774</v>
      </c>
      <c r="U33" s="94" t="s">
        <v>774</v>
      </c>
      <c r="V33" s="94" t="s">
        <v>774</v>
      </c>
      <c r="W33" s="94" t="s">
        <v>774</v>
      </c>
      <c r="X33" s="94" t="s">
        <v>774</v>
      </c>
      <c r="Y33" s="96">
        <v>0.98412698412698407</v>
      </c>
      <c r="Z33" s="96">
        <v>1.5873015873015872E-2</v>
      </c>
      <c r="AA33" s="96">
        <v>0</v>
      </c>
      <c r="AB33" s="96">
        <v>0</v>
      </c>
      <c r="AC33" s="16">
        <v>63</v>
      </c>
      <c r="AD33" s="96" t="s">
        <v>774</v>
      </c>
      <c r="AE33" s="96" t="s">
        <v>774</v>
      </c>
      <c r="AF33" s="96" t="s">
        <v>774</v>
      </c>
      <c r="AG33" s="96" t="s">
        <v>774</v>
      </c>
      <c r="AH33" s="96" t="s">
        <v>774</v>
      </c>
      <c r="AI33" s="97">
        <v>0.98076923076923073</v>
      </c>
      <c r="AJ33" s="98">
        <v>1.9230769230769232E-2</v>
      </c>
      <c r="AK33" s="98">
        <v>0</v>
      </c>
      <c r="AL33" s="98">
        <v>0</v>
      </c>
      <c r="AM33" s="99">
        <v>52</v>
      </c>
      <c r="AN33" s="97" t="s">
        <v>774</v>
      </c>
      <c r="AO33" s="98" t="s">
        <v>774</v>
      </c>
      <c r="AP33" s="98" t="s">
        <v>774</v>
      </c>
      <c r="AQ33" s="98" t="s">
        <v>774</v>
      </c>
      <c r="AR33" s="99" t="s">
        <v>774</v>
      </c>
    </row>
    <row r="34" spans="1:44">
      <c r="A34" s="58" t="s">
        <v>65</v>
      </c>
      <c r="B34" s="58">
        <v>900</v>
      </c>
      <c r="C34" s="58" t="s">
        <v>13</v>
      </c>
      <c r="D34" s="92" t="s">
        <v>66</v>
      </c>
      <c r="E34" s="100">
        <v>1.4492753623188406E-2</v>
      </c>
      <c r="F34" s="100">
        <v>2.8985507246376812E-2</v>
      </c>
      <c r="G34" s="100">
        <v>1.4492753623188406E-2</v>
      </c>
      <c r="H34" s="100">
        <v>0.94202898550724634</v>
      </c>
      <c r="I34" s="101">
        <v>69</v>
      </c>
      <c r="J34" s="93" t="s">
        <v>774</v>
      </c>
      <c r="K34" s="93" t="s">
        <v>774</v>
      </c>
      <c r="L34" s="93" t="s">
        <v>774</v>
      </c>
      <c r="M34" s="93" t="s">
        <v>774</v>
      </c>
      <c r="N34" s="93" t="s">
        <v>774</v>
      </c>
      <c r="O34" s="102">
        <v>3.5714285714285712E-2</v>
      </c>
      <c r="P34" s="102">
        <v>1.1904761904761904E-2</v>
      </c>
      <c r="Q34" s="102">
        <v>3.5714285714285712E-2</v>
      </c>
      <c r="R34" s="102">
        <v>0.91666666666666663</v>
      </c>
      <c r="S34" s="103">
        <v>84</v>
      </c>
      <c r="T34" s="94" t="s">
        <v>774</v>
      </c>
      <c r="U34" s="94" t="s">
        <v>774</v>
      </c>
      <c r="V34" s="94" t="s">
        <v>774</v>
      </c>
      <c r="W34" s="94" t="s">
        <v>774</v>
      </c>
      <c r="X34" s="94" t="s">
        <v>774</v>
      </c>
      <c r="Y34" s="96">
        <v>2.2988505747126436E-2</v>
      </c>
      <c r="Z34" s="96">
        <v>1.1494252873563218E-2</v>
      </c>
      <c r="AA34" s="96">
        <v>2.2988505747126436E-2</v>
      </c>
      <c r="AB34" s="96">
        <v>0.94252873563218387</v>
      </c>
      <c r="AC34" s="16">
        <v>87</v>
      </c>
      <c r="AD34" s="96" t="s">
        <v>774</v>
      </c>
      <c r="AE34" s="96" t="s">
        <v>774</v>
      </c>
      <c r="AF34" s="96" t="s">
        <v>774</v>
      </c>
      <c r="AG34" s="96" t="s">
        <v>774</v>
      </c>
      <c r="AH34" s="96" t="s">
        <v>774</v>
      </c>
      <c r="AI34" s="155">
        <v>3.4482758620689655E-2</v>
      </c>
      <c r="AJ34" s="153">
        <v>2.2988505747126436E-2</v>
      </c>
      <c r="AK34" s="153">
        <v>2.2988505747126436E-2</v>
      </c>
      <c r="AL34" s="153">
        <v>0.91954022988505746</v>
      </c>
      <c r="AM34" s="154">
        <v>87</v>
      </c>
      <c r="AN34" s="97" t="s">
        <v>774</v>
      </c>
      <c r="AO34" s="98" t="s">
        <v>774</v>
      </c>
      <c r="AP34" s="98" t="s">
        <v>774</v>
      </c>
      <c r="AQ34" s="98" t="s">
        <v>774</v>
      </c>
      <c r="AR34" s="99" t="s">
        <v>774</v>
      </c>
    </row>
    <row r="35" spans="1:44">
      <c r="A35" s="58" t="s">
        <v>67</v>
      </c>
      <c r="B35" s="58">
        <v>112</v>
      </c>
      <c r="C35" s="58" t="s">
        <v>13</v>
      </c>
      <c r="D35" s="92" t="s">
        <v>68</v>
      </c>
      <c r="E35" s="93">
        <v>1</v>
      </c>
      <c r="F35" s="93">
        <v>0</v>
      </c>
      <c r="G35" s="93">
        <v>0</v>
      </c>
      <c r="H35" s="93">
        <v>0</v>
      </c>
      <c r="I35" s="92">
        <v>14</v>
      </c>
      <c r="J35" s="93" t="s">
        <v>694</v>
      </c>
      <c r="K35" s="93" t="s">
        <v>694</v>
      </c>
      <c r="L35" s="93" t="s">
        <v>694</v>
      </c>
      <c r="M35" s="93" t="s">
        <v>694</v>
      </c>
      <c r="N35" s="92" t="s">
        <v>694</v>
      </c>
      <c r="O35" s="94">
        <v>1</v>
      </c>
      <c r="P35" s="94">
        <v>0</v>
      </c>
      <c r="Q35" s="94">
        <v>0</v>
      </c>
      <c r="R35" s="94">
        <v>0</v>
      </c>
      <c r="S35" s="95">
        <v>10</v>
      </c>
      <c r="T35" s="94" t="s">
        <v>694</v>
      </c>
      <c r="U35" s="94" t="s">
        <v>694</v>
      </c>
      <c r="V35" s="94" t="s">
        <v>694</v>
      </c>
      <c r="W35" s="94" t="s">
        <v>694</v>
      </c>
      <c r="X35" s="94" t="s">
        <v>694</v>
      </c>
      <c r="Y35" s="96">
        <v>1</v>
      </c>
      <c r="Z35" s="96">
        <v>0</v>
      </c>
      <c r="AA35" s="96">
        <v>0</v>
      </c>
      <c r="AB35" s="96">
        <v>0</v>
      </c>
      <c r="AC35" s="16">
        <v>9</v>
      </c>
      <c r="AD35" s="96" t="s">
        <v>694</v>
      </c>
      <c r="AE35" s="96" t="s">
        <v>694</v>
      </c>
      <c r="AF35" s="96" t="s">
        <v>694</v>
      </c>
      <c r="AG35" s="96" t="s">
        <v>694</v>
      </c>
      <c r="AH35" s="16" t="s">
        <v>694</v>
      </c>
      <c r="AI35" s="97" t="s">
        <v>774</v>
      </c>
      <c r="AJ35" s="98" t="s">
        <v>774</v>
      </c>
      <c r="AK35" s="98" t="s">
        <v>774</v>
      </c>
      <c r="AL35" s="98" t="s">
        <v>774</v>
      </c>
      <c r="AM35" s="99" t="s">
        <v>774</v>
      </c>
      <c r="AN35" s="98" t="s">
        <v>694</v>
      </c>
      <c r="AO35" s="98" t="s">
        <v>694</v>
      </c>
      <c r="AP35" s="98" t="s">
        <v>694</v>
      </c>
      <c r="AQ35" s="98" t="s">
        <v>694</v>
      </c>
      <c r="AR35" s="98" t="s">
        <v>694</v>
      </c>
    </row>
    <row r="36" spans="1:44">
      <c r="A36" s="58" t="s">
        <v>69</v>
      </c>
      <c r="B36" s="58">
        <v>114</v>
      </c>
      <c r="C36" s="58" t="s">
        <v>8</v>
      </c>
      <c r="D36" s="92" t="s">
        <v>70</v>
      </c>
      <c r="E36" s="93">
        <v>0.65665488810365136</v>
      </c>
      <c r="F36" s="93">
        <v>0.18433451118963487</v>
      </c>
      <c r="G36" s="93">
        <v>0.14134275618374559</v>
      </c>
      <c r="H36" s="93">
        <v>1.7667844522968199E-2</v>
      </c>
      <c r="I36" s="92">
        <v>1698</v>
      </c>
      <c r="J36" s="93">
        <v>0.56666666666666665</v>
      </c>
      <c r="K36" s="93">
        <v>0.21666666666666667</v>
      </c>
      <c r="L36" s="93">
        <v>0.21666666666666667</v>
      </c>
      <c r="M36" s="93">
        <v>0</v>
      </c>
      <c r="N36" s="92">
        <v>60</v>
      </c>
      <c r="O36" s="94">
        <v>0.65296535525543165</v>
      </c>
      <c r="P36" s="94">
        <v>0.20023487962419259</v>
      </c>
      <c r="Q36" s="94">
        <v>0.13388138578978273</v>
      </c>
      <c r="R36" s="94">
        <v>1.2918379330593071E-2</v>
      </c>
      <c r="S36" s="95">
        <v>1703</v>
      </c>
      <c r="T36" s="94">
        <v>0.65517241379310343</v>
      </c>
      <c r="U36" s="94">
        <v>0.18965517241379309</v>
      </c>
      <c r="V36" s="94">
        <v>0.15517241379310345</v>
      </c>
      <c r="W36" s="94">
        <v>0</v>
      </c>
      <c r="X36" s="95">
        <v>58</v>
      </c>
      <c r="Y36" s="96">
        <v>0.66064981949458479</v>
      </c>
      <c r="Z36" s="96">
        <v>0.18231046931407943</v>
      </c>
      <c r="AA36" s="96">
        <v>0.1444043321299639</v>
      </c>
      <c r="AB36" s="96">
        <v>1.263537906137184E-2</v>
      </c>
      <c r="AC36" s="16">
        <v>1662</v>
      </c>
      <c r="AD36" s="96">
        <v>0.62264150943396224</v>
      </c>
      <c r="AE36" s="96">
        <v>0.20754716981132076</v>
      </c>
      <c r="AF36" s="96">
        <v>0.16981132075471697</v>
      </c>
      <c r="AG36" s="96">
        <v>0</v>
      </c>
      <c r="AH36" s="16">
        <v>53</v>
      </c>
      <c r="AI36" s="97">
        <v>0.66205160478288227</v>
      </c>
      <c r="AJ36" s="98">
        <v>0.16110761485210826</v>
      </c>
      <c r="AK36" s="98">
        <v>0.1617369414726243</v>
      </c>
      <c r="AL36" s="98">
        <v>1.5103838892385148E-2</v>
      </c>
      <c r="AM36" s="99">
        <v>1589</v>
      </c>
      <c r="AN36" s="98">
        <v>0.67272727272727273</v>
      </c>
      <c r="AO36" s="98">
        <v>0.18181818181818182</v>
      </c>
      <c r="AP36" s="98">
        <v>0.14545454545454545</v>
      </c>
      <c r="AQ36" s="98">
        <v>0</v>
      </c>
      <c r="AR36" s="99">
        <v>55</v>
      </c>
    </row>
    <row r="37" spans="1:44">
      <c r="A37" s="58" t="s">
        <v>71</v>
      </c>
      <c r="B37" s="58">
        <v>101</v>
      </c>
      <c r="C37" s="58" t="s">
        <v>8</v>
      </c>
      <c r="D37" s="92" t="s">
        <v>72</v>
      </c>
      <c r="E37" s="93">
        <v>0.50133096716947645</v>
      </c>
      <c r="F37" s="93">
        <v>0.29370008873114462</v>
      </c>
      <c r="G37" s="93">
        <v>0.19964507542147295</v>
      </c>
      <c r="H37" s="93">
        <v>5.3238686779059448E-3</v>
      </c>
      <c r="I37" s="92">
        <v>2254</v>
      </c>
      <c r="J37" s="93">
        <v>0.36231884057971014</v>
      </c>
      <c r="K37" s="93">
        <v>0.36231884057971014</v>
      </c>
      <c r="L37" s="93">
        <v>0.27536231884057971</v>
      </c>
      <c r="M37" s="93">
        <v>0</v>
      </c>
      <c r="N37" s="92">
        <v>69</v>
      </c>
      <c r="O37" s="94">
        <v>0.48964896489648962</v>
      </c>
      <c r="P37" s="94">
        <v>0.29747974797479748</v>
      </c>
      <c r="Q37" s="94">
        <v>0.20792079207920791</v>
      </c>
      <c r="R37" s="94">
        <v>4.9504950495049506E-3</v>
      </c>
      <c r="S37" s="95">
        <v>2222</v>
      </c>
      <c r="T37" s="94">
        <v>0.29850746268656714</v>
      </c>
      <c r="U37" s="94">
        <v>0.38805970149253732</v>
      </c>
      <c r="V37" s="94">
        <v>0.31343283582089554</v>
      </c>
      <c r="W37" s="94">
        <v>0</v>
      </c>
      <c r="X37" s="95">
        <v>67</v>
      </c>
      <c r="Y37" s="96">
        <v>0.46366619784341301</v>
      </c>
      <c r="Z37" s="96">
        <v>0.31317393342709798</v>
      </c>
      <c r="AA37" s="96">
        <v>0.21847163619315518</v>
      </c>
      <c r="AB37" s="96">
        <v>4.6882325363338025E-3</v>
      </c>
      <c r="AC37" s="16">
        <v>2133</v>
      </c>
      <c r="AD37" s="96">
        <v>0.27868852459016391</v>
      </c>
      <c r="AE37" s="96">
        <v>0.45901639344262296</v>
      </c>
      <c r="AF37" s="96">
        <v>0.26229508196721313</v>
      </c>
      <c r="AG37" s="96">
        <v>0</v>
      </c>
      <c r="AH37" s="16">
        <v>61</v>
      </c>
      <c r="AI37" s="97">
        <v>0.43701550387596899</v>
      </c>
      <c r="AJ37" s="98">
        <v>0.33720930232558138</v>
      </c>
      <c r="AK37" s="98">
        <v>0.22044573643410853</v>
      </c>
      <c r="AL37" s="98">
        <v>5.3294573643410852E-3</v>
      </c>
      <c r="AM37" s="99">
        <v>2064</v>
      </c>
      <c r="AN37" s="98">
        <v>0.2318840579710145</v>
      </c>
      <c r="AO37" s="98">
        <v>0.43478260869565216</v>
      </c>
      <c r="AP37" s="98">
        <v>0.33333333333333331</v>
      </c>
      <c r="AQ37" s="98">
        <v>0</v>
      </c>
      <c r="AR37" s="99">
        <v>69</v>
      </c>
    </row>
    <row r="38" spans="1:44">
      <c r="A38" s="58" t="s">
        <v>73</v>
      </c>
      <c r="B38" s="58">
        <v>113</v>
      </c>
      <c r="C38" s="58" t="s">
        <v>13</v>
      </c>
      <c r="D38" s="92" t="s">
        <v>74</v>
      </c>
      <c r="E38" s="93">
        <v>0.5810276679841897</v>
      </c>
      <c r="F38" s="93">
        <v>0.2865612648221344</v>
      </c>
      <c r="G38" s="93">
        <v>0.11264822134387352</v>
      </c>
      <c r="H38" s="93">
        <v>1.9762845849802372E-2</v>
      </c>
      <c r="I38" s="92">
        <v>506</v>
      </c>
      <c r="J38" s="93">
        <v>0.2</v>
      </c>
      <c r="K38" s="93">
        <v>0.6</v>
      </c>
      <c r="L38" s="93">
        <v>0.1</v>
      </c>
      <c r="M38" s="93">
        <v>0.1</v>
      </c>
      <c r="N38" s="92">
        <v>10</v>
      </c>
      <c r="O38" s="94">
        <v>0.58317025440313108</v>
      </c>
      <c r="P38" s="94">
        <v>0.2857142857142857</v>
      </c>
      <c r="Q38" s="94">
        <v>0.11937377690802348</v>
      </c>
      <c r="R38" s="94">
        <v>1.1741682974559686E-2</v>
      </c>
      <c r="S38" s="95">
        <v>511</v>
      </c>
      <c r="T38" s="94" t="s">
        <v>774</v>
      </c>
      <c r="U38" s="94" t="s">
        <v>774</v>
      </c>
      <c r="V38" s="94" t="s">
        <v>774</v>
      </c>
      <c r="W38" s="94" t="s">
        <v>774</v>
      </c>
      <c r="X38" s="94" t="s">
        <v>774</v>
      </c>
      <c r="Y38" s="96">
        <v>0.58396946564885499</v>
      </c>
      <c r="Z38" s="96">
        <v>0.28816793893129772</v>
      </c>
      <c r="AA38" s="96">
        <v>0.1049618320610687</v>
      </c>
      <c r="AB38" s="96">
        <v>2.2900763358778626E-2</v>
      </c>
      <c r="AC38" s="16">
        <v>524</v>
      </c>
      <c r="AD38" s="96" t="s">
        <v>774</v>
      </c>
      <c r="AE38" s="96" t="s">
        <v>774</v>
      </c>
      <c r="AF38" s="96" t="s">
        <v>774</v>
      </c>
      <c r="AG38" s="96" t="s">
        <v>774</v>
      </c>
      <c r="AH38" s="96" t="s">
        <v>774</v>
      </c>
      <c r="AI38" s="97">
        <v>0.55777777777777782</v>
      </c>
      <c r="AJ38" s="98">
        <v>0.31333333333333335</v>
      </c>
      <c r="AK38" s="98">
        <v>0.11333333333333333</v>
      </c>
      <c r="AL38" s="98">
        <v>1.5555555555555555E-2</v>
      </c>
      <c r="AM38" s="99">
        <v>450</v>
      </c>
      <c r="AN38" s="97" t="s">
        <v>774</v>
      </c>
      <c r="AO38" s="98" t="s">
        <v>774</v>
      </c>
      <c r="AP38" s="98" t="s">
        <v>774</v>
      </c>
      <c r="AQ38" s="98" t="s">
        <v>774</v>
      </c>
      <c r="AR38" s="99" t="s">
        <v>774</v>
      </c>
    </row>
    <row r="39" spans="1:44">
      <c r="A39" s="58" t="s">
        <v>75</v>
      </c>
      <c r="B39" s="58">
        <v>113</v>
      </c>
      <c r="C39" s="58" t="s">
        <v>13</v>
      </c>
      <c r="D39" s="92" t="s">
        <v>76</v>
      </c>
      <c r="E39" s="93">
        <v>0.53688524590163933</v>
      </c>
      <c r="F39" s="93">
        <v>0.25</v>
      </c>
      <c r="G39" s="93">
        <v>8.4016393442622947E-2</v>
      </c>
      <c r="H39" s="93">
        <v>0.12909836065573771</v>
      </c>
      <c r="I39" s="92">
        <v>488</v>
      </c>
      <c r="J39" s="93">
        <v>0.3</v>
      </c>
      <c r="K39" s="93">
        <v>0</v>
      </c>
      <c r="L39" s="93">
        <v>0.05</v>
      </c>
      <c r="M39" s="93">
        <v>0.65</v>
      </c>
      <c r="N39" s="92">
        <v>20</v>
      </c>
      <c r="O39" s="94">
        <v>0.5342163355408388</v>
      </c>
      <c r="P39" s="94">
        <v>0.24944812362030905</v>
      </c>
      <c r="Q39" s="94">
        <v>7.7262693156732898E-2</v>
      </c>
      <c r="R39" s="94">
        <v>0.13907284768211919</v>
      </c>
      <c r="S39" s="95">
        <v>453</v>
      </c>
      <c r="T39" s="94">
        <v>0.26923076923076922</v>
      </c>
      <c r="U39" s="94">
        <v>0</v>
      </c>
      <c r="V39" s="94">
        <v>3.8461538461538464E-2</v>
      </c>
      <c r="W39" s="94">
        <v>0.69230769230769229</v>
      </c>
      <c r="X39" s="95">
        <v>26</v>
      </c>
      <c r="Y39" s="96">
        <v>0.5304347826086957</v>
      </c>
      <c r="Z39" s="96">
        <v>0.29130434782608694</v>
      </c>
      <c r="AA39" s="96">
        <v>7.3913043478260873E-2</v>
      </c>
      <c r="AB39" s="96">
        <v>0.10434782608695652</v>
      </c>
      <c r="AC39" s="16">
        <v>460</v>
      </c>
      <c r="AD39" s="96">
        <v>0.25</v>
      </c>
      <c r="AE39" s="96">
        <v>6.25E-2</v>
      </c>
      <c r="AF39" s="96">
        <v>0</v>
      </c>
      <c r="AG39" s="96">
        <v>0.6875</v>
      </c>
      <c r="AH39" s="16">
        <v>16</v>
      </c>
      <c r="AI39" s="97">
        <v>0.49752475247524752</v>
      </c>
      <c r="AJ39" s="98">
        <v>0.34405940594059403</v>
      </c>
      <c r="AK39" s="98">
        <v>6.9306930693069313E-2</v>
      </c>
      <c r="AL39" s="98">
        <v>8.9108910891089105E-2</v>
      </c>
      <c r="AM39" s="99">
        <v>404</v>
      </c>
      <c r="AN39" s="98">
        <v>0.27272727272727271</v>
      </c>
      <c r="AO39" s="98">
        <v>9.0909090909090912E-2</v>
      </c>
      <c r="AP39" s="98">
        <v>0</v>
      </c>
      <c r="AQ39" s="98">
        <v>0.63636363636363635</v>
      </c>
      <c r="AR39" s="99">
        <v>11</v>
      </c>
    </row>
    <row r="40" spans="1:44">
      <c r="A40" s="58" t="s">
        <v>77</v>
      </c>
      <c r="B40" s="58">
        <v>101</v>
      </c>
      <c r="C40" s="58" t="s">
        <v>13</v>
      </c>
      <c r="D40" s="92" t="s">
        <v>78</v>
      </c>
      <c r="E40" s="93">
        <v>0.73815165876777256</v>
      </c>
      <c r="F40" s="93">
        <v>0.13625592417061611</v>
      </c>
      <c r="G40" s="93">
        <v>0.11255924170616113</v>
      </c>
      <c r="H40" s="93">
        <v>1.3033175355450236E-2</v>
      </c>
      <c r="I40" s="92">
        <v>844</v>
      </c>
      <c r="J40" s="93">
        <v>0.79166666666666663</v>
      </c>
      <c r="K40" s="93">
        <v>4.1666666666666664E-2</v>
      </c>
      <c r="L40" s="93">
        <v>0.125</v>
      </c>
      <c r="M40" s="93">
        <v>4.1666666666666664E-2</v>
      </c>
      <c r="N40" s="92">
        <v>24</v>
      </c>
      <c r="O40" s="94">
        <v>0.77604790419161673</v>
      </c>
      <c r="P40" s="94">
        <v>9.9401197604790423E-2</v>
      </c>
      <c r="Q40" s="94">
        <v>0.11497005988023952</v>
      </c>
      <c r="R40" s="94">
        <v>9.5808383233532933E-3</v>
      </c>
      <c r="S40" s="95">
        <v>835</v>
      </c>
      <c r="T40" s="94">
        <v>0.86363636363636365</v>
      </c>
      <c r="U40" s="94">
        <v>4.5454545454545456E-2</v>
      </c>
      <c r="V40" s="94">
        <v>4.5454545454545456E-2</v>
      </c>
      <c r="W40" s="94">
        <v>4.5454545454545456E-2</v>
      </c>
      <c r="X40" s="95">
        <v>22</v>
      </c>
      <c r="Y40" s="96">
        <v>0.78361858190709044</v>
      </c>
      <c r="Z40" s="96">
        <v>0.11246943765281174</v>
      </c>
      <c r="AA40" s="96">
        <v>9.4132029339853304E-2</v>
      </c>
      <c r="AB40" s="96">
        <v>9.7799511002444987E-3</v>
      </c>
      <c r="AC40" s="16">
        <v>818</v>
      </c>
      <c r="AD40" s="96">
        <v>0.95</v>
      </c>
      <c r="AE40" s="96">
        <v>0.05</v>
      </c>
      <c r="AF40" s="96">
        <v>0</v>
      </c>
      <c r="AG40" s="96">
        <v>0</v>
      </c>
      <c r="AH40" s="16">
        <v>20</v>
      </c>
      <c r="AI40" s="97">
        <v>0.77677419354838706</v>
      </c>
      <c r="AJ40" s="98">
        <v>0.12258064516129032</v>
      </c>
      <c r="AK40" s="98">
        <v>9.5483870967741941E-2</v>
      </c>
      <c r="AL40" s="98">
        <v>5.1612903225806452E-3</v>
      </c>
      <c r="AM40" s="99">
        <v>775</v>
      </c>
      <c r="AN40" s="98">
        <v>0.9285714285714286</v>
      </c>
      <c r="AO40" s="98">
        <v>7.1428571428571425E-2</v>
      </c>
      <c r="AP40" s="98">
        <v>0</v>
      </c>
      <c r="AQ40" s="98">
        <v>0</v>
      </c>
      <c r="AR40" s="99">
        <v>14</v>
      </c>
    </row>
    <row r="41" spans="1:44">
      <c r="A41" s="58" t="s">
        <v>79</v>
      </c>
      <c r="B41" s="58">
        <v>101</v>
      </c>
      <c r="C41" s="58" t="s">
        <v>13</v>
      </c>
      <c r="D41" s="92" t="s">
        <v>80</v>
      </c>
      <c r="E41" s="93">
        <v>0.63492063492063489</v>
      </c>
      <c r="F41" s="93">
        <v>0.26190476190476192</v>
      </c>
      <c r="G41" s="93">
        <v>8.7301587301587297E-2</v>
      </c>
      <c r="H41" s="93">
        <v>1.5873015873015872E-2</v>
      </c>
      <c r="I41" s="92">
        <v>126</v>
      </c>
      <c r="J41" s="93" t="s">
        <v>774</v>
      </c>
      <c r="K41" s="93" t="s">
        <v>774</v>
      </c>
      <c r="L41" s="93" t="s">
        <v>774</v>
      </c>
      <c r="M41" s="93" t="s">
        <v>774</v>
      </c>
      <c r="N41" s="93" t="s">
        <v>774</v>
      </c>
      <c r="O41" s="94">
        <v>0.61864406779661019</v>
      </c>
      <c r="P41" s="94">
        <v>0.27966101694915252</v>
      </c>
      <c r="Q41" s="94">
        <v>9.3220338983050849E-2</v>
      </c>
      <c r="R41" s="94">
        <v>8.4745762711864406E-3</v>
      </c>
      <c r="S41" s="95">
        <v>118</v>
      </c>
      <c r="T41" s="94" t="s">
        <v>774</v>
      </c>
      <c r="U41" s="94" t="s">
        <v>774</v>
      </c>
      <c r="V41" s="94" t="s">
        <v>774</v>
      </c>
      <c r="W41" s="94" t="s">
        <v>774</v>
      </c>
      <c r="X41" s="94" t="s">
        <v>774</v>
      </c>
      <c r="Y41" s="96">
        <v>0.61538461538461542</v>
      </c>
      <c r="Z41" s="96">
        <v>0.22307692307692309</v>
      </c>
      <c r="AA41" s="96">
        <v>0.12307692307692308</v>
      </c>
      <c r="AB41" s="96">
        <v>3.8461538461538464E-2</v>
      </c>
      <c r="AC41" s="16">
        <v>130</v>
      </c>
      <c r="AD41" s="96" t="s">
        <v>774</v>
      </c>
      <c r="AE41" s="96" t="s">
        <v>774</v>
      </c>
      <c r="AF41" s="96" t="s">
        <v>774</v>
      </c>
      <c r="AG41" s="96" t="s">
        <v>774</v>
      </c>
      <c r="AH41" s="96" t="s">
        <v>774</v>
      </c>
      <c r="AI41" s="97">
        <v>0.66129032258064513</v>
      </c>
      <c r="AJ41" s="98">
        <v>0.24193548387096775</v>
      </c>
      <c r="AK41" s="98">
        <v>8.0645161290322578E-2</v>
      </c>
      <c r="AL41" s="98">
        <v>1.6129032258064516E-2</v>
      </c>
      <c r="AM41" s="99">
        <v>124</v>
      </c>
      <c r="AN41" s="97" t="s">
        <v>774</v>
      </c>
      <c r="AO41" s="98" t="s">
        <v>774</v>
      </c>
      <c r="AP41" s="98" t="s">
        <v>774</v>
      </c>
      <c r="AQ41" s="98" t="s">
        <v>774</v>
      </c>
      <c r="AR41" s="99" t="s">
        <v>774</v>
      </c>
    </row>
    <row r="42" spans="1:44">
      <c r="A42" s="58" t="s">
        <v>81</v>
      </c>
      <c r="B42" s="58">
        <v>114</v>
      </c>
      <c r="C42" s="58" t="s">
        <v>13</v>
      </c>
      <c r="D42" s="92" t="s">
        <v>82</v>
      </c>
      <c r="E42" s="93">
        <v>0.82608695652173914</v>
      </c>
      <c r="F42" s="93">
        <v>0.11304347826086956</v>
      </c>
      <c r="G42" s="93">
        <v>4.3478260869565216E-2</v>
      </c>
      <c r="H42" s="93">
        <v>1.7391304347826087E-2</v>
      </c>
      <c r="I42" s="92">
        <v>115</v>
      </c>
      <c r="J42" s="93" t="s">
        <v>694</v>
      </c>
      <c r="K42" s="93" t="s">
        <v>694</v>
      </c>
      <c r="L42" s="93" t="s">
        <v>694</v>
      </c>
      <c r="M42" s="93" t="s">
        <v>694</v>
      </c>
      <c r="N42" s="92" t="s">
        <v>694</v>
      </c>
      <c r="O42" s="94">
        <v>0.8</v>
      </c>
      <c r="P42" s="94">
        <v>0.10909090909090909</v>
      </c>
      <c r="Q42" s="94">
        <v>7.2727272727272724E-2</v>
      </c>
      <c r="R42" s="94">
        <v>1.8181818181818181E-2</v>
      </c>
      <c r="S42" s="95">
        <v>110</v>
      </c>
      <c r="T42" s="94" t="s">
        <v>694</v>
      </c>
      <c r="U42" s="94" t="s">
        <v>694</v>
      </c>
      <c r="V42" s="94" t="s">
        <v>694</v>
      </c>
      <c r="W42" s="94" t="s">
        <v>694</v>
      </c>
      <c r="X42" s="94" t="s">
        <v>694</v>
      </c>
      <c r="Y42" s="96">
        <v>0.64220183486238536</v>
      </c>
      <c r="Z42" s="96">
        <v>0.21100917431192662</v>
      </c>
      <c r="AA42" s="96">
        <v>0.11009174311926606</v>
      </c>
      <c r="AB42" s="96">
        <v>3.669724770642202E-2</v>
      </c>
      <c r="AC42" s="16">
        <v>109</v>
      </c>
      <c r="AD42" s="96" t="s">
        <v>694</v>
      </c>
      <c r="AE42" s="96" t="s">
        <v>694</v>
      </c>
      <c r="AF42" s="96" t="s">
        <v>694</v>
      </c>
      <c r="AG42" s="96" t="s">
        <v>694</v>
      </c>
      <c r="AH42" s="16" t="s">
        <v>694</v>
      </c>
      <c r="AI42" s="97">
        <v>0.65137614678899081</v>
      </c>
      <c r="AJ42" s="98">
        <v>0.21100917431192662</v>
      </c>
      <c r="AK42" s="98">
        <v>0.11009174311926606</v>
      </c>
      <c r="AL42" s="98">
        <v>2.7522935779816515E-2</v>
      </c>
      <c r="AM42" s="99">
        <v>109</v>
      </c>
      <c r="AN42" s="97" t="s">
        <v>774</v>
      </c>
      <c r="AO42" s="98" t="s">
        <v>774</v>
      </c>
      <c r="AP42" s="98" t="s">
        <v>774</v>
      </c>
      <c r="AQ42" s="98" t="s">
        <v>774</v>
      </c>
      <c r="AR42" s="99" t="s">
        <v>774</v>
      </c>
    </row>
    <row r="43" spans="1:44">
      <c r="A43" s="58" t="s">
        <v>83</v>
      </c>
      <c r="B43" s="58">
        <v>123</v>
      </c>
      <c r="C43" s="58" t="s">
        <v>13</v>
      </c>
      <c r="D43" s="92" t="s">
        <v>84</v>
      </c>
      <c r="E43" s="93">
        <v>0.689727463312369</v>
      </c>
      <c r="F43" s="93">
        <v>0.22851153039832284</v>
      </c>
      <c r="G43" s="93">
        <v>6.4989517819706494E-2</v>
      </c>
      <c r="H43" s="93">
        <v>1.6771488469601678E-2</v>
      </c>
      <c r="I43" s="92">
        <v>477</v>
      </c>
      <c r="J43" s="93" t="s">
        <v>774</v>
      </c>
      <c r="K43" s="93" t="s">
        <v>774</v>
      </c>
      <c r="L43" s="93" t="s">
        <v>774</v>
      </c>
      <c r="M43" s="93" t="s">
        <v>774</v>
      </c>
      <c r="N43" s="93" t="s">
        <v>774</v>
      </c>
      <c r="O43" s="94">
        <v>0.64377682403433478</v>
      </c>
      <c r="P43" s="94">
        <v>0.28755364806866951</v>
      </c>
      <c r="Q43" s="94">
        <v>4.7210300429184553E-2</v>
      </c>
      <c r="R43" s="94">
        <v>2.1459227467811159E-2</v>
      </c>
      <c r="S43" s="95">
        <v>466</v>
      </c>
      <c r="T43" s="94" t="s">
        <v>774</v>
      </c>
      <c r="U43" s="94" t="s">
        <v>774</v>
      </c>
      <c r="V43" s="94" t="s">
        <v>774</v>
      </c>
      <c r="W43" s="94" t="s">
        <v>774</v>
      </c>
      <c r="X43" s="94" t="s">
        <v>774</v>
      </c>
      <c r="Y43" s="96">
        <v>0.62528216704288941</v>
      </c>
      <c r="Z43" s="96">
        <v>0.32054176072234764</v>
      </c>
      <c r="AA43" s="96">
        <v>4.0632054176072234E-2</v>
      </c>
      <c r="AB43" s="96">
        <v>1.3544018058690745E-2</v>
      </c>
      <c r="AC43" s="16">
        <v>443</v>
      </c>
      <c r="AD43" s="96" t="s">
        <v>774</v>
      </c>
      <c r="AE43" s="96" t="s">
        <v>774</v>
      </c>
      <c r="AF43" s="96" t="s">
        <v>774</v>
      </c>
      <c r="AG43" s="96" t="s">
        <v>774</v>
      </c>
      <c r="AH43" s="96" t="s">
        <v>774</v>
      </c>
      <c r="AI43" s="97">
        <v>0.65011286681715574</v>
      </c>
      <c r="AJ43" s="98">
        <v>0.28216704288939054</v>
      </c>
      <c r="AK43" s="98">
        <v>5.4176072234762979E-2</v>
      </c>
      <c r="AL43" s="98">
        <v>1.3544018058690745E-2</v>
      </c>
      <c r="AM43" s="99">
        <v>443</v>
      </c>
      <c r="AN43" s="97" t="s">
        <v>774</v>
      </c>
      <c r="AO43" s="98" t="s">
        <v>774</v>
      </c>
      <c r="AP43" s="98" t="s">
        <v>774</v>
      </c>
      <c r="AQ43" s="98" t="s">
        <v>774</v>
      </c>
      <c r="AR43" s="99" t="s">
        <v>774</v>
      </c>
    </row>
    <row r="44" spans="1:44">
      <c r="A44" s="58" t="s">
        <v>85</v>
      </c>
      <c r="B44" s="58">
        <v>105</v>
      </c>
      <c r="C44" s="58" t="s">
        <v>13</v>
      </c>
      <c r="D44" s="92" t="s">
        <v>86</v>
      </c>
      <c r="E44" s="93">
        <v>0.77777777777777779</v>
      </c>
      <c r="F44" s="93">
        <v>0.16296296296296298</v>
      </c>
      <c r="G44" s="93">
        <v>5.185185185185185E-2</v>
      </c>
      <c r="H44" s="93">
        <v>7.4074074074074077E-3</v>
      </c>
      <c r="I44" s="92">
        <v>135</v>
      </c>
      <c r="J44" s="93" t="s">
        <v>694</v>
      </c>
      <c r="K44" s="93" t="s">
        <v>694</v>
      </c>
      <c r="L44" s="93" t="s">
        <v>694</v>
      </c>
      <c r="M44" s="93" t="s">
        <v>694</v>
      </c>
      <c r="N44" s="92" t="s">
        <v>694</v>
      </c>
      <c r="O44" s="94">
        <v>0.81343283582089554</v>
      </c>
      <c r="P44" s="94">
        <v>0.16417910447761194</v>
      </c>
      <c r="Q44" s="94">
        <v>7.462686567164179E-3</v>
      </c>
      <c r="R44" s="94">
        <v>1.4925373134328358E-2</v>
      </c>
      <c r="S44" s="95">
        <v>134</v>
      </c>
      <c r="T44" s="94" t="s">
        <v>694</v>
      </c>
      <c r="U44" s="94" t="s">
        <v>694</v>
      </c>
      <c r="V44" s="94" t="s">
        <v>694</v>
      </c>
      <c r="W44" s="94" t="s">
        <v>694</v>
      </c>
      <c r="X44" s="94" t="s">
        <v>694</v>
      </c>
      <c r="Y44" s="96">
        <v>0.73728813559322037</v>
      </c>
      <c r="Z44" s="96">
        <v>0.23728813559322035</v>
      </c>
      <c r="AA44" s="96">
        <v>1.6949152542372881E-2</v>
      </c>
      <c r="AB44" s="96">
        <v>8.4745762711864406E-3</v>
      </c>
      <c r="AC44" s="16">
        <v>118</v>
      </c>
      <c r="AD44" s="96" t="s">
        <v>694</v>
      </c>
      <c r="AE44" s="96" t="s">
        <v>694</v>
      </c>
      <c r="AF44" s="96" t="s">
        <v>694</v>
      </c>
      <c r="AG44" s="96" t="s">
        <v>694</v>
      </c>
      <c r="AH44" s="16" t="s">
        <v>694</v>
      </c>
      <c r="AI44" s="97">
        <v>0.72131147540983609</v>
      </c>
      <c r="AJ44" s="98">
        <v>0.24590163934426229</v>
      </c>
      <c r="AK44" s="98">
        <v>2.4590163934426229E-2</v>
      </c>
      <c r="AL44" s="98">
        <v>8.1967213114754103E-3</v>
      </c>
      <c r="AM44" s="99">
        <v>122</v>
      </c>
      <c r="AN44" s="97" t="s">
        <v>774</v>
      </c>
      <c r="AO44" s="98" t="s">
        <v>774</v>
      </c>
      <c r="AP44" s="98" t="s">
        <v>774</v>
      </c>
      <c r="AQ44" s="98" t="s">
        <v>774</v>
      </c>
      <c r="AR44" s="99" t="s">
        <v>774</v>
      </c>
    </row>
    <row r="45" spans="1:44">
      <c r="A45" s="58" t="s">
        <v>87</v>
      </c>
      <c r="B45" s="58">
        <v>121</v>
      </c>
      <c r="C45" s="58" t="s">
        <v>13</v>
      </c>
      <c r="D45" s="92" t="s">
        <v>88</v>
      </c>
      <c r="E45" s="93">
        <v>0.60523897058823528</v>
      </c>
      <c r="F45" s="93">
        <v>0.15395220588235295</v>
      </c>
      <c r="G45" s="93">
        <v>0.21553308823529413</v>
      </c>
      <c r="H45" s="93">
        <v>2.5275735294117647E-2</v>
      </c>
      <c r="I45" s="92">
        <v>2176</v>
      </c>
      <c r="J45" s="93">
        <v>0.5495495495495496</v>
      </c>
      <c r="K45" s="93">
        <v>0.20420420420420421</v>
      </c>
      <c r="L45" s="93">
        <v>0.22522522522522523</v>
      </c>
      <c r="M45" s="93">
        <v>2.1021021021021023E-2</v>
      </c>
      <c r="N45" s="92">
        <v>333</v>
      </c>
      <c r="O45" s="94">
        <v>0.57633775159548351</v>
      </c>
      <c r="P45" s="94">
        <v>0.18213058419243985</v>
      </c>
      <c r="Q45" s="94">
        <v>0.22140402552773686</v>
      </c>
      <c r="R45" s="94">
        <v>2.0127638684339717E-2</v>
      </c>
      <c r="S45" s="95">
        <v>2037</v>
      </c>
      <c r="T45" s="94">
        <v>0.53873239436619713</v>
      </c>
      <c r="U45" s="94">
        <v>0.21126760563380281</v>
      </c>
      <c r="V45" s="94">
        <v>0.23591549295774647</v>
      </c>
      <c r="W45" s="94">
        <v>1.4084507042253521E-2</v>
      </c>
      <c r="X45" s="95">
        <v>284</v>
      </c>
      <c r="Y45" s="96">
        <v>0.54365482233502538</v>
      </c>
      <c r="Z45" s="96">
        <v>0.21878172588832487</v>
      </c>
      <c r="AA45" s="96">
        <v>0.21370558375634519</v>
      </c>
      <c r="AB45" s="96">
        <v>2.3857868020304568E-2</v>
      </c>
      <c r="AC45" s="16">
        <v>1970</v>
      </c>
      <c r="AD45" s="96">
        <v>0.47292418772563177</v>
      </c>
      <c r="AE45" s="96">
        <v>0.25992779783393499</v>
      </c>
      <c r="AF45" s="96">
        <v>0.23104693140794225</v>
      </c>
      <c r="AG45" s="96">
        <v>3.6101083032490974E-2</v>
      </c>
      <c r="AH45" s="16">
        <v>277</v>
      </c>
      <c r="AI45" s="97">
        <v>0.52915531335149868</v>
      </c>
      <c r="AJ45" s="98">
        <v>0.23923705722070845</v>
      </c>
      <c r="AK45" s="98">
        <v>0.2</v>
      </c>
      <c r="AL45" s="98">
        <v>3.1607629427792917E-2</v>
      </c>
      <c r="AM45" s="99">
        <v>1835</v>
      </c>
      <c r="AN45" s="98">
        <v>0.45724907063197023</v>
      </c>
      <c r="AO45" s="98">
        <v>0.27137546468401486</v>
      </c>
      <c r="AP45" s="98">
        <v>0.22676579925650558</v>
      </c>
      <c r="AQ45" s="98">
        <v>4.4609665427509292E-2</v>
      </c>
      <c r="AR45" s="99">
        <v>269</v>
      </c>
    </row>
    <row r="46" spans="1:44">
      <c r="A46" s="58" t="s">
        <v>89</v>
      </c>
      <c r="B46" s="58">
        <v>101</v>
      </c>
      <c r="C46" s="58" t="s">
        <v>13</v>
      </c>
      <c r="D46" s="92" t="s">
        <v>90</v>
      </c>
      <c r="E46" s="93">
        <v>0.76470588235294112</v>
      </c>
      <c r="F46" s="93">
        <v>0.16176470588235295</v>
      </c>
      <c r="G46" s="93">
        <v>5.8823529411764705E-2</v>
      </c>
      <c r="H46" s="93">
        <v>1.4705882352941176E-2</v>
      </c>
      <c r="I46" s="92">
        <v>68</v>
      </c>
      <c r="J46" s="93" t="s">
        <v>774</v>
      </c>
      <c r="K46" s="93" t="s">
        <v>774</v>
      </c>
      <c r="L46" s="93" t="s">
        <v>774</v>
      </c>
      <c r="M46" s="93" t="s">
        <v>774</v>
      </c>
      <c r="N46" s="93" t="s">
        <v>774</v>
      </c>
      <c r="O46" s="94">
        <v>0.80303030303030298</v>
      </c>
      <c r="P46" s="94">
        <v>0.15151515151515152</v>
      </c>
      <c r="Q46" s="94">
        <v>3.0303030303030304E-2</v>
      </c>
      <c r="R46" s="94">
        <v>1.5151515151515152E-2</v>
      </c>
      <c r="S46" s="95">
        <v>66</v>
      </c>
      <c r="T46" s="94" t="s">
        <v>774</v>
      </c>
      <c r="U46" s="94" t="s">
        <v>774</v>
      </c>
      <c r="V46" s="94" t="s">
        <v>774</v>
      </c>
      <c r="W46" s="94" t="s">
        <v>774</v>
      </c>
      <c r="X46" s="94" t="s">
        <v>774</v>
      </c>
      <c r="Y46" s="96">
        <v>0.74626865671641796</v>
      </c>
      <c r="Z46" s="96">
        <v>0.22388059701492538</v>
      </c>
      <c r="AA46" s="96">
        <v>2.9850746268656716E-2</v>
      </c>
      <c r="AB46" s="96">
        <v>0</v>
      </c>
      <c r="AC46" s="16">
        <v>67</v>
      </c>
      <c r="AD46" s="96" t="s">
        <v>694</v>
      </c>
      <c r="AE46" s="96" t="s">
        <v>694</v>
      </c>
      <c r="AF46" s="96" t="s">
        <v>694</v>
      </c>
      <c r="AG46" s="96" t="s">
        <v>694</v>
      </c>
      <c r="AH46" s="16" t="s">
        <v>694</v>
      </c>
      <c r="AI46" s="97">
        <v>0.70270270270270274</v>
      </c>
      <c r="AJ46" s="98">
        <v>0.22972972972972974</v>
      </c>
      <c r="AK46" s="98">
        <v>5.4054054054054057E-2</v>
      </c>
      <c r="AL46" s="98">
        <v>1.3513513513513514E-2</v>
      </c>
      <c r="AM46" s="99">
        <v>74</v>
      </c>
      <c r="AN46" s="98" t="s">
        <v>694</v>
      </c>
      <c r="AO46" s="98" t="s">
        <v>694</v>
      </c>
      <c r="AP46" s="98" t="s">
        <v>694</v>
      </c>
      <c r="AQ46" s="98" t="s">
        <v>694</v>
      </c>
      <c r="AR46" s="98" t="s">
        <v>694</v>
      </c>
    </row>
    <row r="47" spans="1:44">
      <c r="A47" s="58" t="s">
        <v>91</v>
      </c>
      <c r="B47" s="58">
        <v>123</v>
      </c>
      <c r="C47" s="58" t="s">
        <v>13</v>
      </c>
      <c r="D47" s="92" t="s">
        <v>92</v>
      </c>
      <c r="E47" s="93">
        <v>0.60139860139860135</v>
      </c>
      <c r="F47" s="93">
        <v>0.28671328671328672</v>
      </c>
      <c r="G47" s="93">
        <v>0.10139860139860139</v>
      </c>
      <c r="H47" s="93">
        <v>1.048951048951049E-2</v>
      </c>
      <c r="I47" s="92">
        <v>286</v>
      </c>
      <c r="J47" s="93" t="s">
        <v>774</v>
      </c>
      <c r="K47" s="93" t="s">
        <v>774</v>
      </c>
      <c r="L47" s="93" t="s">
        <v>774</v>
      </c>
      <c r="M47" s="93" t="s">
        <v>774</v>
      </c>
      <c r="N47" s="93" t="s">
        <v>774</v>
      </c>
      <c r="O47" s="94">
        <v>0.5736434108527132</v>
      </c>
      <c r="P47" s="94">
        <v>0.30232558139534882</v>
      </c>
      <c r="Q47" s="94">
        <v>0.10077519379844961</v>
      </c>
      <c r="R47" s="94">
        <v>2.3255813953488372E-2</v>
      </c>
      <c r="S47" s="95">
        <v>258</v>
      </c>
      <c r="T47" s="94" t="s">
        <v>774</v>
      </c>
      <c r="U47" s="94" t="s">
        <v>774</v>
      </c>
      <c r="V47" s="94" t="s">
        <v>774</v>
      </c>
      <c r="W47" s="94" t="s">
        <v>774</v>
      </c>
      <c r="X47" s="94" t="s">
        <v>774</v>
      </c>
      <c r="Y47" s="96">
        <v>0.56768558951965065</v>
      </c>
      <c r="Z47" s="96">
        <v>0.28820960698689957</v>
      </c>
      <c r="AA47" s="96">
        <v>0.11790393013100436</v>
      </c>
      <c r="AB47" s="96">
        <v>2.6200873362445413E-2</v>
      </c>
      <c r="AC47" s="16">
        <v>229</v>
      </c>
      <c r="AD47" s="96" t="s">
        <v>774</v>
      </c>
      <c r="AE47" s="96" t="s">
        <v>774</v>
      </c>
      <c r="AF47" s="96" t="s">
        <v>774</v>
      </c>
      <c r="AG47" s="96" t="s">
        <v>774</v>
      </c>
      <c r="AH47" s="96" t="s">
        <v>774</v>
      </c>
      <c r="AI47" s="97">
        <v>0.51851851851851849</v>
      </c>
      <c r="AJ47" s="98">
        <v>0.32275132275132273</v>
      </c>
      <c r="AK47" s="98">
        <v>0.14814814814814814</v>
      </c>
      <c r="AL47" s="98">
        <v>1.0582010582010581E-2</v>
      </c>
      <c r="AM47" s="99">
        <v>189</v>
      </c>
      <c r="AN47" s="97" t="s">
        <v>774</v>
      </c>
      <c r="AO47" s="98" t="s">
        <v>774</v>
      </c>
      <c r="AP47" s="98" t="s">
        <v>774</v>
      </c>
      <c r="AQ47" s="98" t="s">
        <v>774</v>
      </c>
      <c r="AR47" s="99" t="s">
        <v>774</v>
      </c>
    </row>
    <row r="48" spans="1:44">
      <c r="A48" s="58" t="s">
        <v>93</v>
      </c>
      <c r="B48" s="58">
        <v>101</v>
      </c>
      <c r="C48" s="58" t="s">
        <v>13</v>
      </c>
      <c r="D48" s="92" t="s">
        <v>94</v>
      </c>
      <c r="E48" s="93">
        <v>0.91176470588235292</v>
      </c>
      <c r="F48" s="93">
        <v>8.8235294117647065E-2</v>
      </c>
      <c r="G48" s="93">
        <v>0</v>
      </c>
      <c r="H48" s="93">
        <v>0</v>
      </c>
      <c r="I48" s="92">
        <v>34</v>
      </c>
      <c r="J48" s="93" t="s">
        <v>694</v>
      </c>
      <c r="K48" s="93" t="s">
        <v>694</v>
      </c>
      <c r="L48" s="93" t="s">
        <v>694</v>
      </c>
      <c r="M48" s="93" t="s">
        <v>694</v>
      </c>
      <c r="N48" s="92" t="s">
        <v>694</v>
      </c>
      <c r="O48" s="94">
        <v>0.96666666666666667</v>
      </c>
      <c r="P48" s="94">
        <v>3.3333333333333333E-2</v>
      </c>
      <c r="Q48" s="94">
        <v>0</v>
      </c>
      <c r="R48" s="94">
        <v>0</v>
      </c>
      <c r="S48" s="95">
        <v>30</v>
      </c>
      <c r="T48" s="94" t="s">
        <v>694</v>
      </c>
      <c r="U48" s="94" t="s">
        <v>694</v>
      </c>
      <c r="V48" s="94" t="s">
        <v>694</v>
      </c>
      <c r="W48" s="94" t="s">
        <v>694</v>
      </c>
      <c r="X48" s="94" t="s">
        <v>694</v>
      </c>
      <c r="Y48" s="96">
        <v>0.92307692307692313</v>
      </c>
      <c r="Z48" s="96">
        <v>3.8461538461538464E-2</v>
      </c>
      <c r="AA48" s="96">
        <v>0</v>
      </c>
      <c r="AB48" s="96">
        <v>3.8461538461538464E-2</v>
      </c>
      <c r="AC48" s="16">
        <v>26</v>
      </c>
      <c r="AD48" s="96" t="s">
        <v>694</v>
      </c>
      <c r="AE48" s="96" t="s">
        <v>694</v>
      </c>
      <c r="AF48" s="96" t="s">
        <v>694</v>
      </c>
      <c r="AG48" s="96" t="s">
        <v>694</v>
      </c>
      <c r="AH48" s="16" t="s">
        <v>694</v>
      </c>
      <c r="AI48" s="97">
        <v>0.96296296296296291</v>
      </c>
      <c r="AJ48" s="98">
        <v>3.7037037037037035E-2</v>
      </c>
      <c r="AK48" s="98">
        <v>0</v>
      </c>
      <c r="AL48" s="98">
        <v>0</v>
      </c>
      <c r="AM48" s="99">
        <v>27</v>
      </c>
      <c r="AN48" s="98" t="s">
        <v>694</v>
      </c>
      <c r="AO48" s="98" t="s">
        <v>694</v>
      </c>
      <c r="AP48" s="98" t="s">
        <v>694</v>
      </c>
      <c r="AQ48" s="98" t="s">
        <v>694</v>
      </c>
      <c r="AR48" s="98" t="s">
        <v>694</v>
      </c>
    </row>
    <row r="49" spans="1:44">
      <c r="A49" s="58" t="s">
        <v>95</v>
      </c>
      <c r="B49" s="58">
        <v>101</v>
      </c>
      <c r="C49" s="58" t="s">
        <v>13</v>
      </c>
      <c r="D49" s="92" t="s">
        <v>96</v>
      </c>
      <c r="E49" s="93">
        <v>0.9</v>
      </c>
      <c r="F49" s="93">
        <v>0</v>
      </c>
      <c r="G49" s="93">
        <v>0.05</v>
      </c>
      <c r="H49" s="93">
        <v>0.05</v>
      </c>
      <c r="I49" s="92">
        <v>20</v>
      </c>
      <c r="J49" s="93" t="s">
        <v>694</v>
      </c>
      <c r="K49" s="93" t="s">
        <v>694</v>
      </c>
      <c r="L49" s="93" t="s">
        <v>694</v>
      </c>
      <c r="M49" s="93" t="s">
        <v>694</v>
      </c>
      <c r="N49" s="92" t="s">
        <v>694</v>
      </c>
      <c r="O49" s="94">
        <v>0.89473684210526316</v>
      </c>
      <c r="P49" s="94">
        <v>5.2631578947368418E-2</v>
      </c>
      <c r="Q49" s="94">
        <v>5.2631578947368418E-2</v>
      </c>
      <c r="R49" s="94">
        <v>0</v>
      </c>
      <c r="S49" s="95">
        <v>19</v>
      </c>
      <c r="T49" s="94" t="s">
        <v>694</v>
      </c>
      <c r="U49" s="94" t="s">
        <v>694</v>
      </c>
      <c r="V49" s="94" t="s">
        <v>694</v>
      </c>
      <c r="W49" s="94" t="s">
        <v>694</v>
      </c>
      <c r="X49" s="94" t="s">
        <v>694</v>
      </c>
      <c r="Y49" s="96">
        <v>0.86363636363636365</v>
      </c>
      <c r="Z49" s="96">
        <v>0.13636363636363635</v>
      </c>
      <c r="AA49" s="96">
        <v>0</v>
      </c>
      <c r="AB49" s="96">
        <v>0</v>
      </c>
      <c r="AC49" s="16">
        <v>22</v>
      </c>
      <c r="AD49" s="96" t="s">
        <v>694</v>
      </c>
      <c r="AE49" s="96" t="s">
        <v>694</v>
      </c>
      <c r="AF49" s="96" t="s">
        <v>694</v>
      </c>
      <c r="AG49" s="96" t="s">
        <v>694</v>
      </c>
      <c r="AH49" s="16" t="s">
        <v>694</v>
      </c>
      <c r="AI49" s="97">
        <v>0.8571428571428571</v>
      </c>
      <c r="AJ49" s="98">
        <v>9.5238095238095233E-2</v>
      </c>
      <c r="AK49" s="98">
        <v>4.7619047619047616E-2</v>
      </c>
      <c r="AL49" s="98">
        <v>0</v>
      </c>
      <c r="AM49" s="99">
        <v>21</v>
      </c>
      <c r="AN49" s="98" t="s">
        <v>694</v>
      </c>
      <c r="AO49" s="98" t="s">
        <v>694</v>
      </c>
      <c r="AP49" s="98" t="s">
        <v>694</v>
      </c>
      <c r="AQ49" s="98" t="s">
        <v>694</v>
      </c>
      <c r="AR49" s="98" t="s">
        <v>694</v>
      </c>
    </row>
    <row r="50" spans="1:44">
      <c r="A50" s="58" t="s">
        <v>97</v>
      </c>
      <c r="B50" s="58">
        <v>123</v>
      </c>
      <c r="C50" s="58" t="s">
        <v>13</v>
      </c>
      <c r="D50" s="92" t="s">
        <v>98</v>
      </c>
      <c r="E50" s="93">
        <v>0.63709677419354838</v>
      </c>
      <c r="F50" s="93">
        <v>0.27419354838709675</v>
      </c>
      <c r="G50" s="93">
        <v>8.8709677419354843E-2</v>
      </c>
      <c r="H50" s="93">
        <v>0</v>
      </c>
      <c r="I50" s="92">
        <v>124</v>
      </c>
      <c r="J50" s="93" t="s">
        <v>774</v>
      </c>
      <c r="K50" s="93" t="s">
        <v>774</v>
      </c>
      <c r="L50" s="93" t="s">
        <v>774</v>
      </c>
      <c r="M50" s="93" t="s">
        <v>774</v>
      </c>
      <c r="N50" s="93" t="s">
        <v>774</v>
      </c>
      <c r="O50" s="94">
        <v>0.51428571428571423</v>
      </c>
      <c r="P50" s="94">
        <v>0.35238095238095241</v>
      </c>
      <c r="Q50" s="94">
        <v>0.12380952380952381</v>
      </c>
      <c r="R50" s="94">
        <v>9.5238095238095247E-3</v>
      </c>
      <c r="S50" s="95">
        <v>105</v>
      </c>
      <c r="T50" s="94" t="s">
        <v>774</v>
      </c>
      <c r="U50" s="94" t="s">
        <v>774</v>
      </c>
      <c r="V50" s="94" t="s">
        <v>774</v>
      </c>
      <c r="W50" s="94" t="s">
        <v>774</v>
      </c>
      <c r="X50" s="94" t="s">
        <v>774</v>
      </c>
      <c r="Y50" s="96">
        <v>0.54545454545454541</v>
      </c>
      <c r="Z50" s="96">
        <v>0.39090909090909093</v>
      </c>
      <c r="AA50" s="96">
        <v>6.363636363636363E-2</v>
      </c>
      <c r="AB50" s="96">
        <v>0</v>
      </c>
      <c r="AC50" s="16">
        <v>110</v>
      </c>
      <c r="AD50" s="96" t="s">
        <v>774</v>
      </c>
      <c r="AE50" s="96" t="s">
        <v>774</v>
      </c>
      <c r="AF50" s="96" t="s">
        <v>774</v>
      </c>
      <c r="AG50" s="96" t="s">
        <v>774</v>
      </c>
      <c r="AH50" s="96" t="s">
        <v>774</v>
      </c>
      <c r="AI50" s="97">
        <v>0.63</v>
      </c>
      <c r="AJ50" s="98">
        <v>0.34</v>
      </c>
      <c r="AK50" s="98">
        <v>0.03</v>
      </c>
      <c r="AL50" s="98">
        <v>0</v>
      </c>
      <c r="AM50" s="99">
        <v>100</v>
      </c>
      <c r="AN50" s="97" t="s">
        <v>774</v>
      </c>
      <c r="AO50" s="98" t="s">
        <v>774</v>
      </c>
      <c r="AP50" s="98" t="s">
        <v>774</v>
      </c>
      <c r="AQ50" s="98" t="s">
        <v>774</v>
      </c>
      <c r="AR50" s="99" t="s">
        <v>774</v>
      </c>
    </row>
    <row r="51" spans="1:44">
      <c r="A51" s="58" t="s">
        <v>99</v>
      </c>
      <c r="B51" s="58">
        <v>101</v>
      </c>
      <c r="C51" s="58" t="s">
        <v>13</v>
      </c>
      <c r="D51" s="92" t="s">
        <v>100</v>
      </c>
      <c r="E51" s="93">
        <v>0.58088235294117652</v>
      </c>
      <c r="F51" s="93">
        <v>0.29779411764705882</v>
      </c>
      <c r="G51" s="93">
        <v>0.11397058823529412</v>
      </c>
      <c r="H51" s="93">
        <v>7.3529411764705881E-3</v>
      </c>
      <c r="I51" s="92">
        <v>272</v>
      </c>
      <c r="J51" s="93" t="s">
        <v>774</v>
      </c>
      <c r="K51" s="93" t="s">
        <v>774</v>
      </c>
      <c r="L51" s="93" t="s">
        <v>774</v>
      </c>
      <c r="M51" s="93" t="s">
        <v>774</v>
      </c>
      <c r="N51" s="93" t="s">
        <v>774</v>
      </c>
      <c r="O51" s="94">
        <v>0.60931899641577059</v>
      </c>
      <c r="P51" s="94">
        <v>0.28315412186379929</v>
      </c>
      <c r="Q51" s="94">
        <v>8.2437275985663083E-2</v>
      </c>
      <c r="R51" s="94">
        <v>2.5089605734767026E-2</v>
      </c>
      <c r="S51" s="95">
        <v>279</v>
      </c>
      <c r="T51" s="94" t="s">
        <v>774</v>
      </c>
      <c r="U51" s="94" t="s">
        <v>774</v>
      </c>
      <c r="V51" s="94" t="s">
        <v>774</v>
      </c>
      <c r="W51" s="94" t="s">
        <v>774</v>
      </c>
      <c r="X51" s="94" t="s">
        <v>774</v>
      </c>
      <c r="Y51" s="96">
        <v>0.68531468531468531</v>
      </c>
      <c r="Z51" s="96">
        <v>0.1993006993006993</v>
      </c>
      <c r="AA51" s="96">
        <v>9.0909090909090912E-2</v>
      </c>
      <c r="AB51" s="96">
        <v>2.4475524475524476E-2</v>
      </c>
      <c r="AC51" s="16">
        <v>286</v>
      </c>
      <c r="AD51" s="96" t="s">
        <v>774</v>
      </c>
      <c r="AE51" s="96" t="s">
        <v>774</v>
      </c>
      <c r="AF51" s="96" t="s">
        <v>774</v>
      </c>
      <c r="AG51" s="96" t="s">
        <v>774</v>
      </c>
      <c r="AH51" s="96" t="s">
        <v>774</v>
      </c>
      <c r="AI51" s="97">
        <v>0.62934362934362931</v>
      </c>
      <c r="AJ51" s="98">
        <v>0.25096525096525096</v>
      </c>
      <c r="AK51" s="98">
        <v>0.10810810810810811</v>
      </c>
      <c r="AL51" s="98">
        <v>1.1583011583011582E-2</v>
      </c>
      <c r="AM51" s="99">
        <v>259</v>
      </c>
      <c r="AN51" s="97" t="s">
        <v>774</v>
      </c>
      <c r="AO51" s="98" t="s">
        <v>774</v>
      </c>
      <c r="AP51" s="98" t="s">
        <v>774</v>
      </c>
      <c r="AQ51" s="98" t="s">
        <v>774</v>
      </c>
      <c r="AR51" s="99" t="s">
        <v>774</v>
      </c>
    </row>
    <row r="52" spans="1:44">
      <c r="A52" s="58" t="s">
        <v>101</v>
      </c>
      <c r="B52" s="58">
        <v>189</v>
      </c>
      <c r="C52" s="58" t="s">
        <v>13</v>
      </c>
      <c r="D52" s="92" t="s">
        <v>102</v>
      </c>
      <c r="E52" s="93">
        <v>0.6</v>
      </c>
      <c r="F52" s="93">
        <v>0.27619047619047621</v>
      </c>
      <c r="G52" s="93">
        <v>0.10476190476190476</v>
      </c>
      <c r="H52" s="93">
        <v>1.9047619047619049E-2</v>
      </c>
      <c r="I52" s="92">
        <v>105</v>
      </c>
      <c r="J52" s="93" t="s">
        <v>774</v>
      </c>
      <c r="K52" s="93" t="s">
        <v>774</v>
      </c>
      <c r="L52" s="93" t="s">
        <v>774</v>
      </c>
      <c r="M52" s="93" t="s">
        <v>774</v>
      </c>
      <c r="N52" s="93" t="s">
        <v>774</v>
      </c>
      <c r="O52" s="94">
        <v>0.73275862068965514</v>
      </c>
      <c r="P52" s="94">
        <v>0.17241379310344829</v>
      </c>
      <c r="Q52" s="94">
        <v>7.7586206896551727E-2</v>
      </c>
      <c r="R52" s="94">
        <v>1.7241379310344827E-2</v>
      </c>
      <c r="S52" s="95">
        <v>116</v>
      </c>
      <c r="T52" s="94" t="s">
        <v>774</v>
      </c>
      <c r="U52" s="94" t="s">
        <v>774</v>
      </c>
      <c r="V52" s="94" t="s">
        <v>774</v>
      </c>
      <c r="W52" s="94" t="s">
        <v>774</v>
      </c>
      <c r="X52" s="94" t="s">
        <v>774</v>
      </c>
      <c r="Y52" s="96">
        <v>0.85227272727272729</v>
      </c>
      <c r="Z52" s="96">
        <v>9.0909090909090912E-2</v>
      </c>
      <c r="AA52" s="96">
        <v>4.5454545454545456E-2</v>
      </c>
      <c r="AB52" s="96">
        <v>1.1363636363636364E-2</v>
      </c>
      <c r="AC52" s="16">
        <v>88</v>
      </c>
      <c r="AD52" s="96" t="s">
        <v>774</v>
      </c>
      <c r="AE52" s="96" t="s">
        <v>774</v>
      </c>
      <c r="AF52" s="96" t="s">
        <v>774</v>
      </c>
      <c r="AG52" s="96" t="s">
        <v>774</v>
      </c>
      <c r="AH52" s="96" t="s">
        <v>774</v>
      </c>
      <c r="AI52" s="97">
        <v>0.68421052631578949</v>
      </c>
      <c r="AJ52" s="98">
        <v>0.23157894736842105</v>
      </c>
      <c r="AK52" s="98">
        <v>7.3684210526315783E-2</v>
      </c>
      <c r="AL52" s="98">
        <v>1.0526315789473684E-2</v>
      </c>
      <c r="AM52" s="99">
        <v>95</v>
      </c>
      <c r="AN52" s="97" t="s">
        <v>774</v>
      </c>
      <c r="AO52" s="98" t="s">
        <v>774</v>
      </c>
      <c r="AP52" s="98" t="s">
        <v>774</v>
      </c>
      <c r="AQ52" s="98" t="s">
        <v>774</v>
      </c>
      <c r="AR52" s="99" t="s">
        <v>774</v>
      </c>
    </row>
    <row r="53" spans="1:44">
      <c r="A53" s="58" t="s">
        <v>103</v>
      </c>
      <c r="B53" s="58">
        <v>189</v>
      </c>
      <c r="C53" s="58" t="s">
        <v>13</v>
      </c>
      <c r="D53" s="92" t="s">
        <v>104</v>
      </c>
      <c r="E53" s="93">
        <v>0.92500000000000004</v>
      </c>
      <c r="F53" s="93">
        <v>2.5000000000000001E-2</v>
      </c>
      <c r="G53" s="93">
        <v>2.5000000000000001E-2</v>
      </c>
      <c r="H53" s="93">
        <v>2.5000000000000001E-2</v>
      </c>
      <c r="I53" s="92">
        <v>40</v>
      </c>
      <c r="J53" s="93" t="s">
        <v>694</v>
      </c>
      <c r="K53" s="93" t="s">
        <v>694</v>
      </c>
      <c r="L53" s="93" t="s">
        <v>694</v>
      </c>
      <c r="M53" s="93" t="s">
        <v>694</v>
      </c>
      <c r="N53" s="92" t="s">
        <v>694</v>
      </c>
      <c r="O53" s="94">
        <v>0.97560975609756095</v>
      </c>
      <c r="P53" s="94">
        <v>0</v>
      </c>
      <c r="Q53" s="94">
        <v>2.4390243902439025E-2</v>
      </c>
      <c r="R53" s="94">
        <v>0</v>
      </c>
      <c r="S53" s="95">
        <v>41</v>
      </c>
      <c r="T53" s="94" t="s">
        <v>694</v>
      </c>
      <c r="U53" s="94" t="s">
        <v>694</v>
      </c>
      <c r="V53" s="94" t="s">
        <v>694</v>
      </c>
      <c r="W53" s="94" t="s">
        <v>694</v>
      </c>
      <c r="X53" s="94" t="s">
        <v>694</v>
      </c>
      <c r="Y53" s="96">
        <v>0.91428571428571426</v>
      </c>
      <c r="Z53" s="96">
        <v>5.7142857142857141E-2</v>
      </c>
      <c r="AA53" s="96">
        <v>2.8571428571428571E-2</v>
      </c>
      <c r="AB53" s="96">
        <v>0</v>
      </c>
      <c r="AC53" s="16">
        <v>35</v>
      </c>
      <c r="AD53" s="96" t="s">
        <v>694</v>
      </c>
      <c r="AE53" s="96" t="s">
        <v>694</v>
      </c>
      <c r="AF53" s="96" t="s">
        <v>694</v>
      </c>
      <c r="AG53" s="96" t="s">
        <v>694</v>
      </c>
      <c r="AH53" s="16" t="s">
        <v>694</v>
      </c>
      <c r="AI53" s="97">
        <v>0.84210526315789469</v>
      </c>
      <c r="AJ53" s="98">
        <v>5.2631578947368418E-2</v>
      </c>
      <c r="AK53" s="98">
        <v>0.10526315789473684</v>
      </c>
      <c r="AL53" s="98">
        <v>0</v>
      </c>
      <c r="AM53" s="99">
        <v>38</v>
      </c>
      <c r="AN53" s="98" t="s">
        <v>694</v>
      </c>
      <c r="AO53" s="98" t="s">
        <v>694</v>
      </c>
      <c r="AP53" s="98" t="s">
        <v>694</v>
      </c>
      <c r="AQ53" s="98" t="s">
        <v>694</v>
      </c>
      <c r="AR53" s="98" t="s">
        <v>694</v>
      </c>
    </row>
    <row r="54" spans="1:44">
      <c r="A54" s="58" t="s">
        <v>105</v>
      </c>
      <c r="B54" s="58">
        <v>113</v>
      </c>
      <c r="C54" s="58" t="s">
        <v>13</v>
      </c>
      <c r="D54" s="92" t="s">
        <v>106</v>
      </c>
      <c r="E54" s="93">
        <v>0.83333333333333337</v>
      </c>
      <c r="F54" s="93">
        <v>4.1666666666666664E-2</v>
      </c>
      <c r="G54" s="93">
        <v>0.125</v>
      </c>
      <c r="H54" s="93">
        <v>0</v>
      </c>
      <c r="I54" s="92">
        <v>24</v>
      </c>
      <c r="J54" s="93" t="s">
        <v>774</v>
      </c>
      <c r="K54" s="93" t="s">
        <v>774</v>
      </c>
      <c r="L54" s="93" t="s">
        <v>774</v>
      </c>
      <c r="M54" s="93" t="s">
        <v>774</v>
      </c>
      <c r="N54" s="93" t="s">
        <v>774</v>
      </c>
      <c r="O54" s="94">
        <v>0.76666666666666672</v>
      </c>
      <c r="P54" s="94">
        <v>0.1</v>
      </c>
      <c r="Q54" s="94">
        <v>6.6666666666666666E-2</v>
      </c>
      <c r="R54" s="94">
        <v>6.6666666666666666E-2</v>
      </c>
      <c r="S54" s="95">
        <v>30</v>
      </c>
      <c r="T54" s="94" t="s">
        <v>774</v>
      </c>
      <c r="U54" s="94" t="s">
        <v>774</v>
      </c>
      <c r="V54" s="94" t="s">
        <v>774</v>
      </c>
      <c r="W54" s="94" t="s">
        <v>774</v>
      </c>
      <c r="X54" s="94" t="s">
        <v>774</v>
      </c>
      <c r="Y54" s="96">
        <v>0.6470588235294118</v>
      </c>
      <c r="Z54" s="96">
        <v>0.17647058823529413</v>
      </c>
      <c r="AA54" s="96">
        <v>0.17647058823529413</v>
      </c>
      <c r="AB54" s="96">
        <v>0</v>
      </c>
      <c r="AC54" s="16">
        <v>17</v>
      </c>
      <c r="AD54" s="96" t="s">
        <v>774</v>
      </c>
      <c r="AE54" s="96" t="s">
        <v>774</v>
      </c>
      <c r="AF54" s="96" t="s">
        <v>774</v>
      </c>
      <c r="AG54" s="96" t="s">
        <v>774</v>
      </c>
      <c r="AH54" s="96" t="s">
        <v>774</v>
      </c>
      <c r="AI54" s="97">
        <v>0.63157894736842102</v>
      </c>
      <c r="AJ54" s="98">
        <v>0.15789473684210525</v>
      </c>
      <c r="AK54" s="98">
        <v>0.15789473684210525</v>
      </c>
      <c r="AL54" s="98">
        <v>5.2631578947368418E-2</v>
      </c>
      <c r="AM54" s="99">
        <v>19</v>
      </c>
      <c r="AN54" s="98" t="s">
        <v>694</v>
      </c>
      <c r="AO54" s="98" t="s">
        <v>694</v>
      </c>
      <c r="AP54" s="98" t="s">
        <v>694</v>
      </c>
      <c r="AQ54" s="98" t="s">
        <v>694</v>
      </c>
      <c r="AR54" s="98" t="s">
        <v>694</v>
      </c>
    </row>
    <row r="55" spans="1:44">
      <c r="A55" s="58" t="s">
        <v>107</v>
      </c>
      <c r="B55" s="58">
        <v>171</v>
      </c>
      <c r="C55" s="58" t="s">
        <v>13</v>
      </c>
      <c r="D55" s="92" t="s">
        <v>108</v>
      </c>
      <c r="E55" s="93">
        <v>0.57894736842105265</v>
      </c>
      <c r="F55" s="93">
        <v>0.36842105263157893</v>
      </c>
      <c r="G55" s="93">
        <v>5.2631578947368418E-2</v>
      </c>
      <c r="H55" s="93">
        <v>0</v>
      </c>
      <c r="I55" s="92">
        <v>19</v>
      </c>
      <c r="J55" s="93" t="s">
        <v>774</v>
      </c>
      <c r="K55" s="93" t="s">
        <v>774</v>
      </c>
      <c r="L55" s="93" t="s">
        <v>774</v>
      </c>
      <c r="M55" s="93" t="s">
        <v>774</v>
      </c>
      <c r="N55" s="93" t="s">
        <v>774</v>
      </c>
      <c r="O55" s="94">
        <v>0.53333333333333333</v>
      </c>
      <c r="P55" s="94">
        <v>0.46666666666666667</v>
      </c>
      <c r="Q55" s="94">
        <v>0</v>
      </c>
      <c r="R55" s="94">
        <v>0</v>
      </c>
      <c r="S55" s="95">
        <v>15</v>
      </c>
      <c r="T55" s="94" t="s">
        <v>774</v>
      </c>
      <c r="U55" s="94" t="s">
        <v>774</v>
      </c>
      <c r="V55" s="94" t="s">
        <v>774</v>
      </c>
      <c r="W55" s="94" t="s">
        <v>774</v>
      </c>
      <c r="X55" s="94" t="s">
        <v>774</v>
      </c>
      <c r="Y55" s="96">
        <v>0.52380952380952384</v>
      </c>
      <c r="Z55" s="96">
        <v>0.47619047619047616</v>
      </c>
      <c r="AA55" s="96">
        <v>0</v>
      </c>
      <c r="AB55" s="96">
        <v>0</v>
      </c>
      <c r="AC55" s="16">
        <v>21</v>
      </c>
      <c r="AD55" s="96" t="s">
        <v>694</v>
      </c>
      <c r="AE55" s="96" t="s">
        <v>694</v>
      </c>
      <c r="AF55" s="96" t="s">
        <v>694</v>
      </c>
      <c r="AG55" s="96" t="s">
        <v>694</v>
      </c>
      <c r="AH55" s="16" t="s">
        <v>694</v>
      </c>
      <c r="AI55" s="97">
        <v>0.625</v>
      </c>
      <c r="AJ55" s="98">
        <v>0.25</v>
      </c>
      <c r="AK55" s="98">
        <v>0.125</v>
      </c>
      <c r="AL55" s="98">
        <v>0</v>
      </c>
      <c r="AM55" s="99">
        <v>16</v>
      </c>
      <c r="AN55" s="98" t="s">
        <v>694</v>
      </c>
      <c r="AO55" s="98" t="s">
        <v>694</v>
      </c>
      <c r="AP55" s="98" t="s">
        <v>694</v>
      </c>
      <c r="AQ55" s="98" t="s">
        <v>694</v>
      </c>
      <c r="AR55" s="98" t="s">
        <v>694</v>
      </c>
    </row>
    <row r="56" spans="1:44">
      <c r="A56" s="58" t="s">
        <v>109</v>
      </c>
      <c r="B56" s="58">
        <v>189</v>
      </c>
      <c r="C56" s="58" t="s">
        <v>13</v>
      </c>
      <c r="D56" s="92" t="s">
        <v>110</v>
      </c>
      <c r="E56" s="93">
        <v>0.60240963855421692</v>
      </c>
      <c r="F56" s="93">
        <v>0.28313253012048195</v>
      </c>
      <c r="G56" s="93">
        <v>9.6385542168674704E-2</v>
      </c>
      <c r="H56" s="93">
        <v>1.8072289156626505E-2</v>
      </c>
      <c r="I56" s="92">
        <v>166</v>
      </c>
      <c r="J56" s="93" t="s">
        <v>774</v>
      </c>
      <c r="K56" s="93" t="s">
        <v>774</v>
      </c>
      <c r="L56" s="93" t="s">
        <v>774</v>
      </c>
      <c r="M56" s="93" t="s">
        <v>774</v>
      </c>
      <c r="N56" s="93" t="s">
        <v>774</v>
      </c>
      <c r="O56" s="94">
        <v>0.65294117647058825</v>
      </c>
      <c r="P56" s="94">
        <v>0.2411764705882353</v>
      </c>
      <c r="Q56" s="94">
        <v>8.2352941176470587E-2</v>
      </c>
      <c r="R56" s="94">
        <v>2.3529411764705882E-2</v>
      </c>
      <c r="S56" s="95">
        <v>170</v>
      </c>
      <c r="T56" s="94" t="s">
        <v>774</v>
      </c>
      <c r="U56" s="94" t="s">
        <v>774</v>
      </c>
      <c r="V56" s="94" t="s">
        <v>774</v>
      </c>
      <c r="W56" s="94" t="s">
        <v>774</v>
      </c>
      <c r="X56" s="94" t="s">
        <v>774</v>
      </c>
      <c r="Y56" s="96">
        <v>0.66666666666666663</v>
      </c>
      <c r="Z56" s="96">
        <v>0.25454545454545452</v>
      </c>
      <c r="AA56" s="96">
        <v>6.6666666666666666E-2</v>
      </c>
      <c r="AB56" s="96">
        <v>1.2121212121212121E-2</v>
      </c>
      <c r="AC56" s="16">
        <v>165</v>
      </c>
      <c r="AD56" s="96" t="s">
        <v>694</v>
      </c>
      <c r="AE56" s="96" t="s">
        <v>694</v>
      </c>
      <c r="AF56" s="96" t="s">
        <v>694</v>
      </c>
      <c r="AG56" s="96" t="s">
        <v>694</v>
      </c>
      <c r="AH56" s="16" t="s">
        <v>694</v>
      </c>
      <c r="AI56" s="97">
        <v>0.69230769230769229</v>
      </c>
      <c r="AJ56" s="98">
        <v>0.22435897435897437</v>
      </c>
      <c r="AK56" s="98">
        <v>7.0512820512820512E-2</v>
      </c>
      <c r="AL56" s="98">
        <v>1.282051282051282E-2</v>
      </c>
      <c r="AM56" s="99">
        <v>156</v>
      </c>
      <c r="AN56" s="98" t="s">
        <v>694</v>
      </c>
      <c r="AO56" s="98" t="s">
        <v>694</v>
      </c>
      <c r="AP56" s="98" t="s">
        <v>694</v>
      </c>
      <c r="AQ56" s="98" t="s">
        <v>694</v>
      </c>
      <c r="AR56" s="98" t="s">
        <v>694</v>
      </c>
    </row>
    <row r="57" spans="1:44">
      <c r="A57" s="58" t="s">
        <v>111</v>
      </c>
      <c r="B57" s="58">
        <v>114</v>
      </c>
      <c r="C57" s="58" t="s">
        <v>13</v>
      </c>
      <c r="D57" s="92" t="s">
        <v>112</v>
      </c>
      <c r="E57" s="93">
        <v>0.73076923076923073</v>
      </c>
      <c r="F57" s="93">
        <v>0.19230769230769232</v>
      </c>
      <c r="G57" s="93">
        <v>7.6923076923076927E-2</v>
      </c>
      <c r="H57" s="93">
        <v>0</v>
      </c>
      <c r="I57" s="92">
        <v>52</v>
      </c>
      <c r="J57" s="93" t="s">
        <v>694</v>
      </c>
      <c r="K57" s="93" t="s">
        <v>694</v>
      </c>
      <c r="L57" s="93" t="s">
        <v>694</v>
      </c>
      <c r="M57" s="93" t="s">
        <v>694</v>
      </c>
      <c r="N57" s="92" t="s">
        <v>694</v>
      </c>
      <c r="O57" s="94">
        <v>0.63829787234042556</v>
      </c>
      <c r="P57" s="94">
        <v>0.23404255319148937</v>
      </c>
      <c r="Q57" s="94">
        <v>0.1276595744680851</v>
      </c>
      <c r="R57" s="94">
        <v>0</v>
      </c>
      <c r="S57" s="95">
        <v>47</v>
      </c>
      <c r="T57" s="94" t="s">
        <v>694</v>
      </c>
      <c r="U57" s="94" t="s">
        <v>694</v>
      </c>
      <c r="V57" s="94" t="s">
        <v>694</v>
      </c>
      <c r="W57" s="94" t="s">
        <v>694</v>
      </c>
      <c r="X57" s="94" t="s">
        <v>694</v>
      </c>
      <c r="Y57" s="96">
        <v>0.76470588235294112</v>
      </c>
      <c r="Z57" s="96">
        <v>0.17647058823529413</v>
      </c>
      <c r="AA57" s="96">
        <v>5.8823529411764705E-2</v>
      </c>
      <c r="AB57" s="96">
        <v>0</v>
      </c>
      <c r="AC57" s="16">
        <v>34</v>
      </c>
      <c r="AD57" s="96" t="s">
        <v>694</v>
      </c>
      <c r="AE57" s="96" t="s">
        <v>694</v>
      </c>
      <c r="AF57" s="96" t="s">
        <v>694</v>
      </c>
      <c r="AG57" s="96" t="s">
        <v>694</v>
      </c>
      <c r="AH57" s="16" t="s">
        <v>694</v>
      </c>
      <c r="AI57" s="97">
        <v>0.78947368421052633</v>
      </c>
      <c r="AJ57" s="98">
        <v>7.8947368421052627E-2</v>
      </c>
      <c r="AK57" s="98">
        <v>2.6315789473684209E-2</v>
      </c>
      <c r="AL57" s="98">
        <v>0.10526315789473684</v>
      </c>
      <c r="AM57" s="99">
        <v>38</v>
      </c>
      <c r="AN57" s="98" t="s">
        <v>694</v>
      </c>
      <c r="AO57" s="98" t="s">
        <v>694</v>
      </c>
      <c r="AP57" s="98" t="s">
        <v>694</v>
      </c>
      <c r="AQ57" s="98" t="s">
        <v>694</v>
      </c>
      <c r="AR57" s="98" t="s">
        <v>694</v>
      </c>
    </row>
    <row r="58" spans="1:44">
      <c r="A58" s="58" t="s">
        <v>660</v>
      </c>
      <c r="B58" s="58">
        <v>101</v>
      </c>
      <c r="C58" s="58" t="s">
        <v>13</v>
      </c>
      <c r="D58" s="92" t="s">
        <v>113</v>
      </c>
      <c r="E58" s="93">
        <v>0.52380952380952384</v>
      </c>
      <c r="F58" s="93">
        <v>0.47619047619047616</v>
      </c>
      <c r="G58" s="93">
        <v>0</v>
      </c>
      <c r="H58" s="93">
        <v>0</v>
      </c>
      <c r="I58" s="92">
        <v>21</v>
      </c>
      <c r="J58" s="93" t="s">
        <v>774</v>
      </c>
      <c r="K58" s="93" t="s">
        <v>774</v>
      </c>
      <c r="L58" s="93" t="s">
        <v>774</v>
      </c>
      <c r="M58" s="93" t="s">
        <v>774</v>
      </c>
      <c r="N58" s="93" t="s">
        <v>774</v>
      </c>
      <c r="O58" s="94">
        <v>0.58823529411764708</v>
      </c>
      <c r="P58" s="94">
        <v>0.41176470588235292</v>
      </c>
      <c r="Q58" s="94">
        <v>0</v>
      </c>
      <c r="R58" s="94">
        <v>0</v>
      </c>
      <c r="S58" s="95">
        <v>17</v>
      </c>
      <c r="T58" s="94" t="s">
        <v>774</v>
      </c>
      <c r="U58" s="94" t="s">
        <v>774</v>
      </c>
      <c r="V58" s="94" t="s">
        <v>774</v>
      </c>
      <c r="W58" s="94" t="s">
        <v>774</v>
      </c>
      <c r="X58" s="94" t="s">
        <v>774</v>
      </c>
      <c r="Y58" s="96">
        <v>0.83333333333333337</v>
      </c>
      <c r="Z58" s="96">
        <v>0.16666666666666666</v>
      </c>
      <c r="AA58" s="96">
        <v>0</v>
      </c>
      <c r="AB58" s="96">
        <v>0</v>
      </c>
      <c r="AC58" s="16">
        <v>18</v>
      </c>
      <c r="AD58" s="96" t="s">
        <v>694</v>
      </c>
      <c r="AE58" s="96" t="s">
        <v>694</v>
      </c>
      <c r="AF58" s="96" t="s">
        <v>694</v>
      </c>
      <c r="AG58" s="96" t="s">
        <v>694</v>
      </c>
      <c r="AH58" s="16" t="s">
        <v>694</v>
      </c>
      <c r="AI58" s="97">
        <v>0.8</v>
      </c>
      <c r="AJ58" s="98">
        <v>0.2</v>
      </c>
      <c r="AK58" s="98">
        <v>0</v>
      </c>
      <c r="AL58" s="98">
        <v>0</v>
      </c>
      <c r="AM58" s="99">
        <v>20</v>
      </c>
      <c r="AN58" s="98" t="s">
        <v>694</v>
      </c>
      <c r="AO58" s="98" t="s">
        <v>694</v>
      </c>
      <c r="AP58" s="98" t="s">
        <v>694</v>
      </c>
      <c r="AQ58" s="98" t="s">
        <v>694</v>
      </c>
      <c r="AR58" s="98" t="s">
        <v>694</v>
      </c>
    </row>
    <row r="59" spans="1:44">
      <c r="A59" s="58" t="s">
        <v>114</v>
      </c>
      <c r="B59" s="58">
        <v>101</v>
      </c>
      <c r="C59" s="58" t="s">
        <v>13</v>
      </c>
      <c r="D59" s="92" t="s">
        <v>115</v>
      </c>
      <c r="E59" s="93">
        <v>0.92682926829268297</v>
      </c>
      <c r="F59" s="93">
        <v>7.3170731707317069E-2</v>
      </c>
      <c r="G59" s="93">
        <v>0</v>
      </c>
      <c r="H59" s="93">
        <v>0</v>
      </c>
      <c r="I59" s="92">
        <v>41</v>
      </c>
      <c r="J59" s="93" t="s">
        <v>694</v>
      </c>
      <c r="K59" s="93" t="s">
        <v>694</v>
      </c>
      <c r="L59" s="93" t="s">
        <v>694</v>
      </c>
      <c r="M59" s="93" t="s">
        <v>694</v>
      </c>
      <c r="N59" s="92" t="s">
        <v>694</v>
      </c>
      <c r="O59" s="94">
        <v>0.97727272727272729</v>
      </c>
      <c r="P59" s="94">
        <v>2.2727272727272728E-2</v>
      </c>
      <c r="Q59" s="94">
        <v>0</v>
      </c>
      <c r="R59" s="94">
        <v>0</v>
      </c>
      <c r="S59" s="95">
        <v>44</v>
      </c>
      <c r="T59" s="94" t="s">
        <v>774</v>
      </c>
      <c r="U59" s="94" t="s">
        <v>774</v>
      </c>
      <c r="V59" s="94" t="s">
        <v>774</v>
      </c>
      <c r="W59" s="94" t="s">
        <v>774</v>
      </c>
      <c r="X59" s="94" t="s">
        <v>774</v>
      </c>
      <c r="Y59" s="96">
        <v>0.94117647058823528</v>
      </c>
      <c r="Z59" s="96">
        <v>2.9411764705882353E-2</v>
      </c>
      <c r="AA59" s="96">
        <v>0</v>
      </c>
      <c r="AB59" s="96">
        <v>2.9411764705882353E-2</v>
      </c>
      <c r="AC59" s="16">
        <v>34</v>
      </c>
      <c r="AD59" s="96" t="s">
        <v>774</v>
      </c>
      <c r="AE59" s="96" t="s">
        <v>774</v>
      </c>
      <c r="AF59" s="96" t="s">
        <v>774</v>
      </c>
      <c r="AG59" s="96" t="s">
        <v>774</v>
      </c>
      <c r="AH59" s="96" t="s">
        <v>774</v>
      </c>
      <c r="AI59" s="97">
        <v>0.83870967741935487</v>
      </c>
      <c r="AJ59" s="98">
        <v>0.16129032258064516</v>
      </c>
      <c r="AK59" s="98">
        <v>0</v>
      </c>
      <c r="AL59" s="98">
        <v>0</v>
      </c>
      <c r="AM59" s="99">
        <v>31</v>
      </c>
      <c r="AN59" s="98" t="s">
        <v>694</v>
      </c>
      <c r="AO59" s="98" t="s">
        <v>694</v>
      </c>
      <c r="AP59" s="98" t="s">
        <v>694</v>
      </c>
      <c r="AQ59" s="98" t="s">
        <v>694</v>
      </c>
      <c r="AR59" s="98" t="s">
        <v>694</v>
      </c>
    </row>
    <row r="60" spans="1:44">
      <c r="A60" s="58" t="s">
        <v>116</v>
      </c>
      <c r="B60" s="58">
        <v>101</v>
      </c>
      <c r="C60" s="58" t="s">
        <v>13</v>
      </c>
      <c r="D60" s="92" t="s">
        <v>117</v>
      </c>
      <c r="E60" s="93">
        <v>0.77586206896551724</v>
      </c>
      <c r="F60" s="93">
        <v>0.1206896551724138</v>
      </c>
      <c r="G60" s="93">
        <v>0.10344827586206896</v>
      </c>
      <c r="H60" s="93">
        <v>0</v>
      </c>
      <c r="I60" s="92">
        <v>58</v>
      </c>
      <c r="J60" s="93" t="s">
        <v>694</v>
      </c>
      <c r="K60" s="93" t="s">
        <v>694</v>
      </c>
      <c r="L60" s="93" t="s">
        <v>694</v>
      </c>
      <c r="M60" s="93" t="s">
        <v>694</v>
      </c>
      <c r="N60" s="92" t="s">
        <v>694</v>
      </c>
      <c r="O60" s="94">
        <v>0.65957446808510634</v>
      </c>
      <c r="P60" s="94">
        <v>0.1276595744680851</v>
      </c>
      <c r="Q60" s="94">
        <v>0.19148936170212766</v>
      </c>
      <c r="R60" s="94">
        <v>2.1276595744680851E-2</v>
      </c>
      <c r="S60" s="95">
        <v>47</v>
      </c>
      <c r="T60" s="94" t="s">
        <v>694</v>
      </c>
      <c r="U60" s="94" t="s">
        <v>694</v>
      </c>
      <c r="V60" s="94" t="s">
        <v>694</v>
      </c>
      <c r="W60" s="94" t="s">
        <v>694</v>
      </c>
      <c r="X60" s="94" t="s">
        <v>694</v>
      </c>
      <c r="Y60" s="96">
        <v>0.82222222222222219</v>
      </c>
      <c r="Z60" s="96">
        <v>8.8888888888888892E-2</v>
      </c>
      <c r="AA60" s="96">
        <v>8.8888888888888892E-2</v>
      </c>
      <c r="AB60" s="96">
        <v>0</v>
      </c>
      <c r="AC60" s="16">
        <v>45</v>
      </c>
      <c r="AD60" s="96" t="s">
        <v>694</v>
      </c>
      <c r="AE60" s="96" t="s">
        <v>694</v>
      </c>
      <c r="AF60" s="96" t="s">
        <v>694</v>
      </c>
      <c r="AG60" s="96" t="s">
        <v>694</v>
      </c>
      <c r="AH60" s="16" t="s">
        <v>694</v>
      </c>
      <c r="AI60" s="97">
        <v>0.71739130434782605</v>
      </c>
      <c r="AJ60" s="98">
        <v>0.17391304347826086</v>
      </c>
      <c r="AK60" s="98">
        <v>0.10869565217391304</v>
      </c>
      <c r="AL60" s="98">
        <v>0</v>
      </c>
      <c r="AM60" s="99">
        <v>46</v>
      </c>
      <c r="AN60" s="98" t="s">
        <v>694</v>
      </c>
      <c r="AO60" s="98" t="s">
        <v>694</v>
      </c>
      <c r="AP60" s="98" t="s">
        <v>694</v>
      </c>
      <c r="AQ60" s="98" t="s">
        <v>694</v>
      </c>
      <c r="AR60" s="98" t="s">
        <v>694</v>
      </c>
    </row>
    <row r="61" spans="1:44">
      <c r="A61" s="58" t="s">
        <v>118</v>
      </c>
      <c r="B61" s="58">
        <v>105</v>
      </c>
      <c r="C61" s="58" t="s">
        <v>13</v>
      </c>
      <c r="D61" s="92" t="s">
        <v>119</v>
      </c>
      <c r="E61" s="93">
        <v>1</v>
      </c>
      <c r="F61" s="93">
        <v>0</v>
      </c>
      <c r="G61" s="93">
        <v>0</v>
      </c>
      <c r="H61" s="93">
        <v>0</v>
      </c>
      <c r="I61" s="92">
        <v>10</v>
      </c>
      <c r="J61" s="93" t="s">
        <v>694</v>
      </c>
      <c r="K61" s="93" t="s">
        <v>694</v>
      </c>
      <c r="L61" s="93" t="s">
        <v>694</v>
      </c>
      <c r="M61" s="93" t="s">
        <v>694</v>
      </c>
      <c r="N61" s="92" t="s">
        <v>694</v>
      </c>
      <c r="O61" s="94">
        <v>1</v>
      </c>
      <c r="P61" s="94">
        <v>0</v>
      </c>
      <c r="Q61" s="94">
        <v>0</v>
      </c>
      <c r="R61" s="94">
        <v>0</v>
      </c>
      <c r="S61" s="95">
        <v>9</v>
      </c>
      <c r="T61" s="94" t="s">
        <v>694</v>
      </c>
      <c r="U61" s="94" t="s">
        <v>694</v>
      </c>
      <c r="V61" s="94" t="s">
        <v>694</v>
      </c>
      <c r="W61" s="94" t="s">
        <v>694</v>
      </c>
      <c r="X61" s="94" t="s">
        <v>694</v>
      </c>
      <c r="Y61" s="96">
        <v>1</v>
      </c>
      <c r="Z61" s="96">
        <v>0</v>
      </c>
      <c r="AA61" s="96">
        <v>0</v>
      </c>
      <c r="AB61" s="96">
        <v>0</v>
      </c>
      <c r="AC61" s="16">
        <v>8</v>
      </c>
      <c r="AD61" s="96" t="s">
        <v>694</v>
      </c>
      <c r="AE61" s="96" t="s">
        <v>694</v>
      </c>
      <c r="AF61" s="96" t="s">
        <v>694</v>
      </c>
      <c r="AG61" s="96" t="s">
        <v>694</v>
      </c>
      <c r="AH61" s="16" t="s">
        <v>694</v>
      </c>
      <c r="AI61" s="97" t="s">
        <v>774</v>
      </c>
      <c r="AJ61" s="98" t="s">
        <v>774</v>
      </c>
      <c r="AK61" s="98" t="s">
        <v>774</v>
      </c>
      <c r="AL61" s="98" t="s">
        <v>774</v>
      </c>
      <c r="AM61" s="99" t="s">
        <v>774</v>
      </c>
      <c r="AN61" s="98" t="s">
        <v>694</v>
      </c>
      <c r="AO61" s="98" t="s">
        <v>694</v>
      </c>
      <c r="AP61" s="98" t="s">
        <v>694</v>
      </c>
      <c r="AQ61" s="98" t="s">
        <v>694</v>
      </c>
      <c r="AR61" s="98" t="s">
        <v>694</v>
      </c>
    </row>
    <row r="62" spans="1:44">
      <c r="A62" s="58" t="s">
        <v>120</v>
      </c>
      <c r="B62" s="58">
        <v>189</v>
      </c>
      <c r="C62" s="58" t="s">
        <v>13</v>
      </c>
      <c r="D62" s="92" t="s">
        <v>121</v>
      </c>
      <c r="E62" s="93">
        <v>0.76530612244897955</v>
      </c>
      <c r="F62" s="93">
        <v>0.21428571428571427</v>
      </c>
      <c r="G62" s="93">
        <v>1.020408163265306E-2</v>
      </c>
      <c r="H62" s="93">
        <v>1.020408163265306E-2</v>
      </c>
      <c r="I62" s="92">
        <v>98</v>
      </c>
      <c r="J62" s="93" t="s">
        <v>694</v>
      </c>
      <c r="K62" s="93" t="s">
        <v>694</v>
      </c>
      <c r="L62" s="93" t="s">
        <v>694</v>
      </c>
      <c r="M62" s="93" t="s">
        <v>694</v>
      </c>
      <c r="N62" s="92" t="s">
        <v>694</v>
      </c>
      <c r="O62" s="94">
        <v>0.80232558139534882</v>
      </c>
      <c r="P62" s="94">
        <v>0.18604651162790697</v>
      </c>
      <c r="Q62" s="94">
        <v>1.1627906976744186E-2</v>
      </c>
      <c r="R62" s="94">
        <v>0</v>
      </c>
      <c r="S62" s="95">
        <v>86</v>
      </c>
      <c r="T62" s="94" t="s">
        <v>694</v>
      </c>
      <c r="U62" s="94" t="s">
        <v>694</v>
      </c>
      <c r="V62" s="94" t="s">
        <v>694</v>
      </c>
      <c r="W62" s="94" t="s">
        <v>694</v>
      </c>
      <c r="X62" s="94" t="s">
        <v>694</v>
      </c>
      <c r="Y62" s="96">
        <v>0.78205128205128205</v>
      </c>
      <c r="Z62" s="96">
        <v>0.20512820512820512</v>
      </c>
      <c r="AA62" s="96">
        <v>1.282051282051282E-2</v>
      </c>
      <c r="AB62" s="96">
        <v>0</v>
      </c>
      <c r="AC62" s="16">
        <v>78</v>
      </c>
      <c r="AD62" s="96" t="s">
        <v>694</v>
      </c>
      <c r="AE62" s="96" t="s">
        <v>694</v>
      </c>
      <c r="AF62" s="96" t="s">
        <v>694</v>
      </c>
      <c r="AG62" s="96" t="s">
        <v>694</v>
      </c>
      <c r="AH62" s="16" t="s">
        <v>694</v>
      </c>
      <c r="AI62" s="97">
        <v>0.83823529411764708</v>
      </c>
      <c r="AJ62" s="98">
        <v>0.16176470588235295</v>
      </c>
      <c r="AK62" s="98">
        <v>0</v>
      </c>
      <c r="AL62" s="98">
        <v>0</v>
      </c>
      <c r="AM62" s="99">
        <v>68</v>
      </c>
      <c r="AN62" s="98" t="s">
        <v>694</v>
      </c>
      <c r="AO62" s="98" t="s">
        <v>694</v>
      </c>
      <c r="AP62" s="98" t="s">
        <v>694</v>
      </c>
      <c r="AQ62" s="98" t="s">
        <v>694</v>
      </c>
      <c r="AR62" s="98" t="s">
        <v>694</v>
      </c>
    </row>
    <row r="63" spans="1:44">
      <c r="A63" s="58" t="s">
        <v>122</v>
      </c>
      <c r="B63" s="58">
        <v>101</v>
      </c>
      <c r="C63" s="58" t="s">
        <v>13</v>
      </c>
      <c r="D63" s="92" t="s">
        <v>123</v>
      </c>
      <c r="E63" s="93">
        <v>0.81188118811881194</v>
      </c>
      <c r="F63" s="93">
        <v>0.12871287128712872</v>
      </c>
      <c r="G63" s="93">
        <v>3.9603960396039604E-2</v>
      </c>
      <c r="H63" s="93">
        <v>1.9801980198019802E-2</v>
      </c>
      <c r="I63" s="92">
        <v>101</v>
      </c>
      <c r="J63" s="93" t="s">
        <v>774</v>
      </c>
      <c r="K63" s="93" t="s">
        <v>774</v>
      </c>
      <c r="L63" s="93" t="s">
        <v>774</v>
      </c>
      <c r="M63" s="93" t="s">
        <v>774</v>
      </c>
      <c r="N63" s="93" t="s">
        <v>774</v>
      </c>
      <c r="O63" s="94">
        <v>0.81609195402298851</v>
      </c>
      <c r="P63" s="94">
        <v>0.14942528735632185</v>
      </c>
      <c r="Q63" s="94">
        <v>0</v>
      </c>
      <c r="R63" s="94">
        <v>3.4482758620689655E-2</v>
      </c>
      <c r="S63" s="95">
        <v>87</v>
      </c>
      <c r="T63" s="94" t="s">
        <v>694</v>
      </c>
      <c r="U63" s="94" t="s">
        <v>694</v>
      </c>
      <c r="V63" s="94" t="s">
        <v>694</v>
      </c>
      <c r="W63" s="94" t="s">
        <v>694</v>
      </c>
      <c r="X63" s="94" t="s">
        <v>694</v>
      </c>
      <c r="Y63" s="96">
        <v>0.81927710843373491</v>
      </c>
      <c r="Z63" s="96">
        <v>0.15662650602409639</v>
      </c>
      <c r="AA63" s="96">
        <v>1.2048192771084338E-2</v>
      </c>
      <c r="AB63" s="96">
        <v>1.2048192771084338E-2</v>
      </c>
      <c r="AC63" s="16">
        <v>83</v>
      </c>
      <c r="AD63" s="96" t="s">
        <v>774</v>
      </c>
      <c r="AE63" s="96" t="s">
        <v>774</v>
      </c>
      <c r="AF63" s="96" t="s">
        <v>774</v>
      </c>
      <c r="AG63" s="96" t="s">
        <v>774</v>
      </c>
      <c r="AH63" s="96" t="s">
        <v>774</v>
      </c>
      <c r="AI63" s="97">
        <v>0.76388888888888884</v>
      </c>
      <c r="AJ63" s="98">
        <v>0.22222222222222221</v>
      </c>
      <c r="AK63" s="98">
        <v>1.3888888888888888E-2</v>
      </c>
      <c r="AL63" s="98">
        <v>0</v>
      </c>
      <c r="AM63" s="99">
        <v>72</v>
      </c>
      <c r="AN63" s="97" t="s">
        <v>774</v>
      </c>
      <c r="AO63" s="98" t="s">
        <v>774</v>
      </c>
      <c r="AP63" s="98" t="s">
        <v>774</v>
      </c>
      <c r="AQ63" s="98" t="s">
        <v>774</v>
      </c>
      <c r="AR63" s="99" t="s">
        <v>774</v>
      </c>
    </row>
    <row r="64" spans="1:44">
      <c r="A64" s="58" t="s">
        <v>124</v>
      </c>
      <c r="B64" s="58">
        <v>123</v>
      </c>
      <c r="C64" s="58" t="s">
        <v>13</v>
      </c>
      <c r="D64" s="92" t="s">
        <v>125</v>
      </c>
      <c r="E64" s="93">
        <v>0.7857142857142857</v>
      </c>
      <c r="F64" s="93">
        <v>0.14285714285714285</v>
      </c>
      <c r="G64" s="93">
        <v>4.7619047619047616E-2</v>
      </c>
      <c r="H64" s="93">
        <v>2.3809523809523808E-2</v>
      </c>
      <c r="I64" s="92">
        <v>42</v>
      </c>
      <c r="J64" s="93" t="s">
        <v>774</v>
      </c>
      <c r="K64" s="93" t="s">
        <v>774</v>
      </c>
      <c r="L64" s="93" t="s">
        <v>774</v>
      </c>
      <c r="M64" s="93" t="s">
        <v>774</v>
      </c>
      <c r="N64" s="93" t="s">
        <v>774</v>
      </c>
      <c r="O64" s="94">
        <v>0.84</v>
      </c>
      <c r="P64" s="94">
        <v>0.1</v>
      </c>
      <c r="Q64" s="94">
        <v>0.06</v>
      </c>
      <c r="R64" s="94">
        <v>0</v>
      </c>
      <c r="S64" s="95">
        <v>50</v>
      </c>
      <c r="T64" s="94" t="s">
        <v>774</v>
      </c>
      <c r="U64" s="94" t="s">
        <v>774</v>
      </c>
      <c r="V64" s="94" t="s">
        <v>774</v>
      </c>
      <c r="W64" s="94" t="s">
        <v>774</v>
      </c>
      <c r="X64" s="94" t="s">
        <v>774</v>
      </c>
      <c r="Y64" s="96">
        <v>0.76595744680851063</v>
      </c>
      <c r="Z64" s="96">
        <v>0.19148936170212766</v>
      </c>
      <c r="AA64" s="96">
        <v>2.1276595744680851E-2</v>
      </c>
      <c r="AB64" s="96">
        <v>2.1276595744680851E-2</v>
      </c>
      <c r="AC64" s="16">
        <v>47</v>
      </c>
      <c r="AD64" s="96" t="s">
        <v>774</v>
      </c>
      <c r="AE64" s="96" t="s">
        <v>774</v>
      </c>
      <c r="AF64" s="96" t="s">
        <v>774</v>
      </c>
      <c r="AG64" s="96" t="s">
        <v>774</v>
      </c>
      <c r="AH64" s="96" t="s">
        <v>774</v>
      </c>
      <c r="AI64" s="97">
        <v>0.66666666666666663</v>
      </c>
      <c r="AJ64" s="98">
        <v>0.22916666666666666</v>
      </c>
      <c r="AK64" s="98">
        <v>6.25E-2</v>
      </c>
      <c r="AL64" s="98">
        <v>4.1666666666666664E-2</v>
      </c>
      <c r="AM64" s="99">
        <v>48</v>
      </c>
      <c r="AN64" s="98" t="s">
        <v>694</v>
      </c>
      <c r="AO64" s="98" t="s">
        <v>694</v>
      </c>
      <c r="AP64" s="98" t="s">
        <v>694</v>
      </c>
      <c r="AQ64" s="98" t="s">
        <v>694</v>
      </c>
      <c r="AR64" s="98" t="s">
        <v>694</v>
      </c>
    </row>
    <row r="65" spans="1:44">
      <c r="A65" s="58" t="s">
        <v>126</v>
      </c>
      <c r="B65" s="58">
        <v>101</v>
      </c>
      <c r="C65" s="58" t="s">
        <v>13</v>
      </c>
      <c r="D65" s="92" t="s">
        <v>127</v>
      </c>
      <c r="E65" s="93">
        <v>0.60104986876640421</v>
      </c>
      <c r="F65" s="93">
        <v>0.32283464566929132</v>
      </c>
      <c r="G65" s="93">
        <v>7.6115485564304461E-2</v>
      </c>
      <c r="H65" s="93">
        <v>0</v>
      </c>
      <c r="I65" s="92">
        <v>381</v>
      </c>
      <c r="J65" s="93" t="s">
        <v>774</v>
      </c>
      <c r="K65" s="93" t="s">
        <v>774</v>
      </c>
      <c r="L65" s="93" t="s">
        <v>774</v>
      </c>
      <c r="M65" s="93" t="s">
        <v>774</v>
      </c>
      <c r="N65" s="93" t="s">
        <v>774</v>
      </c>
      <c r="O65" s="94">
        <v>0.62603878116343492</v>
      </c>
      <c r="P65" s="94">
        <v>0.296398891966759</v>
      </c>
      <c r="Q65" s="94">
        <v>6.6481994459833799E-2</v>
      </c>
      <c r="R65" s="94">
        <v>1.1080332409972299E-2</v>
      </c>
      <c r="S65" s="95">
        <v>361</v>
      </c>
      <c r="T65" s="94" t="s">
        <v>774</v>
      </c>
      <c r="U65" s="94" t="s">
        <v>774</v>
      </c>
      <c r="V65" s="94" t="s">
        <v>774</v>
      </c>
      <c r="W65" s="94" t="s">
        <v>774</v>
      </c>
      <c r="X65" s="94" t="s">
        <v>774</v>
      </c>
      <c r="Y65" s="96">
        <v>0.57777777777777772</v>
      </c>
      <c r="Z65" s="96">
        <v>0.35873015873015873</v>
      </c>
      <c r="AA65" s="96">
        <v>5.7142857142857141E-2</v>
      </c>
      <c r="AB65" s="96">
        <v>6.3492063492063492E-3</v>
      </c>
      <c r="AC65" s="16">
        <v>315</v>
      </c>
      <c r="AD65" s="96" t="s">
        <v>774</v>
      </c>
      <c r="AE65" s="96" t="s">
        <v>774</v>
      </c>
      <c r="AF65" s="96" t="s">
        <v>774</v>
      </c>
      <c r="AG65" s="96" t="s">
        <v>774</v>
      </c>
      <c r="AH65" s="96" t="s">
        <v>774</v>
      </c>
      <c r="AI65" s="97">
        <v>0.62540716612377845</v>
      </c>
      <c r="AJ65" s="98">
        <v>0.31921824104234525</v>
      </c>
      <c r="AK65" s="98">
        <v>5.2117263843648211E-2</v>
      </c>
      <c r="AL65" s="98">
        <v>3.2573289902280132E-3</v>
      </c>
      <c r="AM65" s="99">
        <v>307</v>
      </c>
      <c r="AN65" s="97" t="s">
        <v>774</v>
      </c>
      <c r="AO65" s="98" t="s">
        <v>774</v>
      </c>
      <c r="AP65" s="98" t="s">
        <v>774</v>
      </c>
      <c r="AQ65" s="98" t="s">
        <v>774</v>
      </c>
      <c r="AR65" s="99" t="s">
        <v>774</v>
      </c>
    </row>
    <row r="66" spans="1:44">
      <c r="A66" s="58" t="s">
        <v>128</v>
      </c>
      <c r="B66" s="58">
        <v>121</v>
      </c>
      <c r="C66" s="58" t="s">
        <v>13</v>
      </c>
      <c r="D66" s="92" t="s">
        <v>129</v>
      </c>
      <c r="E66" s="93">
        <v>0.57291666666666663</v>
      </c>
      <c r="F66" s="93">
        <v>0.35416666666666669</v>
      </c>
      <c r="G66" s="93">
        <v>6.25E-2</v>
      </c>
      <c r="H66" s="93">
        <v>1.0416666666666666E-2</v>
      </c>
      <c r="I66" s="92">
        <v>192</v>
      </c>
      <c r="J66" s="93">
        <v>0.4</v>
      </c>
      <c r="K66" s="93">
        <v>0.6</v>
      </c>
      <c r="L66" s="93">
        <v>0</v>
      </c>
      <c r="M66" s="93">
        <v>0</v>
      </c>
      <c r="N66" s="92">
        <v>10</v>
      </c>
      <c r="O66" s="94">
        <v>0.57317073170731703</v>
      </c>
      <c r="P66" s="94">
        <v>0.31097560975609756</v>
      </c>
      <c r="Q66" s="94">
        <v>0.10975609756097561</v>
      </c>
      <c r="R66" s="94">
        <v>6.0975609756097563E-3</v>
      </c>
      <c r="S66" s="95">
        <v>164</v>
      </c>
      <c r="T66" s="94">
        <v>0.5</v>
      </c>
      <c r="U66" s="94">
        <v>0.3</v>
      </c>
      <c r="V66" s="94">
        <v>0.2</v>
      </c>
      <c r="W66" s="94">
        <v>0</v>
      </c>
      <c r="X66" s="95">
        <v>10</v>
      </c>
      <c r="Y66" s="96">
        <v>0.46103896103896103</v>
      </c>
      <c r="Z66" s="96">
        <v>0.38961038961038963</v>
      </c>
      <c r="AA66" s="96">
        <v>0.14285714285714285</v>
      </c>
      <c r="AB66" s="96">
        <v>6.4935064935064939E-3</v>
      </c>
      <c r="AC66" s="16">
        <v>154</v>
      </c>
      <c r="AD66" s="96" t="s">
        <v>774</v>
      </c>
      <c r="AE66" s="96" t="s">
        <v>774</v>
      </c>
      <c r="AF66" s="96" t="s">
        <v>774</v>
      </c>
      <c r="AG66" s="96" t="s">
        <v>774</v>
      </c>
      <c r="AH66" s="96" t="s">
        <v>774</v>
      </c>
      <c r="AI66" s="97">
        <v>0.39610389610389612</v>
      </c>
      <c r="AJ66" s="98">
        <v>0.42207792207792205</v>
      </c>
      <c r="AK66" s="98">
        <v>0.16883116883116883</v>
      </c>
      <c r="AL66" s="98">
        <v>1.2987012987012988E-2</v>
      </c>
      <c r="AM66" s="99">
        <v>154</v>
      </c>
      <c r="AN66" s="97" t="s">
        <v>774</v>
      </c>
      <c r="AO66" s="98" t="s">
        <v>774</v>
      </c>
      <c r="AP66" s="98" t="s">
        <v>774</v>
      </c>
      <c r="AQ66" s="98" t="s">
        <v>774</v>
      </c>
      <c r="AR66" s="99" t="s">
        <v>774</v>
      </c>
    </row>
    <row r="67" spans="1:44">
      <c r="A67" s="58" t="s">
        <v>130</v>
      </c>
      <c r="B67" s="58">
        <v>123</v>
      </c>
      <c r="C67" s="58" t="s">
        <v>13</v>
      </c>
      <c r="D67" s="92" t="s">
        <v>131</v>
      </c>
      <c r="E67" s="93" t="s">
        <v>774</v>
      </c>
      <c r="F67" s="93" t="s">
        <v>774</v>
      </c>
      <c r="G67" s="93" t="s">
        <v>774</v>
      </c>
      <c r="H67" s="93" t="s">
        <v>774</v>
      </c>
      <c r="I67" s="93" t="s">
        <v>774</v>
      </c>
      <c r="J67" s="93" t="s">
        <v>694</v>
      </c>
      <c r="K67" s="93" t="s">
        <v>694</v>
      </c>
      <c r="L67" s="93" t="s">
        <v>694</v>
      </c>
      <c r="M67" s="93" t="s">
        <v>694</v>
      </c>
      <c r="N67" s="92" t="s">
        <v>694</v>
      </c>
      <c r="O67" s="94">
        <v>1</v>
      </c>
      <c r="P67" s="94">
        <v>0</v>
      </c>
      <c r="Q67" s="94">
        <v>0</v>
      </c>
      <c r="R67" s="94">
        <v>0</v>
      </c>
      <c r="S67" s="95">
        <v>2</v>
      </c>
      <c r="T67" s="94" t="s">
        <v>694</v>
      </c>
      <c r="U67" s="94" t="s">
        <v>694</v>
      </c>
      <c r="V67" s="94" t="s">
        <v>694</v>
      </c>
      <c r="W67" s="94" t="s">
        <v>694</v>
      </c>
      <c r="X67" s="94" t="s">
        <v>694</v>
      </c>
      <c r="Y67" s="96">
        <v>0.5</v>
      </c>
      <c r="Z67" s="96">
        <v>0</v>
      </c>
      <c r="AA67" s="96">
        <v>0.5</v>
      </c>
      <c r="AB67" s="96">
        <v>0</v>
      </c>
      <c r="AC67" s="16">
        <v>2</v>
      </c>
      <c r="AD67" s="96" t="s">
        <v>694</v>
      </c>
      <c r="AE67" s="96" t="s">
        <v>694</v>
      </c>
      <c r="AF67" s="96" t="s">
        <v>694</v>
      </c>
      <c r="AG67" s="96" t="s">
        <v>694</v>
      </c>
      <c r="AH67" s="16" t="s">
        <v>694</v>
      </c>
      <c r="AI67" s="97" t="s">
        <v>774</v>
      </c>
      <c r="AJ67" s="98" t="s">
        <v>774</v>
      </c>
      <c r="AK67" s="98" t="s">
        <v>774</v>
      </c>
      <c r="AL67" s="98" t="s">
        <v>774</v>
      </c>
      <c r="AM67" s="99" t="s">
        <v>774</v>
      </c>
      <c r="AN67" s="98" t="s">
        <v>694</v>
      </c>
      <c r="AO67" s="98" t="s">
        <v>694</v>
      </c>
      <c r="AP67" s="98" t="s">
        <v>694</v>
      </c>
      <c r="AQ67" s="98" t="s">
        <v>694</v>
      </c>
      <c r="AR67" s="98" t="s">
        <v>694</v>
      </c>
    </row>
    <row r="68" spans="1:44">
      <c r="A68" s="58" t="s">
        <v>132</v>
      </c>
      <c r="B68" s="58">
        <v>101</v>
      </c>
      <c r="C68" s="58" t="s">
        <v>13</v>
      </c>
      <c r="D68" s="92" t="s">
        <v>133</v>
      </c>
      <c r="E68" s="93">
        <v>0.6003372681281619</v>
      </c>
      <c r="F68" s="93">
        <v>0.24451939291736932</v>
      </c>
      <c r="G68" s="93">
        <v>0.14671163575042159</v>
      </c>
      <c r="H68" s="93">
        <v>8.4317032040472171E-3</v>
      </c>
      <c r="I68" s="92">
        <v>593</v>
      </c>
      <c r="J68" s="93">
        <v>0.7</v>
      </c>
      <c r="K68" s="93">
        <v>0.2</v>
      </c>
      <c r="L68" s="93">
        <v>0.1</v>
      </c>
      <c r="M68" s="93">
        <v>0</v>
      </c>
      <c r="N68" s="92">
        <v>20</v>
      </c>
      <c r="O68" s="94">
        <v>0.54388984509466443</v>
      </c>
      <c r="P68" s="94">
        <v>0.29432013769363169</v>
      </c>
      <c r="Q68" s="94">
        <v>0.153184165232358</v>
      </c>
      <c r="R68" s="94">
        <v>8.6058519793459545E-3</v>
      </c>
      <c r="S68" s="95">
        <v>581</v>
      </c>
      <c r="T68" s="94">
        <v>0.63157894736842102</v>
      </c>
      <c r="U68" s="94">
        <v>0.26315789473684209</v>
      </c>
      <c r="V68" s="94">
        <v>0.10526315789473684</v>
      </c>
      <c r="W68" s="94">
        <v>0</v>
      </c>
      <c r="X68" s="95">
        <v>19</v>
      </c>
      <c r="Y68" s="96">
        <v>0.49283154121863798</v>
      </c>
      <c r="Z68" s="96">
        <v>0.34408602150537637</v>
      </c>
      <c r="AA68" s="96">
        <v>0.15949820788530467</v>
      </c>
      <c r="AB68" s="96">
        <v>3.5842293906810036E-3</v>
      </c>
      <c r="AC68" s="16">
        <v>558</v>
      </c>
      <c r="AD68" s="96">
        <v>0.54545454545454541</v>
      </c>
      <c r="AE68" s="96">
        <v>0.36363636363636365</v>
      </c>
      <c r="AF68" s="96">
        <v>9.0909090909090912E-2</v>
      </c>
      <c r="AG68" s="96">
        <v>0</v>
      </c>
      <c r="AH68" s="16">
        <v>11</v>
      </c>
      <c r="AI68" s="97">
        <v>0.51571164510166356</v>
      </c>
      <c r="AJ68" s="98">
        <v>0.34565619223659888</v>
      </c>
      <c r="AK68" s="98">
        <v>0.13493530499075784</v>
      </c>
      <c r="AL68" s="98">
        <v>3.6968576709796672E-3</v>
      </c>
      <c r="AM68" s="99">
        <v>541</v>
      </c>
      <c r="AN68" s="98">
        <v>0.5714285714285714</v>
      </c>
      <c r="AO68" s="98">
        <v>0.2857142857142857</v>
      </c>
      <c r="AP68" s="98">
        <v>0.14285714285714285</v>
      </c>
      <c r="AQ68" s="98">
        <v>0</v>
      </c>
      <c r="AR68" s="99">
        <v>14</v>
      </c>
    </row>
    <row r="69" spans="1:44">
      <c r="A69" s="58" t="s">
        <v>134</v>
      </c>
      <c r="B69" s="58">
        <v>105</v>
      </c>
      <c r="C69" s="58" t="s">
        <v>13</v>
      </c>
      <c r="D69" s="92" t="s">
        <v>135</v>
      </c>
      <c r="E69" s="93">
        <v>0.79767441860465116</v>
      </c>
      <c r="F69" s="93">
        <v>6.7441860465116285E-2</v>
      </c>
      <c r="G69" s="93">
        <v>0.13023255813953488</v>
      </c>
      <c r="H69" s="93">
        <v>4.6511627906976744E-3</v>
      </c>
      <c r="I69" s="92">
        <v>430</v>
      </c>
      <c r="J69" s="93" t="s">
        <v>774</v>
      </c>
      <c r="K69" s="93" t="s">
        <v>774</v>
      </c>
      <c r="L69" s="93" t="s">
        <v>774</v>
      </c>
      <c r="M69" s="93" t="s">
        <v>774</v>
      </c>
      <c r="N69" s="93" t="s">
        <v>774</v>
      </c>
      <c r="O69" s="94">
        <v>0.75409836065573765</v>
      </c>
      <c r="P69" s="94">
        <v>0.11241217798594848</v>
      </c>
      <c r="Q69" s="94">
        <v>0.12646370023419204</v>
      </c>
      <c r="R69" s="94">
        <v>7.0257611241217799E-3</v>
      </c>
      <c r="S69" s="95">
        <v>427</v>
      </c>
      <c r="T69" s="94" t="s">
        <v>774</v>
      </c>
      <c r="U69" s="94" t="s">
        <v>774</v>
      </c>
      <c r="V69" s="94" t="s">
        <v>774</v>
      </c>
      <c r="W69" s="94" t="s">
        <v>774</v>
      </c>
      <c r="X69" s="94" t="s">
        <v>774</v>
      </c>
      <c r="Y69" s="96">
        <v>0.74436090225563911</v>
      </c>
      <c r="Z69" s="96">
        <v>0.15538847117794485</v>
      </c>
      <c r="AA69" s="96">
        <v>0.10025062656641603</v>
      </c>
      <c r="AB69" s="96">
        <v>0</v>
      </c>
      <c r="AC69" s="16">
        <v>399</v>
      </c>
      <c r="AD69" s="96" t="s">
        <v>774</v>
      </c>
      <c r="AE69" s="96" t="s">
        <v>774</v>
      </c>
      <c r="AF69" s="96" t="s">
        <v>774</v>
      </c>
      <c r="AG69" s="96" t="s">
        <v>774</v>
      </c>
      <c r="AH69" s="96" t="s">
        <v>774</v>
      </c>
      <c r="AI69" s="97">
        <v>0.67929292929292928</v>
      </c>
      <c r="AJ69" s="98">
        <v>0.22979797979797981</v>
      </c>
      <c r="AK69" s="98">
        <v>8.8383838383838384E-2</v>
      </c>
      <c r="AL69" s="98">
        <v>2.5252525252525255E-3</v>
      </c>
      <c r="AM69" s="99">
        <v>396</v>
      </c>
      <c r="AN69" s="97" t="s">
        <v>774</v>
      </c>
      <c r="AO69" s="98" t="s">
        <v>774</v>
      </c>
      <c r="AP69" s="98" t="s">
        <v>774</v>
      </c>
      <c r="AQ69" s="98" t="s">
        <v>774</v>
      </c>
      <c r="AR69" s="99" t="s">
        <v>774</v>
      </c>
    </row>
    <row r="70" spans="1:44">
      <c r="A70" s="58" t="s">
        <v>136</v>
      </c>
      <c r="B70" s="58">
        <v>171</v>
      </c>
      <c r="C70" s="58" t="s">
        <v>13</v>
      </c>
      <c r="D70" s="92" t="s">
        <v>137</v>
      </c>
      <c r="E70" s="93">
        <v>0.75240715268225589</v>
      </c>
      <c r="F70" s="93">
        <v>0.15130674002751032</v>
      </c>
      <c r="G70" s="93">
        <v>8.6657496561210454E-2</v>
      </c>
      <c r="H70" s="93">
        <v>9.6286107290233843E-3</v>
      </c>
      <c r="I70" s="92">
        <v>727</v>
      </c>
      <c r="J70" s="93" t="s">
        <v>774</v>
      </c>
      <c r="K70" s="93" t="s">
        <v>774</v>
      </c>
      <c r="L70" s="93" t="s">
        <v>774</v>
      </c>
      <c r="M70" s="93" t="s">
        <v>774</v>
      </c>
      <c r="N70" s="93" t="s">
        <v>774</v>
      </c>
      <c r="O70" s="94">
        <v>0.76933333333333331</v>
      </c>
      <c r="P70" s="94">
        <v>0.14799999999999999</v>
      </c>
      <c r="Q70" s="94">
        <v>0.08</v>
      </c>
      <c r="R70" s="94">
        <v>2.6666666666666666E-3</v>
      </c>
      <c r="S70" s="95">
        <v>750</v>
      </c>
      <c r="T70" s="94" t="s">
        <v>774</v>
      </c>
      <c r="U70" s="94" t="s">
        <v>774</v>
      </c>
      <c r="V70" s="94" t="s">
        <v>774</v>
      </c>
      <c r="W70" s="94" t="s">
        <v>774</v>
      </c>
      <c r="X70" s="94" t="s">
        <v>774</v>
      </c>
      <c r="Y70" s="96">
        <v>0.76496350364963506</v>
      </c>
      <c r="Z70" s="96">
        <v>0.14014598540145987</v>
      </c>
      <c r="AA70" s="96">
        <v>9.1970802919708022E-2</v>
      </c>
      <c r="AB70" s="96">
        <v>2.9197080291970801E-3</v>
      </c>
      <c r="AC70" s="16">
        <v>685</v>
      </c>
      <c r="AD70" s="96" t="s">
        <v>774</v>
      </c>
      <c r="AE70" s="96" t="s">
        <v>774</v>
      </c>
      <c r="AF70" s="96" t="s">
        <v>774</v>
      </c>
      <c r="AG70" s="96" t="s">
        <v>774</v>
      </c>
      <c r="AH70" s="96" t="s">
        <v>774</v>
      </c>
      <c r="AI70" s="97">
        <v>0.72172619047619047</v>
      </c>
      <c r="AJ70" s="98">
        <v>0.19047619047619047</v>
      </c>
      <c r="AK70" s="98">
        <v>8.6309523809523808E-2</v>
      </c>
      <c r="AL70" s="98">
        <v>1.488095238095238E-3</v>
      </c>
      <c r="AM70" s="99">
        <v>672</v>
      </c>
      <c r="AN70" s="97" t="s">
        <v>774</v>
      </c>
      <c r="AO70" s="98" t="s">
        <v>774</v>
      </c>
      <c r="AP70" s="98" t="s">
        <v>774</v>
      </c>
      <c r="AQ70" s="98" t="s">
        <v>774</v>
      </c>
      <c r="AR70" s="99" t="s">
        <v>774</v>
      </c>
    </row>
    <row r="71" spans="1:44">
      <c r="A71" s="58" t="s">
        <v>138</v>
      </c>
      <c r="B71" s="58">
        <v>105</v>
      </c>
      <c r="C71" s="58" t="s">
        <v>13</v>
      </c>
      <c r="D71" s="92" t="s">
        <v>139</v>
      </c>
      <c r="E71" s="93">
        <v>0.94117647058823528</v>
      </c>
      <c r="F71" s="93">
        <v>5.8823529411764705E-2</v>
      </c>
      <c r="G71" s="93">
        <v>0</v>
      </c>
      <c r="H71" s="93">
        <v>0</v>
      </c>
      <c r="I71" s="92">
        <v>17</v>
      </c>
      <c r="J71" s="93" t="s">
        <v>694</v>
      </c>
      <c r="K71" s="93" t="s">
        <v>694</v>
      </c>
      <c r="L71" s="93" t="s">
        <v>694</v>
      </c>
      <c r="M71" s="93" t="s">
        <v>694</v>
      </c>
      <c r="N71" s="92" t="s">
        <v>694</v>
      </c>
      <c r="O71" s="94">
        <v>0.83333333333333337</v>
      </c>
      <c r="P71" s="94">
        <v>0.16666666666666666</v>
      </c>
      <c r="Q71" s="94">
        <v>0</v>
      </c>
      <c r="R71" s="94">
        <v>0</v>
      </c>
      <c r="S71" s="95">
        <v>12</v>
      </c>
      <c r="T71" s="94" t="s">
        <v>694</v>
      </c>
      <c r="U71" s="94" t="s">
        <v>694</v>
      </c>
      <c r="V71" s="94" t="s">
        <v>694</v>
      </c>
      <c r="W71" s="94" t="s">
        <v>694</v>
      </c>
      <c r="X71" s="94" t="s">
        <v>694</v>
      </c>
      <c r="Y71" s="96">
        <v>0.7857142857142857</v>
      </c>
      <c r="Z71" s="96">
        <v>0.21428571428571427</v>
      </c>
      <c r="AA71" s="96">
        <v>0</v>
      </c>
      <c r="AB71" s="96">
        <v>0</v>
      </c>
      <c r="AC71" s="16">
        <v>14</v>
      </c>
      <c r="AD71" s="96" t="s">
        <v>694</v>
      </c>
      <c r="AE71" s="96" t="s">
        <v>694</v>
      </c>
      <c r="AF71" s="96" t="s">
        <v>694</v>
      </c>
      <c r="AG71" s="96" t="s">
        <v>694</v>
      </c>
      <c r="AH71" s="16" t="s">
        <v>694</v>
      </c>
      <c r="AI71" s="97">
        <v>0.6</v>
      </c>
      <c r="AJ71" s="98">
        <v>0.4</v>
      </c>
      <c r="AK71" s="98">
        <v>0</v>
      </c>
      <c r="AL71" s="98">
        <v>0</v>
      </c>
      <c r="AM71" s="99">
        <v>10</v>
      </c>
      <c r="AN71" s="98" t="s">
        <v>694</v>
      </c>
      <c r="AO71" s="98" t="s">
        <v>694</v>
      </c>
      <c r="AP71" s="98" t="s">
        <v>694</v>
      </c>
      <c r="AQ71" s="98" t="s">
        <v>694</v>
      </c>
      <c r="AR71" s="98" t="s">
        <v>694</v>
      </c>
    </row>
    <row r="72" spans="1:44">
      <c r="A72" s="58" t="s">
        <v>140</v>
      </c>
      <c r="B72" s="58">
        <v>121</v>
      </c>
      <c r="C72" s="58" t="s">
        <v>13</v>
      </c>
      <c r="D72" s="92" t="s">
        <v>141</v>
      </c>
      <c r="E72" s="93">
        <v>0.65925925925925921</v>
      </c>
      <c r="F72" s="93">
        <v>0.23703703703703705</v>
      </c>
      <c r="G72" s="93">
        <v>0.1</v>
      </c>
      <c r="H72" s="93">
        <v>3.7037037037037038E-3</v>
      </c>
      <c r="I72" s="92">
        <v>270</v>
      </c>
      <c r="J72" s="93" t="s">
        <v>774</v>
      </c>
      <c r="K72" s="93" t="s">
        <v>774</v>
      </c>
      <c r="L72" s="93" t="s">
        <v>774</v>
      </c>
      <c r="M72" s="93" t="s">
        <v>774</v>
      </c>
      <c r="N72" s="93" t="s">
        <v>774</v>
      </c>
      <c r="O72" s="94">
        <v>0.62948207171314741</v>
      </c>
      <c r="P72" s="94">
        <v>0.23904382470119523</v>
      </c>
      <c r="Q72" s="94">
        <v>0.12749003984063745</v>
      </c>
      <c r="R72" s="94">
        <v>3.9840637450199202E-3</v>
      </c>
      <c r="S72" s="95">
        <v>251</v>
      </c>
      <c r="T72" s="94" t="s">
        <v>774</v>
      </c>
      <c r="U72" s="94" t="s">
        <v>774</v>
      </c>
      <c r="V72" s="94" t="s">
        <v>774</v>
      </c>
      <c r="W72" s="94" t="s">
        <v>774</v>
      </c>
      <c r="X72" s="94" t="s">
        <v>774</v>
      </c>
      <c r="Y72" s="96">
        <v>0.60273972602739723</v>
      </c>
      <c r="Z72" s="96">
        <v>0.27397260273972601</v>
      </c>
      <c r="AA72" s="96">
        <v>0.12328767123287671</v>
      </c>
      <c r="AB72" s="96">
        <v>0</v>
      </c>
      <c r="AC72" s="16">
        <v>219</v>
      </c>
      <c r="AD72" s="96" t="s">
        <v>774</v>
      </c>
      <c r="AE72" s="96" t="s">
        <v>774</v>
      </c>
      <c r="AF72" s="96" t="s">
        <v>774</v>
      </c>
      <c r="AG72" s="96" t="s">
        <v>774</v>
      </c>
      <c r="AH72" s="96" t="s">
        <v>774</v>
      </c>
      <c r="AI72" s="97">
        <v>0.62844036697247707</v>
      </c>
      <c r="AJ72" s="98">
        <v>0.29357798165137616</v>
      </c>
      <c r="AK72" s="98">
        <v>6.8807339449541288E-2</v>
      </c>
      <c r="AL72" s="98">
        <v>9.1743119266055051E-3</v>
      </c>
      <c r="AM72" s="99">
        <v>218</v>
      </c>
      <c r="AN72" s="97" t="s">
        <v>774</v>
      </c>
      <c r="AO72" s="98" t="s">
        <v>774</v>
      </c>
      <c r="AP72" s="98" t="s">
        <v>774</v>
      </c>
      <c r="AQ72" s="98" t="s">
        <v>774</v>
      </c>
      <c r="AR72" s="99" t="s">
        <v>774</v>
      </c>
    </row>
    <row r="73" spans="1:44">
      <c r="A73" s="58" t="s">
        <v>142</v>
      </c>
      <c r="B73" s="58">
        <v>189</v>
      </c>
      <c r="C73" s="58" t="s">
        <v>8</v>
      </c>
      <c r="D73" s="92" t="s">
        <v>143</v>
      </c>
      <c r="E73" s="93">
        <v>0.57669291338582673</v>
      </c>
      <c r="F73" s="93">
        <v>0.26110236220472444</v>
      </c>
      <c r="G73" s="93">
        <v>0.14771653543307087</v>
      </c>
      <c r="H73" s="93">
        <v>1.4488188976377953E-2</v>
      </c>
      <c r="I73" s="92">
        <v>3175</v>
      </c>
      <c r="J73" s="93">
        <v>0.41520467836257308</v>
      </c>
      <c r="K73" s="93">
        <v>0.32748538011695905</v>
      </c>
      <c r="L73" s="93">
        <v>0.24853801169590642</v>
      </c>
      <c r="M73" s="93">
        <v>8.771929824561403E-3</v>
      </c>
      <c r="N73" s="92">
        <v>342</v>
      </c>
      <c r="O73" s="94">
        <v>0.56642007076230294</v>
      </c>
      <c r="P73" s="94">
        <v>0.27307816018012221</v>
      </c>
      <c r="Q73" s="94">
        <v>0.14570601479575426</v>
      </c>
      <c r="R73" s="94">
        <v>1.4795754261820521E-2</v>
      </c>
      <c r="S73" s="95">
        <v>3109</v>
      </c>
      <c r="T73" s="94">
        <v>0.42285714285714288</v>
      </c>
      <c r="U73" s="94">
        <v>0.33714285714285713</v>
      </c>
      <c r="V73" s="94">
        <v>0.22285714285714286</v>
      </c>
      <c r="W73" s="94">
        <v>1.7142857142857144E-2</v>
      </c>
      <c r="X73" s="95">
        <v>350</v>
      </c>
      <c r="Y73" s="96">
        <v>0.55544354838709675</v>
      </c>
      <c r="Z73" s="96">
        <v>0.28393817204301075</v>
      </c>
      <c r="AA73" s="96">
        <v>0.14751344086021506</v>
      </c>
      <c r="AB73" s="96">
        <v>1.310483870967742E-2</v>
      </c>
      <c r="AC73" s="16">
        <v>2976</v>
      </c>
      <c r="AD73" s="96">
        <v>0.41492537313432837</v>
      </c>
      <c r="AE73" s="96">
        <v>0.36716417910447763</v>
      </c>
      <c r="AF73" s="96">
        <v>0.21194029850746268</v>
      </c>
      <c r="AG73" s="96">
        <v>5.9701492537313433E-3</v>
      </c>
      <c r="AH73" s="16">
        <v>335</v>
      </c>
      <c r="AI73" s="97">
        <v>0.52891096133380633</v>
      </c>
      <c r="AJ73" s="98">
        <v>0.29975168499467897</v>
      </c>
      <c r="AK73" s="98">
        <v>0.15892160340546294</v>
      </c>
      <c r="AL73" s="98">
        <v>1.2415750266051791E-2</v>
      </c>
      <c r="AM73" s="99">
        <v>2819</v>
      </c>
      <c r="AN73" s="98">
        <v>0.42483660130718953</v>
      </c>
      <c r="AO73" s="98">
        <v>0.34313725490196079</v>
      </c>
      <c r="AP73" s="98">
        <v>0.22549019607843138</v>
      </c>
      <c r="AQ73" s="98">
        <v>6.5359477124183009E-3</v>
      </c>
      <c r="AR73" s="99">
        <v>306</v>
      </c>
    </row>
    <row r="74" spans="1:44">
      <c r="A74" s="58" t="s">
        <v>144</v>
      </c>
      <c r="B74" s="58">
        <v>105</v>
      </c>
      <c r="C74" s="58" t="s">
        <v>13</v>
      </c>
      <c r="D74" s="92" t="s">
        <v>145</v>
      </c>
      <c r="E74" s="93">
        <v>0.69782608695652171</v>
      </c>
      <c r="F74" s="93">
        <v>0.22826086956521738</v>
      </c>
      <c r="G74" s="93">
        <v>6.9565217391304349E-2</v>
      </c>
      <c r="H74" s="93">
        <v>4.3478260869565218E-3</v>
      </c>
      <c r="I74" s="92">
        <v>460</v>
      </c>
      <c r="J74" s="93" t="s">
        <v>774</v>
      </c>
      <c r="K74" s="93" t="s">
        <v>774</v>
      </c>
      <c r="L74" s="93" t="s">
        <v>774</v>
      </c>
      <c r="M74" s="93" t="s">
        <v>774</v>
      </c>
      <c r="N74" s="93" t="s">
        <v>774</v>
      </c>
      <c r="O74" s="94">
        <v>0.71706263498920086</v>
      </c>
      <c r="P74" s="94">
        <v>0.19870410367170627</v>
      </c>
      <c r="Q74" s="94">
        <v>8.2073434125269976E-2</v>
      </c>
      <c r="R74" s="94">
        <v>2.1598272138228943E-3</v>
      </c>
      <c r="S74" s="95">
        <v>463</v>
      </c>
      <c r="T74" s="94" t="s">
        <v>774</v>
      </c>
      <c r="U74" s="94" t="s">
        <v>774</v>
      </c>
      <c r="V74" s="94" t="s">
        <v>774</v>
      </c>
      <c r="W74" s="94" t="s">
        <v>774</v>
      </c>
      <c r="X74" s="94" t="s">
        <v>774</v>
      </c>
      <c r="Y74" s="96">
        <v>0.68934240362811794</v>
      </c>
      <c r="Z74" s="96">
        <v>0.21541950113378686</v>
      </c>
      <c r="AA74" s="96">
        <v>8.390022675736962E-2</v>
      </c>
      <c r="AB74" s="96">
        <v>1.1337868480725623E-2</v>
      </c>
      <c r="AC74" s="16">
        <v>441</v>
      </c>
      <c r="AD74" s="96" t="s">
        <v>774</v>
      </c>
      <c r="AE74" s="96" t="s">
        <v>774</v>
      </c>
      <c r="AF74" s="96" t="s">
        <v>774</v>
      </c>
      <c r="AG74" s="96" t="s">
        <v>774</v>
      </c>
      <c r="AH74" s="96" t="s">
        <v>774</v>
      </c>
      <c r="AI74" s="97">
        <v>0.64810126582278482</v>
      </c>
      <c r="AJ74" s="98">
        <v>0.23544303797468355</v>
      </c>
      <c r="AK74" s="98">
        <v>9.6202531645569619E-2</v>
      </c>
      <c r="AL74" s="98">
        <v>2.0253164556962026E-2</v>
      </c>
      <c r="AM74" s="99">
        <v>395</v>
      </c>
      <c r="AN74" s="97" t="s">
        <v>774</v>
      </c>
      <c r="AO74" s="98" t="s">
        <v>774</v>
      </c>
      <c r="AP74" s="98" t="s">
        <v>774</v>
      </c>
      <c r="AQ74" s="98" t="s">
        <v>774</v>
      </c>
      <c r="AR74" s="99" t="s">
        <v>774</v>
      </c>
    </row>
    <row r="75" spans="1:44">
      <c r="A75" s="58" t="s">
        <v>146</v>
      </c>
      <c r="B75" s="58">
        <v>113</v>
      </c>
      <c r="C75" s="58" t="s">
        <v>13</v>
      </c>
      <c r="D75" s="92" t="s">
        <v>147</v>
      </c>
      <c r="E75" s="93">
        <v>0.58846153846153848</v>
      </c>
      <c r="F75" s="93">
        <v>0.33461538461538459</v>
      </c>
      <c r="G75" s="93">
        <v>6.1538461538461542E-2</v>
      </c>
      <c r="H75" s="93">
        <v>1.5384615384615385E-2</v>
      </c>
      <c r="I75" s="92">
        <v>260</v>
      </c>
      <c r="J75" s="93" t="s">
        <v>774</v>
      </c>
      <c r="K75" s="93" t="s">
        <v>774</v>
      </c>
      <c r="L75" s="93" t="s">
        <v>774</v>
      </c>
      <c r="M75" s="93" t="s">
        <v>774</v>
      </c>
      <c r="N75" s="93" t="s">
        <v>774</v>
      </c>
      <c r="O75" s="94">
        <v>0.56746031746031744</v>
      </c>
      <c r="P75" s="94">
        <v>0.38095238095238093</v>
      </c>
      <c r="Q75" s="94">
        <v>3.968253968253968E-2</v>
      </c>
      <c r="R75" s="94">
        <v>1.1904761904761904E-2</v>
      </c>
      <c r="S75" s="95">
        <v>252</v>
      </c>
      <c r="T75" s="94" t="s">
        <v>774</v>
      </c>
      <c r="U75" s="94" t="s">
        <v>774</v>
      </c>
      <c r="V75" s="94" t="s">
        <v>774</v>
      </c>
      <c r="W75" s="94" t="s">
        <v>774</v>
      </c>
      <c r="X75" s="94" t="s">
        <v>774</v>
      </c>
      <c r="Y75" s="96">
        <v>0.54918032786885251</v>
      </c>
      <c r="Z75" s="96">
        <v>0.37704918032786883</v>
      </c>
      <c r="AA75" s="96">
        <v>7.3770491803278687E-2</v>
      </c>
      <c r="AB75" s="96">
        <v>0</v>
      </c>
      <c r="AC75" s="16">
        <v>244</v>
      </c>
      <c r="AD75" s="96" t="s">
        <v>774</v>
      </c>
      <c r="AE75" s="96" t="s">
        <v>774</v>
      </c>
      <c r="AF75" s="96" t="s">
        <v>774</v>
      </c>
      <c r="AG75" s="96" t="s">
        <v>774</v>
      </c>
      <c r="AH75" s="96" t="s">
        <v>774</v>
      </c>
      <c r="AI75" s="97">
        <v>0.42519685039370081</v>
      </c>
      <c r="AJ75" s="98">
        <v>0.52362204724409445</v>
      </c>
      <c r="AK75" s="98">
        <v>5.1181102362204724E-2</v>
      </c>
      <c r="AL75" s="98">
        <v>0</v>
      </c>
      <c r="AM75" s="99">
        <v>254</v>
      </c>
      <c r="AN75" s="97" t="s">
        <v>774</v>
      </c>
      <c r="AO75" s="98" t="s">
        <v>774</v>
      </c>
      <c r="AP75" s="98" t="s">
        <v>774</v>
      </c>
      <c r="AQ75" s="98" t="s">
        <v>774</v>
      </c>
      <c r="AR75" s="99" t="s">
        <v>774</v>
      </c>
    </row>
    <row r="76" spans="1:44">
      <c r="A76" s="58" t="s">
        <v>148</v>
      </c>
      <c r="B76" s="58">
        <v>101</v>
      </c>
      <c r="C76" s="58" t="s">
        <v>13</v>
      </c>
      <c r="D76" s="92" t="s">
        <v>149</v>
      </c>
      <c r="E76" s="93">
        <v>0.53333333333333333</v>
      </c>
      <c r="F76" s="93">
        <v>0.46666666666666667</v>
      </c>
      <c r="G76" s="93">
        <v>0</v>
      </c>
      <c r="H76" s="93">
        <v>0</v>
      </c>
      <c r="I76" s="92">
        <v>15</v>
      </c>
      <c r="J76" s="93" t="s">
        <v>694</v>
      </c>
      <c r="K76" s="93" t="s">
        <v>694</v>
      </c>
      <c r="L76" s="93" t="s">
        <v>694</v>
      </c>
      <c r="M76" s="93" t="s">
        <v>694</v>
      </c>
      <c r="N76" s="92" t="s">
        <v>694</v>
      </c>
      <c r="O76" s="94">
        <v>0.5625</v>
      </c>
      <c r="P76" s="94">
        <v>0.4375</v>
      </c>
      <c r="Q76" s="94">
        <v>0</v>
      </c>
      <c r="R76" s="94">
        <v>0</v>
      </c>
      <c r="S76" s="95">
        <v>16</v>
      </c>
      <c r="T76" s="94" t="s">
        <v>694</v>
      </c>
      <c r="U76" s="94" t="s">
        <v>694</v>
      </c>
      <c r="V76" s="94" t="s">
        <v>694</v>
      </c>
      <c r="W76" s="94" t="s">
        <v>694</v>
      </c>
      <c r="X76" s="94" t="s">
        <v>694</v>
      </c>
      <c r="Y76" s="96">
        <v>0.81818181818181823</v>
      </c>
      <c r="Z76" s="96">
        <v>0.18181818181818182</v>
      </c>
      <c r="AA76" s="96">
        <v>0</v>
      </c>
      <c r="AB76" s="96">
        <v>0</v>
      </c>
      <c r="AC76" s="16">
        <v>22</v>
      </c>
      <c r="AD76" s="96" t="s">
        <v>694</v>
      </c>
      <c r="AE76" s="96" t="s">
        <v>694</v>
      </c>
      <c r="AF76" s="96" t="s">
        <v>694</v>
      </c>
      <c r="AG76" s="96" t="s">
        <v>694</v>
      </c>
      <c r="AH76" s="16" t="s">
        <v>694</v>
      </c>
      <c r="AI76" s="97">
        <v>0.80952380952380953</v>
      </c>
      <c r="AJ76" s="98">
        <v>0.19047619047619047</v>
      </c>
      <c r="AK76" s="98">
        <v>0</v>
      </c>
      <c r="AL76" s="98">
        <v>0</v>
      </c>
      <c r="AM76" s="99">
        <v>21</v>
      </c>
      <c r="AN76" s="98" t="s">
        <v>694</v>
      </c>
      <c r="AO76" s="98" t="s">
        <v>694</v>
      </c>
      <c r="AP76" s="98" t="s">
        <v>694</v>
      </c>
      <c r="AQ76" s="98" t="s">
        <v>694</v>
      </c>
      <c r="AR76" s="98" t="s">
        <v>694</v>
      </c>
    </row>
    <row r="77" spans="1:44">
      <c r="A77" s="58" t="s">
        <v>150</v>
      </c>
      <c r="B77" s="58">
        <v>171</v>
      </c>
      <c r="C77" s="58" t="s">
        <v>13</v>
      </c>
      <c r="D77" s="92" t="s">
        <v>151</v>
      </c>
      <c r="E77" s="93">
        <v>0.79591836734693877</v>
      </c>
      <c r="F77" s="93">
        <v>0.12244897959183673</v>
      </c>
      <c r="G77" s="93">
        <v>8.1632653061224483E-2</v>
      </c>
      <c r="H77" s="93">
        <v>0</v>
      </c>
      <c r="I77" s="92">
        <v>49</v>
      </c>
      <c r="J77" s="93" t="s">
        <v>694</v>
      </c>
      <c r="K77" s="93" t="s">
        <v>694</v>
      </c>
      <c r="L77" s="93" t="s">
        <v>694</v>
      </c>
      <c r="M77" s="93" t="s">
        <v>694</v>
      </c>
      <c r="N77" s="92" t="s">
        <v>694</v>
      </c>
      <c r="O77" s="94">
        <v>0.81578947368421051</v>
      </c>
      <c r="P77" s="94">
        <v>0.13157894736842105</v>
      </c>
      <c r="Q77" s="94">
        <v>5.2631578947368418E-2</v>
      </c>
      <c r="R77" s="94">
        <v>0</v>
      </c>
      <c r="S77" s="95">
        <v>38</v>
      </c>
      <c r="T77" s="94" t="s">
        <v>694</v>
      </c>
      <c r="U77" s="94" t="s">
        <v>694</v>
      </c>
      <c r="V77" s="94" t="s">
        <v>694</v>
      </c>
      <c r="W77" s="94" t="s">
        <v>694</v>
      </c>
      <c r="X77" s="94" t="s">
        <v>694</v>
      </c>
      <c r="Y77" s="96">
        <v>0.83870967741935487</v>
      </c>
      <c r="Z77" s="96">
        <v>0.12903225806451613</v>
      </c>
      <c r="AA77" s="96">
        <v>3.2258064516129031E-2</v>
      </c>
      <c r="AB77" s="96">
        <v>0</v>
      </c>
      <c r="AC77" s="16">
        <v>31</v>
      </c>
      <c r="AD77" s="96" t="s">
        <v>694</v>
      </c>
      <c r="AE77" s="96" t="s">
        <v>694</v>
      </c>
      <c r="AF77" s="96" t="s">
        <v>694</v>
      </c>
      <c r="AG77" s="96" t="s">
        <v>694</v>
      </c>
      <c r="AH77" s="16" t="s">
        <v>694</v>
      </c>
      <c r="AI77" s="97">
        <v>0.84210526315789469</v>
      </c>
      <c r="AJ77" s="98">
        <v>0.10526315789473684</v>
      </c>
      <c r="AK77" s="98">
        <v>5.2631578947368418E-2</v>
      </c>
      <c r="AL77" s="98">
        <v>0</v>
      </c>
      <c r="AM77" s="99">
        <v>19</v>
      </c>
      <c r="AN77" s="98" t="s">
        <v>694</v>
      </c>
      <c r="AO77" s="98" t="s">
        <v>694</v>
      </c>
      <c r="AP77" s="98" t="s">
        <v>694</v>
      </c>
      <c r="AQ77" s="98" t="s">
        <v>694</v>
      </c>
      <c r="AR77" s="98" t="s">
        <v>694</v>
      </c>
    </row>
    <row r="78" spans="1:44">
      <c r="A78" s="58" t="s">
        <v>152</v>
      </c>
      <c r="B78" s="58">
        <v>121</v>
      </c>
      <c r="C78" s="58" t="s">
        <v>13</v>
      </c>
      <c r="D78" s="92" t="s">
        <v>153</v>
      </c>
      <c r="E78" s="93">
        <v>0.58832335329341312</v>
      </c>
      <c r="F78" s="93">
        <v>0.32035928143712578</v>
      </c>
      <c r="G78" s="93">
        <v>6.1377245508982034E-2</v>
      </c>
      <c r="H78" s="93">
        <v>2.9940119760479042E-2</v>
      </c>
      <c r="I78" s="92">
        <v>668</v>
      </c>
      <c r="J78" s="93" t="s">
        <v>774</v>
      </c>
      <c r="K78" s="93" t="s">
        <v>774</v>
      </c>
      <c r="L78" s="93" t="s">
        <v>774</v>
      </c>
      <c r="M78" s="93" t="s">
        <v>774</v>
      </c>
      <c r="N78" s="93" t="s">
        <v>774</v>
      </c>
      <c r="O78" s="94">
        <v>0.58284883720930236</v>
      </c>
      <c r="P78" s="94">
        <v>0.31540697674418605</v>
      </c>
      <c r="Q78" s="94">
        <v>7.1220930232558141E-2</v>
      </c>
      <c r="R78" s="94">
        <v>3.0523255813953487E-2</v>
      </c>
      <c r="S78" s="95">
        <v>688</v>
      </c>
      <c r="T78" s="94" t="s">
        <v>774</v>
      </c>
      <c r="U78" s="94" t="s">
        <v>774</v>
      </c>
      <c r="V78" s="94" t="s">
        <v>774</v>
      </c>
      <c r="W78" s="94" t="s">
        <v>774</v>
      </c>
      <c r="X78" s="94" t="s">
        <v>774</v>
      </c>
      <c r="Y78" s="96">
        <v>0.57669616519174038</v>
      </c>
      <c r="Z78" s="96">
        <v>0.31858407079646017</v>
      </c>
      <c r="AA78" s="96">
        <v>7.5221238938053103E-2</v>
      </c>
      <c r="AB78" s="96">
        <v>2.9498525073746312E-2</v>
      </c>
      <c r="AC78" s="16">
        <v>678</v>
      </c>
      <c r="AD78" s="96" t="s">
        <v>774</v>
      </c>
      <c r="AE78" s="96" t="s">
        <v>774</v>
      </c>
      <c r="AF78" s="96" t="s">
        <v>774</v>
      </c>
      <c r="AG78" s="96" t="s">
        <v>774</v>
      </c>
      <c r="AH78" s="96" t="s">
        <v>774</v>
      </c>
      <c r="AI78" s="97">
        <v>0.57210031347962387</v>
      </c>
      <c r="AJ78" s="98">
        <v>0.30877742946708464</v>
      </c>
      <c r="AK78" s="98">
        <v>8.6206896551724144E-2</v>
      </c>
      <c r="AL78" s="98">
        <v>3.2915360501567396E-2</v>
      </c>
      <c r="AM78" s="99">
        <v>638</v>
      </c>
      <c r="AN78" s="97" t="s">
        <v>774</v>
      </c>
      <c r="AO78" s="98" t="s">
        <v>774</v>
      </c>
      <c r="AP78" s="98" t="s">
        <v>774</v>
      </c>
      <c r="AQ78" s="98" t="s">
        <v>774</v>
      </c>
      <c r="AR78" s="99" t="s">
        <v>774</v>
      </c>
    </row>
    <row r="79" spans="1:44">
      <c r="A79" s="58" t="s">
        <v>154</v>
      </c>
      <c r="B79" s="58">
        <v>171</v>
      </c>
      <c r="C79" s="58" t="s">
        <v>13</v>
      </c>
      <c r="D79" s="92" t="s">
        <v>155</v>
      </c>
      <c r="E79" s="93">
        <v>0.66573816155988863</v>
      </c>
      <c r="F79" s="93">
        <v>0.17270194986072424</v>
      </c>
      <c r="G79" s="93">
        <v>0.1309192200557103</v>
      </c>
      <c r="H79" s="93">
        <v>3.0640668523676879E-2</v>
      </c>
      <c r="I79" s="92">
        <v>359</v>
      </c>
      <c r="J79" s="93" t="s">
        <v>774</v>
      </c>
      <c r="K79" s="93" t="s">
        <v>774</v>
      </c>
      <c r="L79" s="93" t="s">
        <v>774</v>
      </c>
      <c r="M79" s="93" t="s">
        <v>774</v>
      </c>
      <c r="N79" s="93" t="s">
        <v>774</v>
      </c>
      <c r="O79" s="94">
        <v>0.69942196531791911</v>
      </c>
      <c r="P79" s="94">
        <v>0.13872832369942195</v>
      </c>
      <c r="Q79" s="94">
        <v>0.12716763005780346</v>
      </c>
      <c r="R79" s="94">
        <v>3.4682080924855488E-2</v>
      </c>
      <c r="S79" s="95">
        <v>346</v>
      </c>
      <c r="T79" s="94" t="s">
        <v>774</v>
      </c>
      <c r="U79" s="94" t="s">
        <v>774</v>
      </c>
      <c r="V79" s="94" t="s">
        <v>774</v>
      </c>
      <c r="W79" s="94" t="s">
        <v>774</v>
      </c>
      <c r="X79" s="94" t="s">
        <v>774</v>
      </c>
      <c r="Y79" s="96">
        <v>0.72839506172839508</v>
      </c>
      <c r="Z79" s="96">
        <v>0.1111111111111111</v>
      </c>
      <c r="AA79" s="96">
        <v>0.12962962962962962</v>
      </c>
      <c r="AB79" s="96">
        <v>3.0864197530864196E-2</v>
      </c>
      <c r="AC79" s="16">
        <v>324</v>
      </c>
      <c r="AD79" s="96" t="s">
        <v>774</v>
      </c>
      <c r="AE79" s="96" t="s">
        <v>774</v>
      </c>
      <c r="AF79" s="96" t="s">
        <v>774</v>
      </c>
      <c r="AG79" s="96" t="s">
        <v>774</v>
      </c>
      <c r="AH79" s="96" t="s">
        <v>774</v>
      </c>
      <c r="AI79" s="97">
        <v>0.71604938271604934</v>
      </c>
      <c r="AJ79" s="98">
        <v>0.10802469135802469</v>
      </c>
      <c r="AK79" s="98">
        <v>0.14814814814814814</v>
      </c>
      <c r="AL79" s="98">
        <v>2.7777777777777776E-2</v>
      </c>
      <c r="AM79" s="99">
        <v>324</v>
      </c>
      <c r="AN79" s="97" t="s">
        <v>774</v>
      </c>
      <c r="AO79" s="98" t="s">
        <v>774</v>
      </c>
      <c r="AP79" s="98" t="s">
        <v>774</v>
      </c>
      <c r="AQ79" s="98" t="s">
        <v>774</v>
      </c>
      <c r="AR79" s="99" t="s">
        <v>774</v>
      </c>
    </row>
    <row r="80" spans="1:44">
      <c r="A80" s="58" t="s">
        <v>156</v>
      </c>
      <c r="B80" s="58">
        <v>113</v>
      </c>
      <c r="C80" s="58" t="s">
        <v>13</v>
      </c>
      <c r="D80" s="92" t="s">
        <v>157</v>
      </c>
      <c r="E80" s="93" t="s">
        <v>774</v>
      </c>
      <c r="F80" s="93" t="s">
        <v>774</v>
      </c>
      <c r="G80" s="93" t="s">
        <v>774</v>
      </c>
      <c r="H80" s="93" t="s">
        <v>774</v>
      </c>
      <c r="I80" s="93" t="s">
        <v>774</v>
      </c>
      <c r="J80" s="93" t="s">
        <v>694</v>
      </c>
      <c r="K80" s="93" t="s">
        <v>694</v>
      </c>
      <c r="L80" s="93" t="s">
        <v>694</v>
      </c>
      <c r="M80" s="93" t="s">
        <v>694</v>
      </c>
      <c r="N80" s="92" t="s">
        <v>694</v>
      </c>
      <c r="O80" s="94">
        <v>1</v>
      </c>
      <c r="P80" s="94">
        <v>0</v>
      </c>
      <c r="Q80" s="94">
        <v>0</v>
      </c>
      <c r="R80" s="94">
        <v>0</v>
      </c>
      <c r="S80" s="95">
        <v>5</v>
      </c>
      <c r="T80" s="94" t="s">
        <v>694</v>
      </c>
      <c r="U80" s="94" t="s">
        <v>694</v>
      </c>
      <c r="V80" s="94" t="s">
        <v>694</v>
      </c>
      <c r="W80" s="94" t="s">
        <v>694</v>
      </c>
      <c r="X80" s="94" t="s">
        <v>694</v>
      </c>
      <c r="Y80" s="96">
        <v>1</v>
      </c>
      <c r="Z80" s="96">
        <v>0</v>
      </c>
      <c r="AA80" s="96">
        <v>0</v>
      </c>
      <c r="AB80" s="96">
        <v>0</v>
      </c>
      <c r="AC80" s="16">
        <v>3</v>
      </c>
      <c r="AD80" s="96" t="s">
        <v>694</v>
      </c>
      <c r="AE80" s="96" t="s">
        <v>694</v>
      </c>
      <c r="AF80" s="96" t="s">
        <v>694</v>
      </c>
      <c r="AG80" s="96" t="s">
        <v>694</v>
      </c>
      <c r="AH80" s="16" t="s">
        <v>694</v>
      </c>
      <c r="AI80" s="97" t="s">
        <v>774</v>
      </c>
      <c r="AJ80" s="98" t="s">
        <v>774</v>
      </c>
      <c r="AK80" s="98" t="s">
        <v>774</v>
      </c>
      <c r="AL80" s="98" t="s">
        <v>774</v>
      </c>
      <c r="AM80" s="99" t="s">
        <v>774</v>
      </c>
      <c r="AN80" s="98" t="s">
        <v>694</v>
      </c>
      <c r="AO80" s="98" t="s">
        <v>694</v>
      </c>
      <c r="AP80" s="98" t="s">
        <v>694</v>
      </c>
      <c r="AQ80" s="98" t="s">
        <v>694</v>
      </c>
      <c r="AR80" s="98" t="s">
        <v>694</v>
      </c>
    </row>
    <row r="81" spans="1:44">
      <c r="A81" s="58" t="s">
        <v>158</v>
      </c>
      <c r="B81" s="58">
        <v>189</v>
      </c>
      <c r="C81" s="58" t="s">
        <v>8</v>
      </c>
      <c r="D81" s="92" t="s">
        <v>159</v>
      </c>
      <c r="E81" s="93">
        <v>0.59090909090909094</v>
      </c>
      <c r="F81" s="93">
        <v>0.21681096681096682</v>
      </c>
      <c r="G81" s="93">
        <v>0.16522366522366522</v>
      </c>
      <c r="H81" s="93">
        <v>2.7056277056277056E-2</v>
      </c>
      <c r="I81" s="92">
        <v>2772</v>
      </c>
      <c r="J81" s="93">
        <v>0.48407643312101911</v>
      </c>
      <c r="K81" s="93">
        <v>0.22292993630573249</v>
      </c>
      <c r="L81" s="93">
        <v>0.28662420382165604</v>
      </c>
      <c r="M81" s="93">
        <v>6.369426751592357E-3</v>
      </c>
      <c r="N81" s="92">
        <v>157</v>
      </c>
      <c r="O81" s="94">
        <v>0.59025679758308158</v>
      </c>
      <c r="P81" s="94">
        <v>0.23036253776435045</v>
      </c>
      <c r="Q81" s="94">
        <v>0.15445619335347432</v>
      </c>
      <c r="R81" s="94">
        <v>2.4924471299093656E-2</v>
      </c>
      <c r="S81" s="95">
        <v>2648</v>
      </c>
      <c r="T81" s="94">
        <v>0.43356643356643354</v>
      </c>
      <c r="U81" s="94">
        <v>0.25174825174825177</v>
      </c>
      <c r="V81" s="94">
        <v>0.2937062937062937</v>
      </c>
      <c r="W81" s="94">
        <v>2.097902097902098E-2</v>
      </c>
      <c r="X81" s="95">
        <v>143</v>
      </c>
      <c r="Y81" s="96">
        <v>0.56198019801980204</v>
      </c>
      <c r="Z81" s="96">
        <v>0.25900990099009902</v>
      </c>
      <c r="AA81" s="96">
        <v>0.15960396039603961</v>
      </c>
      <c r="AB81" s="96">
        <v>1.9405940594059406E-2</v>
      </c>
      <c r="AC81" s="16">
        <v>2525</v>
      </c>
      <c r="AD81" s="96">
        <v>0.44961240310077522</v>
      </c>
      <c r="AE81" s="96">
        <v>0.23255813953488372</v>
      </c>
      <c r="AF81" s="96">
        <v>0.29457364341085274</v>
      </c>
      <c r="AG81" s="96">
        <v>2.3255813953488372E-2</v>
      </c>
      <c r="AH81" s="16">
        <v>129</v>
      </c>
      <c r="AI81" s="97">
        <v>0.52551440329218102</v>
      </c>
      <c r="AJ81" s="98">
        <v>0.2880658436213992</v>
      </c>
      <c r="AK81" s="98">
        <v>0.16913580246913582</v>
      </c>
      <c r="AL81" s="98">
        <v>1.7283950617283949E-2</v>
      </c>
      <c r="AM81" s="99">
        <v>2430</v>
      </c>
      <c r="AN81" s="98">
        <v>0.46153846153846156</v>
      </c>
      <c r="AO81" s="98">
        <v>0.25274725274725274</v>
      </c>
      <c r="AP81" s="98">
        <v>0.26373626373626374</v>
      </c>
      <c r="AQ81" s="98">
        <v>2.197802197802198E-2</v>
      </c>
      <c r="AR81" s="99">
        <v>91</v>
      </c>
    </row>
    <row r="82" spans="1:44">
      <c r="A82" s="58" t="s">
        <v>160</v>
      </c>
      <c r="B82" s="58">
        <v>112</v>
      </c>
      <c r="C82" s="58" t="s">
        <v>8</v>
      </c>
      <c r="D82" s="92" t="s">
        <v>161</v>
      </c>
      <c r="E82" s="93">
        <v>0.75301381946486323</v>
      </c>
      <c r="F82" s="93">
        <v>0.15495442516906793</v>
      </c>
      <c r="G82" s="93">
        <v>7.8212290502793297E-2</v>
      </c>
      <c r="H82" s="93">
        <v>1.3819464863275507E-2</v>
      </c>
      <c r="I82" s="92">
        <v>3401</v>
      </c>
      <c r="J82" s="93">
        <v>0.66473988439306353</v>
      </c>
      <c r="K82" s="93">
        <v>0.19653179190751446</v>
      </c>
      <c r="L82" s="93">
        <v>9.2485549132947972E-2</v>
      </c>
      <c r="M82" s="93">
        <v>4.6242774566473986E-2</v>
      </c>
      <c r="N82" s="92">
        <v>173</v>
      </c>
      <c r="O82" s="94">
        <v>0.75339161893277062</v>
      </c>
      <c r="P82" s="94">
        <v>0.14350316551100392</v>
      </c>
      <c r="Q82" s="94">
        <v>9.1347603255954174E-2</v>
      </c>
      <c r="R82" s="94">
        <v>1.1757612300271329E-2</v>
      </c>
      <c r="S82" s="95">
        <v>3317</v>
      </c>
      <c r="T82" s="94">
        <v>0.66860465116279066</v>
      </c>
      <c r="U82" s="94">
        <v>0.19186046511627908</v>
      </c>
      <c r="V82" s="94">
        <v>0.11046511627906977</v>
      </c>
      <c r="W82" s="94">
        <v>2.9069767441860465E-2</v>
      </c>
      <c r="X82" s="95">
        <v>172</v>
      </c>
      <c r="Y82" s="96">
        <v>0.77304292929292928</v>
      </c>
      <c r="Z82" s="96">
        <v>0.12720959595959597</v>
      </c>
      <c r="AA82" s="96">
        <v>8.8699494949494945E-2</v>
      </c>
      <c r="AB82" s="96">
        <v>1.1047979797979798E-2</v>
      </c>
      <c r="AC82" s="16">
        <v>3168</v>
      </c>
      <c r="AD82" s="96">
        <v>0.72435897435897434</v>
      </c>
      <c r="AE82" s="96">
        <v>0.15384615384615385</v>
      </c>
      <c r="AF82" s="96">
        <v>9.6153846153846159E-2</v>
      </c>
      <c r="AG82" s="96">
        <v>2.564102564102564E-2</v>
      </c>
      <c r="AH82" s="16">
        <v>156</v>
      </c>
      <c r="AI82" s="97">
        <v>0.76808785529715762</v>
      </c>
      <c r="AJ82" s="98">
        <v>0.11950904392764858</v>
      </c>
      <c r="AK82" s="98">
        <v>9.9806201550387594E-2</v>
      </c>
      <c r="AL82" s="98">
        <v>1.2596899224806201E-2</v>
      </c>
      <c r="AM82" s="99">
        <v>3096</v>
      </c>
      <c r="AN82" s="98">
        <v>0.73722627737226276</v>
      </c>
      <c r="AO82" s="98">
        <v>0.13138686131386862</v>
      </c>
      <c r="AP82" s="98">
        <v>0.10948905109489052</v>
      </c>
      <c r="AQ82" s="98">
        <v>2.1897810218978103E-2</v>
      </c>
      <c r="AR82" s="99">
        <v>137</v>
      </c>
    </row>
    <row r="83" spans="1:44">
      <c r="A83" s="58" t="s">
        <v>162</v>
      </c>
      <c r="B83" s="58">
        <v>101</v>
      </c>
      <c r="C83" s="58" t="s">
        <v>13</v>
      </c>
      <c r="D83" s="92" t="s">
        <v>163</v>
      </c>
      <c r="E83" s="93" t="s">
        <v>774</v>
      </c>
      <c r="F83" s="93" t="s">
        <v>774</v>
      </c>
      <c r="G83" s="93" t="s">
        <v>774</v>
      </c>
      <c r="H83" s="93" t="s">
        <v>774</v>
      </c>
      <c r="I83" s="93" t="s">
        <v>774</v>
      </c>
      <c r="J83" s="93" t="s">
        <v>694</v>
      </c>
      <c r="K83" s="93" t="s">
        <v>694</v>
      </c>
      <c r="L83" s="93" t="s">
        <v>694</v>
      </c>
      <c r="M83" s="93" t="s">
        <v>694</v>
      </c>
      <c r="N83" s="92" t="s">
        <v>694</v>
      </c>
      <c r="O83" s="94">
        <v>1</v>
      </c>
      <c r="P83" s="94">
        <v>0</v>
      </c>
      <c r="Q83" s="94">
        <v>0</v>
      </c>
      <c r="R83" s="94">
        <v>0</v>
      </c>
      <c r="S83" s="95">
        <v>4</v>
      </c>
      <c r="T83" s="94" t="s">
        <v>694</v>
      </c>
      <c r="U83" s="94" t="s">
        <v>694</v>
      </c>
      <c r="V83" s="94" t="s">
        <v>694</v>
      </c>
      <c r="W83" s="94" t="s">
        <v>694</v>
      </c>
      <c r="X83" s="94" t="s">
        <v>694</v>
      </c>
      <c r="Y83" s="96">
        <v>1</v>
      </c>
      <c r="Z83" s="96">
        <v>0</v>
      </c>
      <c r="AA83" s="96">
        <v>0</v>
      </c>
      <c r="AB83" s="96">
        <v>0</v>
      </c>
      <c r="AC83" s="16">
        <v>4</v>
      </c>
      <c r="AD83" s="96" t="s">
        <v>694</v>
      </c>
      <c r="AE83" s="96" t="s">
        <v>694</v>
      </c>
      <c r="AF83" s="96" t="s">
        <v>694</v>
      </c>
      <c r="AG83" s="96" t="s">
        <v>694</v>
      </c>
      <c r="AH83" s="16" t="s">
        <v>694</v>
      </c>
      <c r="AI83" s="97" t="s">
        <v>774</v>
      </c>
      <c r="AJ83" s="98" t="s">
        <v>774</v>
      </c>
      <c r="AK83" s="98" t="s">
        <v>774</v>
      </c>
      <c r="AL83" s="98" t="s">
        <v>774</v>
      </c>
      <c r="AM83" s="99" t="s">
        <v>774</v>
      </c>
      <c r="AN83" s="98" t="s">
        <v>694</v>
      </c>
      <c r="AO83" s="98" t="s">
        <v>694</v>
      </c>
      <c r="AP83" s="98" t="s">
        <v>694</v>
      </c>
      <c r="AQ83" s="98" t="s">
        <v>694</v>
      </c>
      <c r="AR83" s="98" t="s">
        <v>694</v>
      </c>
    </row>
    <row r="84" spans="1:44">
      <c r="A84" s="58" t="s">
        <v>164</v>
      </c>
      <c r="B84" s="58">
        <v>121</v>
      </c>
      <c r="C84" s="58" t="s">
        <v>8</v>
      </c>
      <c r="D84" s="92" t="s">
        <v>165</v>
      </c>
      <c r="E84" s="93">
        <v>0.55024769992922862</v>
      </c>
      <c r="F84" s="93">
        <v>0.30077848549186131</v>
      </c>
      <c r="G84" s="93">
        <v>0.1408351026185421</v>
      </c>
      <c r="H84" s="93">
        <v>8.1387119603680107E-3</v>
      </c>
      <c r="I84" s="92">
        <v>2826</v>
      </c>
      <c r="J84" s="93">
        <v>0.45366795366795365</v>
      </c>
      <c r="K84" s="93">
        <v>0.34555984555984554</v>
      </c>
      <c r="L84" s="93">
        <v>0.1891891891891892</v>
      </c>
      <c r="M84" s="93">
        <v>1.1583011583011582E-2</v>
      </c>
      <c r="N84" s="92">
        <v>518</v>
      </c>
      <c r="O84" s="94">
        <v>0.54717630853994492</v>
      </c>
      <c r="P84" s="94">
        <v>0.29476584022038566</v>
      </c>
      <c r="Q84" s="94">
        <v>0.14772727272727273</v>
      </c>
      <c r="R84" s="94">
        <v>1.0330578512396695E-2</v>
      </c>
      <c r="S84" s="95">
        <v>2904</v>
      </c>
      <c r="T84" s="94">
        <v>0.44504504504504505</v>
      </c>
      <c r="U84" s="94">
        <v>0.34054054054054056</v>
      </c>
      <c r="V84" s="94">
        <v>0.20900900900900901</v>
      </c>
      <c r="W84" s="94">
        <v>5.4054054054054057E-3</v>
      </c>
      <c r="X84" s="95">
        <v>555</v>
      </c>
      <c r="Y84" s="96">
        <v>0.53129496402877696</v>
      </c>
      <c r="Z84" s="96">
        <v>0.31906474820143887</v>
      </c>
      <c r="AA84" s="96">
        <v>0.14172661870503597</v>
      </c>
      <c r="AB84" s="96">
        <v>7.9136690647482015E-3</v>
      </c>
      <c r="AC84" s="16">
        <v>2780</v>
      </c>
      <c r="AD84" s="96">
        <v>0.44905660377358492</v>
      </c>
      <c r="AE84" s="96">
        <v>0.37169811320754714</v>
      </c>
      <c r="AF84" s="96">
        <v>0.17547169811320754</v>
      </c>
      <c r="AG84" s="96">
        <v>3.7735849056603774E-3</v>
      </c>
      <c r="AH84" s="16">
        <v>530</v>
      </c>
      <c r="AI84" s="97">
        <v>0.51208459214501512</v>
      </c>
      <c r="AJ84" s="98">
        <v>0.3440332326283988</v>
      </c>
      <c r="AK84" s="98">
        <v>0.13595166163141995</v>
      </c>
      <c r="AL84" s="98">
        <v>7.930513595166163E-3</v>
      </c>
      <c r="AM84" s="99">
        <v>2648</v>
      </c>
      <c r="AN84" s="98">
        <v>0.431640625</v>
      </c>
      <c r="AO84" s="98">
        <v>0.40625</v>
      </c>
      <c r="AP84" s="98">
        <v>0.158203125</v>
      </c>
      <c r="AQ84" s="98">
        <v>3.90625E-3</v>
      </c>
      <c r="AR84" s="99">
        <v>512</v>
      </c>
    </row>
    <row r="85" spans="1:44">
      <c r="A85" s="58" t="s">
        <v>166</v>
      </c>
      <c r="B85" s="58">
        <v>189</v>
      </c>
      <c r="C85" s="58" t="s">
        <v>13</v>
      </c>
      <c r="D85" s="92" t="s">
        <v>167</v>
      </c>
      <c r="E85" s="93">
        <v>0.80263157894736847</v>
      </c>
      <c r="F85" s="93">
        <v>0.13742690058479531</v>
      </c>
      <c r="G85" s="93">
        <v>4.0935672514619881E-2</v>
      </c>
      <c r="H85" s="93">
        <v>1.9005847953216373E-2</v>
      </c>
      <c r="I85" s="92">
        <v>684</v>
      </c>
      <c r="J85" s="93" t="s">
        <v>774</v>
      </c>
      <c r="K85" s="93" t="s">
        <v>774</v>
      </c>
      <c r="L85" s="93" t="s">
        <v>774</v>
      </c>
      <c r="M85" s="93" t="s">
        <v>774</v>
      </c>
      <c r="N85" s="93" t="s">
        <v>774</v>
      </c>
      <c r="O85" s="94">
        <v>0.76700434153400865</v>
      </c>
      <c r="P85" s="94">
        <v>0.15050651230101303</v>
      </c>
      <c r="Q85" s="94">
        <v>6.8017366136034735E-2</v>
      </c>
      <c r="R85" s="94">
        <v>1.4471780028943559E-2</v>
      </c>
      <c r="S85" s="95">
        <v>691</v>
      </c>
      <c r="T85" s="94" t="s">
        <v>774</v>
      </c>
      <c r="U85" s="94" t="s">
        <v>774</v>
      </c>
      <c r="V85" s="94" t="s">
        <v>774</v>
      </c>
      <c r="W85" s="94" t="s">
        <v>774</v>
      </c>
      <c r="X85" s="94" t="s">
        <v>774</v>
      </c>
      <c r="Y85" s="96">
        <v>0.71127819548872184</v>
      </c>
      <c r="Z85" s="96">
        <v>0.17894736842105263</v>
      </c>
      <c r="AA85" s="96">
        <v>9.4736842105263161E-2</v>
      </c>
      <c r="AB85" s="96">
        <v>1.5037593984962405E-2</v>
      </c>
      <c r="AC85" s="16">
        <v>665</v>
      </c>
      <c r="AD85" s="96" t="s">
        <v>774</v>
      </c>
      <c r="AE85" s="96" t="s">
        <v>774</v>
      </c>
      <c r="AF85" s="96" t="s">
        <v>774</v>
      </c>
      <c r="AG85" s="96" t="s">
        <v>774</v>
      </c>
      <c r="AH85" s="96" t="s">
        <v>774</v>
      </c>
      <c r="AI85" s="97">
        <v>0.64296998420221174</v>
      </c>
      <c r="AJ85" s="98">
        <v>0.2353870458135861</v>
      </c>
      <c r="AK85" s="98">
        <v>0.10742496050552923</v>
      </c>
      <c r="AL85" s="98">
        <v>1.4218009478672985E-2</v>
      </c>
      <c r="AM85" s="99">
        <v>633</v>
      </c>
      <c r="AN85" s="97" t="s">
        <v>774</v>
      </c>
      <c r="AO85" s="98" t="s">
        <v>774</v>
      </c>
      <c r="AP85" s="98" t="s">
        <v>774</v>
      </c>
      <c r="AQ85" s="98" t="s">
        <v>774</v>
      </c>
      <c r="AR85" s="99" t="s">
        <v>774</v>
      </c>
    </row>
    <row r="86" spans="1:44">
      <c r="A86" s="58" t="s">
        <v>168</v>
      </c>
      <c r="B86" s="58">
        <v>121</v>
      </c>
      <c r="C86" s="58" t="s">
        <v>13</v>
      </c>
      <c r="D86" s="92" t="s">
        <v>169</v>
      </c>
      <c r="E86" s="93">
        <v>0.54525862068965514</v>
      </c>
      <c r="F86" s="93">
        <v>0.31896551724137934</v>
      </c>
      <c r="G86" s="93">
        <v>0.1206896551724138</v>
      </c>
      <c r="H86" s="93">
        <v>1.5086206896551725E-2</v>
      </c>
      <c r="I86" s="92">
        <v>464</v>
      </c>
      <c r="J86" s="93">
        <v>0.53061224489795922</v>
      </c>
      <c r="K86" s="93">
        <v>0.26530612244897961</v>
      </c>
      <c r="L86" s="93">
        <v>0.18367346938775511</v>
      </c>
      <c r="M86" s="93">
        <v>2.0408163265306121E-2</v>
      </c>
      <c r="N86" s="92">
        <v>49</v>
      </c>
      <c r="O86" s="94">
        <v>0.48747152619589978</v>
      </c>
      <c r="P86" s="94">
        <v>0.36446469248291574</v>
      </c>
      <c r="Q86" s="94">
        <v>0.14350797266514806</v>
      </c>
      <c r="R86" s="94">
        <v>4.5558086560364463E-3</v>
      </c>
      <c r="S86" s="95">
        <v>439</v>
      </c>
      <c r="T86" s="94">
        <v>0.43396226415094341</v>
      </c>
      <c r="U86" s="94">
        <v>0.37735849056603776</v>
      </c>
      <c r="V86" s="94">
        <v>0.18867924528301888</v>
      </c>
      <c r="W86" s="94">
        <v>0</v>
      </c>
      <c r="X86" s="95">
        <v>53</v>
      </c>
      <c r="Y86" s="96">
        <v>0.46062052505966589</v>
      </c>
      <c r="Z86" s="96">
        <v>0.39856801909307876</v>
      </c>
      <c r="AA86" s="96">
        <v>0.13842482100238662</v>
      </c>
      <c r="AB86" s="96">
        <v>2.3866348448687352E-3</v>
      </c>
      <c r="AC86" s="16">
        <v>419</v>
      </c>
      <c r="AD86" s="96">
        <v>0.42222222222222222</v>
      </c>
      <c r="AE86" s="96">
        <v>0.37777777777777777</v>
      </c>
      <c r="AF86" s="96">
        <v>0.2</v>
      </c>
      <c r="AG86" s="96">
        <v>0</v>
      </c>
      <c r="AH86" s="16">
        <v>45</v>
      </c>
      <c r="AI86" s="97">
        <v>0.46666666666666667</v>
      </c>
      <c r="AJ86" s="98">
        <v>0.40493827160493828</v>
      </c>
      <c r="AK86" s="98">
        <v>0.12345679012345678</v>
      </c>
      <c r="AL86" s="98">
        <v>4.9382716049382715E-3</v>
      </c>
      <c r="AM86" s="99">
        <v>405</v>
      </c>
      <c r="AN86" s="98">
        <v>0.34210526315789475</v>
      </c>
      <c r="AO86" s="98">
        <v>0.5</v>
      </c>
      <c r="AP86" s="98">
        <v>0.15789473684210525</v>
      </c>
      <c r="AQ86" s="98">
        <v>0</v>
      </c>
      <c r="AR86" s="99">
        <v>38</v>
      </c>
    </row>
    <row r="87" spans="1:44">
      <c r="A87" s="58" t="s">
        <v>170</v>
      </c>
      <c r="B87" s="58">
        <v>123</v>
      </c>
      <c r="C87" s="58" t="s">
        <v>13</v>
      </c>
      <c r="D87" s="92" t="s">
        <v>171</v>
      </c>
      <c r="E87" s="93">
        <v>0.68965517241379315</v>
      </c>
      <c r="F87" s="93">
        <v>0.22413793103448276</v>
      </c>
      <c r="G87" s="93">
        <v>7.7586206896551727E-2</v>
      </c>
      <c r="H87" s="93">
        <v>8.6206896551724137E-3</v>
      </c>
      <c r="I87" s="92">
        <v>116</v>
      </c>
      <c r="J87" s="93" t="s">
        <v>694</v>
      </c>
      <c r="K87" s="93" t="s">
        <v>694</v>
      </c>
      <c r="L87" s="93" t="s">
        <v>694</v>
      </c>
      <c r="M87" s="93" t="s">
        <v>694</v>
      </c>
      <c r="N87" s="92" t="s">
        <v>694</v>
      </c>
      <c r="O87" s="94">
        <v>0.67521367521367526</v>
      </c>
      <c r="P87" s="94">
        <v>0.21367521367521367</v>
      </c>
      <c r="Q87" s="94">
        <v>0.10256410256410256</v>
      </c>
      <c r="R87" s="94">
        <v>8.5470085470085479E-3</v>
      </c>
      <c r="S87" s="95">
        <v>117</v>
      </c>
      <c r="T87" s="94" t="s">
        <v>694</v>
      </c>
      <c r="U87" s="94" t="s">
        <v>694</v>
      </c>
      <c r="V87" s="94" t="s">
        <v>694</v>
      </c>
      <c r="W87" s="94" t="s">
        <v>694</v>
      </c>
      <c r="X87" s="94" t="s">
        <v>694</v>
      </c>
      <c r="Y87" s="96">
        <v>0.55454545454545456</v>
      </c>
      <c r="Z87" s="96">
        <v>0.34545454545454546</v>
      </c>
      <c r="AA87" s="96">
        <v>8.1818181818181818E-2</v>
      </c>
      <c r="AB87" s="96">
        <v>1.8181818181818181E-2</v>
      </c>
      <c r="AC87" s="16">
        <v>110</v>
      </c>
      <c r="AD87" s="96" t="s">
        <v>694</v>
      </c>
      <c r="AE87" s="96" t="s">
        <v>694</v>
      </c>
      <c r="AF87" s="96" t="s">
        <v>694</v>
      </c>
      <c r="AG87" s="96" t="s">
        <v>694</v>
      </c>
      <c r="AH87" s="16" t="s">
        <v>694</v>
      </c>
      <c r="AI87" s="97">
        <v>0.6216216216216216</v>
      </c>
      <c r="AJ87" s="98">
        <v>0.23423423423423423</v>
      </c>
      <c r="AK87" s="98">
        <v>0.14414414414414414</v>
      </c>
      <c r="AL87" s="98">
        <v>0</v>
      </c>
      <c r="AM87" s="99">
        <v>111</v>
      </c>
      <c r="AN87" s="98" t="s">
        <v>694</v>
      </c>
      <c r="AO87" s="98" t="s">
        <v>694</v>
      </c>
      <c r="AP87" s="98" t="s">
        <v>694</v>
      </c>
      <c r="AQ87" s="98" t="s">
        <v>694</v>
      </c>
      <c r="AR87" s="98" t="s">
        <v>694</v>
      </c>
    </row>
    <row r="88" spans="1:44">
      <c r="A88" s="58" t="s">
        <v>172</v>
      </c>
      <c r="B88" s="58">
        <v>121</v>
      </c>
      <c r="C88" s="58" t="s">
        <v>8</v>
      </c>
      <c r="D88" s="92" t="s">
        <v>173</v>
      </c>
      <c r="E88" s="93">
        <v>0.47207207207207208</v>
      </c>
      <c r="F88" s="93">
        <v>0.36306306306306307</v>
      </c>
      <c r="G88" s="93">
        <v>0.15765765765765766</v>
      </c>
      <c r="H88" s="93">
        <v>7.2072072072072073E-3</v>
      </c>
      <c r="I88" s="92">
        <v>1110</v>
      </c>
      <c r="J88" s="93">
        <v>0.36305732484076431</v>
      </c>
      <c r="K88" s="93">
        <v>0.42038216560509556</v>
      </c>
      <c r="L88" s="93">
        <v>0.20382165605095542</v>
      </c>
      <c r="M88" s="93">
        <v>1.2738853503184714E-2</v>
      </c>
      <c r="N88" s="92">
        <v>157</v>
      </c>
      <c r="O88" s="94">
        <v>0.47996183206106868</v>
      </c>
      <c r="P88" s="94">
        <v>0.35591603053435117</v>
      </c>
      <c r="Q88" s="94">
        <v>0.15458015267175573</v>
      </c>
      <c r="R88" s="94">
        <v>9.5419847328244278E-3</v>
      </c>
      <c r="S88" s="95">
        <v>1048</v>
      </c>
      <c r="T88" s="94">
        <v>0.39160839160839161</v>
      </c>
      <c r="U88" s="94">
        <v>0.39860139860139859</v>
      </c>
      <c r="V88" s="94">
        <v>0.20279720279720279</v>
      </c>
      <c r="W88" s="94">
        <v>6.993006993006993E-3</v>
      </c>
      <c r="X88" s="95">
        <v>143</v>
      </c>
      <c r="Y88" s="96">
        <v>0.49703557312252966</v>
      </c>
      <c r="Z88" s="96">
        <v>0.34486166007905139</v>
      </c>
      <c r="AA88" s="96">
        <v>0.14723320158102768</v>
      </c>
      <c r="AB88" s="96">
        <v>1.0869565217391304E-2</v>
      </c>
      <c r="AC88" s="16">
        <v>1012</v>
      </c>
      <c r="AD88" s="96">
        <v>0.41860465116279072</v>
      </c>
      <c r="AE88" s="96">
        <v>0.37209302325581395</v>
      </c>
      <c r="AF88" s="96">
        <v>0.20155038759689922</v>
      </c>
      <c r="AG88" s="96">
        <v>7.7519379844961239E-3</v>
      </c>
      <c r="AH88" s="16">
        <v>129</v>
      </c>
      <c r="AI88" s="97">
        <v>0.48580441640378547</v>
      </c>
      <c r="AJ88" s="98">
        <v>0.37013669821240797</v>
      </c>
      <c r="AK88" s="98">
        <v>0.13459516298633017</v>
      </c>
      <c r="AL88" s="98">
        <v>9.4637223974763408E-3</v>
      </c>
      <c r="AM88" s="99">
        <v>951</v>
      </c>
      <c r="AN88" s="98">
        <v>0.45876288659793812</v>
      </c>
      <c r="AO88" s="98">
        <v>0.39690721649484534</v>
      </c>
      <c r="AP88" s="98">
        <v>0.12886597938144329</v>
      </c>
      <c r="AQ88" s="98">
        <v>1.5463917525773196E-2</v>
      </c>
      <c r="AR88" s="99">
        <v>194</v>
      </c>
    </row>
    <row r="89" spans="1:44">
      <c r="A89" s="58" t="s">
        <v>174</v>
      </c>
      <c r="B89" s="58">
        <v>101</v>
      </c>
      <c r="C89" s="58" t="s">
        <v>13</v>
      </c>
      <c r="D89" s="92" t="s">
        <v>175</v>
      </c>
      <c r="E89" s="93">
        <v>0.80952380952380953</v>
      </c>
      <c r="F89" s="93">
        <v>0.12380952380952381</v>
      </c>
      <c r="G89" s="93">
        <v>5.7142857142857141E-2</v>
      </c>
      <c r="H89" s="93">
        <v>9.5238095238095247E-3</v>
      </c>
      <c r="I89" s="92">
        <v>105</v>
      </c>
      <c r="J89" s="93" t="s">
        <v>774</v>
      </c>
      <c r="K89" s="93" t="s">
        <v>774</v>
      </c>
      <c r="L89" s="93" t="s">
        <v>774</v>
      </c>
      <c r="M89" s="93" t="s">
        <v>774</v>
      </c>
      <c r="N89" s="93" t="s">
        <v>774</v>
      </c>
      <c r="O89" s="94">
        <v>0.78787878787878785</v>
      </c>
      <c r="P89" s="94">
        <v>0.14141414141414141</v>
      </c>
      <c r="Q89" s="94">
        <v>7.0707070707070704E-2</v>
      </c>
      <c r="R89" s="94">
        <v>0</v>
      </c>
      <c r="S89" s="95">
        <v>99</v>
      </c>
      <c r="T89" s="94" t="s">
        <v>774</v>
      </c>
      <c r="U89" s="94" t="s">
        <v>774</v>
      </c>
      <c r="V89" s="94" t="s">
        <v>774</v>
      </c>
      <c r="W89" s="94" t="s">
        <v>774</v>
      </c>
      <c r="X89" s="94" t="s">
        <v>774</v>
      </c>
      <c r="Y89" s="96">
        <v>0.76237623762376239</v>
      </c>
      <c r="Z89" s="96">
        <v>0.16831683168316833</v>
      </c>
      <c r="AA89" s="96">
        <v>6.9306930693069313E-2</v>
      </c>
      <c r="AB89" s="96">
        <v>0</v>
      </c>
      <c r="AC89" s="16">
        <v>101</v>
      </c>
      <c r="AD89" s="96" t="s">
        <v>694</v>
      </c>
      <c r="AE89" s="96" t="s">
        <v>694</v>
      </c>
      <c r="AF89" s="96" t="s">
        <v>694</v>
      </c>
      <c r="AG89" s="96" t="s">
        <v>694</v>
      </c>
      <c r="AH89" s="16" t="s">
        <v>694</v>
      </c>
      <c r="AI89" s="97">
        <v>0.75454545454545452</v>
      </c>
      <c r="AJ89" s="98">
        <v>0.14545454545454545</v>
      </c>
      <c r="AK89" s="98">
        <v>9.0909090909090912E-2</v>
      </c>
      <c r="AL89" s="98">
        <v>9.0909090909090905E-3</v>
      </c>
      <c r="AM89" s="99">
        <v>110</v>
      </c>
      <c r="AN89" s="98" t="s">
        <v>694</v>
      </c>
      <c r="AO89" s="98" t="s">
        <v>694</v>
      </c>
      <c r="AP89" s="98" t="s">
        <v>694</v>
      </c>
      <c r="AQ89" s="98" t="s">
        <v>694</v>
      </c>
      <c r="AR89" s="98" t="s">
        <v>694</v>
      </c>
    </row>
    <row r="90" spans="1:44">
      <c r="A90" s="58" t="s">
        <v>176</v>
      </c>
      <c r="B90" s="58">
        <v>101</v>
      </c>
      <c r="C90" s="58" t="s">
        <v>13</v>
      </c>
      <c r="D90" s="92" t="s">
        <v>177</v>
      </c>
      <c r="E90" s="93">
        <v>0.78947368421052633</v>
      </c>
      <c r="F90" s="93">
        <v>0.21052631578947367</v>
      </c>
      <c r="G90" s="93">
        <v>0</v>
      </c>
      <c r="H90" s="93">
        <v>0</v>
      </c>
      <c r="I90" s="92">
        <v>19</v>
      </c>
      <c r="J90" s="93" t="s">
        <v>694</v>
      </c>
      <c r="K90" s="93" t="s">
        <v>694</v>
      </c>
      <c r="L90" s="93" t="s">
        <v>694</v>
      </c>
      <c r="M90" s="93" t="s">
        <v>694</v>
      </c>
      <c r="N90" s="92" t="s">
        <v>694</v>
      </c>
      <c r="O90" s="94">
        <v>0.73684210526315785</v>
      </c>
      <c r="P90" s="94">
        <v>0.26315789473684209</v>
      </c>
      <c r="Q90" s="94">
        <v>0</v>
      </c>
      <c r="R90" s="94">
        <v>0</v>
      </c>
      <c r="S90" s="95">
        <v>19</v>
      </c>
      <c r="T90" s="94" t="s">
        <v>694</v>
      </c>
      <c r="U90" s="94" t="s">
        <v>694</v>
      </c>
      <c r="V90" s="94" t="s">
        <v>694</v>
      </c>
      <c r="W90" s="94" t="s">
        <v>694</v>
      </c>
      <c r="X90" s="94" t="s">
        <v>694</v>
      </c>
      <c r="Y90" s="96">
        <v>0.70588235294117652</v>
      </c>
      <c r="Z90" s="96">
        <v>0.29411764705882354</v>
      </c>
      <c r="AA90" s="96">
        <v>0</v>
      </c>
      <c r="AB90" s="96">
        <v>0</v>
      </c>
      <c r="AC90" s="16">
        <v>17</v>
      </c>
      <c r="AD90" s="96" t="s">
        <v>694</v>
      </c>
      <c r="AE90" s="96" t="s">
        <v>694</v>
      </c>
      <c r="AF90" s="96" t="s">
        <v>694</v>
      </c>
      <c r="AG90" s="96" t="s">
        <v>694</v>
      </c>
      <c r="AH90" s="16" t="s">
        <v>694</v>
      </c>
      <c r="AI90" s="97">
        <v>0.8</v>
      </c>
      <c r="AJ90" s="98">
        <v>0.2</v>
      </c>
      <c r="AK90" s="98">
        <v>0</v>
      </c>
      <c r="AL90" s="98">
        <v>0</v>
      </c>
      <c r="AM90" s="99">
        <v>15</v>
      </c>
      <c r="AN90" s="98" t="s">
        <v>694</v>
      </c>
      <c r="AO90" s="98" t="s">
        <v>694</v>
      </c>
      <c r="AP90" s="98" t="s">
        <v>694</v>
      </c>
      <c r="AQ90" s="98" t="s">
        <v>694</v>
      </c>
      <c r="AR90" s="98" t="s">
        <v>694</v>
      </c>
    </row>
    <row r="91" spans="1:44">
      <c r="A91" s="58" t="s">
        <v>178</v>
      </c>
      <c r="B91" s="58">
        <v>112</v>
      </c>
      <c r="C91" s="58" t="s">
        <v>13</v>
      </c>
      <c r="D91" s="92" t="s">
        <v>179</v>
      </c>
      <c r="E91" s="93" t="s">
        <v>774</v>
      </c>
      <c r="F91" s="93" t="s">
        <v>774</v>
      </c>
      <c r="G91" s="93" t="s">
        <v>774</v>
      </c>
      <c r="H91" s="93" t="s">
        <v>774</v>
      </c>
      <c r="I91" s="93" t="s">
        <v>774</v>
      </c>
      <c r="J91" s="93" t="s">
        <v>694</v>
      </c>
      <c r="K91" s="93" t="s">
        <v>694</v>
      </c>
      <c r="L91" s="93" t="s">
        <v>694</v>
      </c>
      <c r="M91" s="93" t="s">
        <v>694</v>
      </c>
      <c r="N91" s="92" t="s">
        <v>694</v>
      </c>
      <c r="O91" s="94">
        <v>1</v>
      </c>
      <c r="P91" s="94">
        <v>0</v>
      </c>
      <c r="Q91" s="94">
        <v>0</v>
      </c>
      <c r="R91" s="94">
        <v>0</v>
      </c>
      <c r="S91" s="95">
        <v>12</v>
      </c>
      <c r="T91" s="94" t="s">
        <v>694</v>
      </c>
      <c r="U91" s="94" t="s">
        <v>694</v>
      </c>
      <c r="V91" s="94" t="s">
        <v>694</v>
      </c>
      <c r="W91" s="94" t="s">
        <v>694</v>
      </c>
      <c r="X91" s="94" t="s">
        <v>694</v>
      </c>
      <c r="Y91" s="96">
        <v>0.72727272727272729</v>
      </c>
      <c r="Z91" s="96">
        <v>0.27272727272727271</v>
      </c>
      <c r="AA91" s="96">
        <v>0</v>
      </c>
      <c r="AB91" s="96">
        <v>0</v>
      </c>
      <c r="AC91" s="16">
        <v>11</v>
      </c>
      <c r="AD91" s="96" t="s">
        <v>694</v>
      </c>
      <c r="AE91" s="96" t="s">
        <v>694</v>
      </c>
      <c r="AF91" s="96" t="s">
        <v>694</v>
      </c>
      <c r="AG91" s="96" t="s">
        <v>694</v>
      </c>
      <c r="AH91" s="16" t="s">
        <v>694</v>
      </c>
      <c r="AI91" s="97">
        <v>0.63636363636363635</v>
      </c>
      <c r="AJ91" s="98">
        <v>0.36363636363636365</v>
      </c>
      <c r="AK91" s="98">
        <v>0</v>
      </c>
      <c r="AL91" s="98">
        <v>0</v>
      </c>
      <c r="AM91" s="99">
        <v>11</v>
      </c>
      <c r="AN91" s="98" t="s">
        <v>694</v>
      </c>
      <c r="AO91" s="98" t="s">
        <v>694</v>
      </c>
      <c r="AP91" s="98" t="s">
        <v>694</v>
      </c>
      <c r="AQ91" s="98" t="s">
        <v>694</v>
      </c>
      <c r="AR91" s="98" t="s">
        <v>694</v>
      </c>
    </row>
    <row r="92" spans="1:44">
      <c r="A92" s="58" t="s">
        <v>180</v>
      </c>
      <c r="B92" s="58">
        <v>105</v>
      </c>
      <c r="C92" s="58" t="s">
        <v>13</v>
      </c>
      <c r="D92" s="92" t="s">
        <v>181</v>
      </c>
      <c r="E92" s="93">
        <v>0.82799999999999996</v>
      </c>
      <c r="F92" s="93">
        <v>0.11</v>
      </c>
      <c r="G92" s="93">
        <v>4.2000000000000003E-2</v>
      </c>
      <c r="H92" s="93">
        <v>0.02</v>
      </c>
      <c r="I92" s="92">
        <v>500</v>
      </c>
      <c r="J92" s="93" t="s">
        <v>774</v>
      </c>
      <c r="K92" s="93" t="s">
        <v>774</v>
      </c>
      <c r="L92" s="93" t="s">
        <v>774</v>
      </c>
      <c r="M92" s="93" t="s">
        <v>774</v>
      </c>
      <c r="N92" s="93" t="s">
        <v>774</v>
      </c>
      <c r="O92" s="94">
        <v>0.78015564202334631</v>
      </c>
      <c r="P92" s="94">
        <v>0.10700389105058365</v>
      </c>
      <c r="Q92" s="94">
        <v>9.727626459143969E-2</v>
      </c>
      <c r="R92" s="94">
        <v>1.556420233463035E-2</v>
      </c>
      <c r="S92" s="95">
        <v>514</v>
      </c>
      <c r="T92" s="94">
        <v>0.66666666666666663</v>
      </c>
      <c r="U92" s="94">
        <v>8.3333333333333329E-2</v>
      </c>
      <c r="V92" s="94">
        <v>0.25</v>
      </c>
      <c r="W92" s="94">
        <v>0</v>
      </c>
      <c r="X92" s="95">
        <v>12</v>
      </c>
      <c r="Y92" s="96">
        <v>0.81837160751565763</v>
      </c>
      <c r="Z92" s="96">
        <v>8.9770354906054284E-2</v>
      </c>
      <c r="AA92" s="96">
        <v>8.3507306889352817E-2</v>
      </c>
      <c r="AB92" s="96">
        <v>8.350730688935281E-3</v>
      </c>
      <c r="AC92" s="16">
        <v>479</v>
      </c>
      <c r="AD92" s="96">
        <v>0.84210526315789469</v>
      </c>
      <c r="AE92" s="96">
        <v>5.2631578947368418E-2</v>
      </c>
      <c r="AF92" s="96">
        <v>0.10526315789473684</v>
      </c>
      <c r="AG92" s="96">
        <v>0</v>
      </c>
      <c r="AH92" s="16">
        <v>19</v>
      </c>
      <c r="AI92" s="97">
        <v>0.79227053140096615</v>
      </c>
      <c r="AJ92" s="98">
        <v>9.1787439613526575E-2</v>
      </c>
      <c r="AK92" s="98">
        <v>0.10869565217391304</v>
      </c>
      <c r="AL92" s="98">
        <v>7.246376811594203E-3</v>
      </c>
      <c r="AM92" s="99">
        <v>414</v>
      </c>
      <c r="AN92" s="98">
        <v>0.82608695652173914</v>
      </c>
      <c r="AO92" s="98">
        <v>0</v>
      </c>
      <c r="AP92" s="98">
        <v>0.17391304347826086</v>
      </c>
      <c r="AQ92" s="98">
        <v>0</v>
      </c>
      <c r="AR92" s="99">
        <v>23</v>
      </c>
    </row>
    <row r="93" spans="1:44">
      <c r="A93" s="58" t="s">
        <v>182</v>
      </c>
      <c r="B93" s="58">
        <v>171</v>
      </c>
      <c r="C93" s="58" t="s">
        <v>13</v>
      </c>
      <c r="D93" s="92" t="s">
        <v>183</v>
      </c>
      <c r="E93" s="93">
        <v>0.71951219512195119</v>
      </c>
      <c r="F93" s="93">
        <v>0.13414634146341464</v>
      </c>
      <c r="G93" s="93">
        <v>0.12195121951219512</v>
      </c>
      <c r="H93" s="93">
        <v>2.4390243902439025E-2</v>
      </c>
      <c r="I93" s="92">
        <v>82</v>
      </c>
      <c r="J93" s="93" t="s">
        <v>774</v>
      </c>
      <c r="K93" s="93" t="s">
        <v>774</v>
      </c>
      <c r="L93" s="93" t="s">
        <v>774</v>
      </c>
      <c r="M93" s="93" t="s">
        <v>774</v>
      </c>
      <c r="N93" s="93" t="s">
        <v>774</v>
      </c>
      <c r="O93" s="94">
        <v>0.65116279069767447</v>
      </c>
      <c r="P93" s="94">
        <v>0.23255813953488372</v>
      </c>
      <c r="Q93" s="94">
        <v>0.10465116279069768</v>
      </c>
      <c r="R93" s="94">
        <v>1.1627906976744186E-2</v>
      </c>
      <c r="S93" s="95">
        <v>86</v>
      </c>
      <c r="T93" s="94" t="s">
        <v>694</v>
      </c>
      <c r="U93" s="94" t="s">
        <v>694</v>
      </c>
      <c r="V93" s="94" t="s">
        <v>694</v>
      </c>
      <c r="W93" s="94" t="s">
        <v>694</v>
      </c>
      <c r="X93" s="94" t="s">
        <v>694</v>
      </c>
      <c r="Y93" s="96">
        <v>0.59139784946236562</v>
      </c>
      <c r="Z93" s="96">
        <v>0.31182795698924731</v>
      </c>
      <c r="AA93" s="96">
        <v>8.6021505376344093E-2</v>
      </c>
      <c r="AB93" s="96">
        <v>1.0752688172043012E-2</v>
      </c>
      <c r="AC93" s="16">
        <v>93</v>
      </c>
      <c r="AD93" s="96" t="s">
        <v>694</v>
      </c>
      <c r="AE93" s="96" t="s">
        <v>694</v>
      </c>
      <c r="AF93" s="96" t="s">
        <v>694</v>
      </c>
      <c r="AG93" s="96" t="s">
        <v>694</v>
      </c>
      <c r="AH93" s="16" t="s">
        <v>694</v>
      </c>
      <c r="AI93" s="97">
        <v>0.70297029702970293</v>
      </c>
      <c r="AJ93" s="98">
        <v>0.23762376237623761</v>
      </c>
      <c r="AK93" s="98">
        <v>4.9504950495049507E-2</v>
      </c>
      <c r="AL93" s="98">
        <v>9.9009900990099011E-3</v>
      </c>
      <c r="AM93" s="99">
        <v>101</v>
      </c>
      <c r="AN93" s="98" t="s">
        <v>694</v>
      </c>
      <c r="AO93" s="98" t="s">
        <v>694</v>
      </c>
      <c r="AP93" s="98" t="s">
        <v>694</v>
      </c>
      <c r="AQ93" s="98" t="s">
        <v>694</v>
      </c>
      <c r="AR93" s="98" t="s">
        <v>694</v>
      </c>
    </row>
    <row r="94" spans="1:44">
      <c r="A94" s="58" t="s">
        <v>184</v>
      </c>
      <c r="B94" s="58">
        <v>105</v>
      </c>
      <c r="C94" s="58" t="s">
        <v>13</v>
      </c>
      <c r="D94" s="92" t="s">
        <v>185</v>
      </c>
      <c r="E94" s="93">
        <v>0.55698529411764708</v>
      </c>
      <c r="F94" s="93">
        <v>0.28860294117647056</v>
      </c>
      <c r="G94" s="93">
        <v>0.15257352941176472</v>
      </c>
      <c r="H94" s="93">
        <v>1.838235294117647E-3</v>
      </c>
      <c r="I94" s="92">
        <v>544</v>
      </c>
      <c r="J94" s="93" t="s">
        <v>774</v>
      </c>
      <c r="K94" s="93" t="s">
        <v>774</v>
      </c>
      <c r="L94" s="93" t="s">
        <v>774</v>
      </c>
      <c r="M94" s="93" t="s">
        <v>774</v>
      </c>
      <c r="N94" s="93" t="s">
        <v>774</v>
      </c>
      <c r="O94" s="94">
        <v>0.60314685314685312</v>
      </c>
      <c r="P94" s="94">
        <v>0.26398601398601401</v>
      </c>
      <c r="Q94" s="94">
        <v>0.13286713286713286</v>
      </c>
      <c r="R94" s="94">
        <v>0</v>
      </c>
      <c r="S94" s="95">
        <v>572</v>
      </c>
      <c r="T94" s="94" t="s">
        <v>774</v>
      </c>
      <c r="U94" s="94" t="s">
        <v>774</v>
      </c>
      <c r="V94" s="94" t="s">
        <v>774</v>
      </c>
      <c r="W94" s="94" t="s">
        <v>774</v>
      </c>
      <c r="X94" s="94" t="s">
        <v>774</v>
      </c>
      <c r="Y94" s="96">
        <v>0.50802139037433158</v>
      </c>
      <c r="Z94" s="96">
        <v>0.32976827094474154</v>
      </c>
      <c r="AA94" s="96">
        <v>0.16042780748663102</v>
      </c>
      <c r="AB94" s="96">
        <v>1.7825311942959001E-3</v>
      </c>
      <c r="AC94" s="16">
        <v>561</v>
      </c>
      <c r="AD94" s="96" t="s">
        <v>774</v>
      </c>
      <c r="AE94" s="96" t="s">
        <v>774</v>
      </c>
      <c r="AF94" s="96" t="s">
        <v>774</v>
      </c>
      <c r="AG94" s="96" t="s">
        <v>774</v>
      </c>
      <c r="AH94" s="96" t="s">
        <v>774</v>
      </c>
      <c r="AI94" s="97">
        <v>0.46716697936210133</v>
      </c>
      <c r="AJ94" s="98">
        <v>0.36397748592870544</v>
      </c>
      <c r="AK94" s="98">
        <v>0.16135084427767354</v>
      </c>
      <c r="AL94" s="98">
        <v>7.5046904315196998E-3</v>
      </c>
      <c r="AM94" s="99">
        <v>533</v>
      </c>
      <c r="AN94" s="97" t="s">
        <v>774</v>
      </c>
      <c r="AO94" s="98" t="s">
        <v>774</v>
      </c>
      <c r="AP94" s="98" t="s">
        <v>774</v>
      </c>
      <c r="AQ94" s="98" t="s">
        <v>774</v>
      </c>
      <c r="AR94" s="99" t="s">
        <v>774</v>
      </c>
    </row>
    <row r="95" spans="1:44">
      <c r="A95" s="58" t="s">
        <v>186</v>
      </c>
      <c r="B95" s="58">
        <v>105</v>
      </c>
      <c r="C95" s="58" t="s">
        <v>13</v>
      </c>
      <c r="D95" s="92" t="s">
        <v>187</v>
      </c>
      <c r="E95" s="93">
        <v>0.57073170731707312</v>
      </c>
      <c r="F95" s="93">
        <v>0.25853658536585367</v>
      </c>
      <c r="G95" s="93">
        <v>0.15609756097560976</v>
      </c>
      <c r="H95" s="93">
        <v>1.4634146341463415E-2</v>
      </c>
      <c r="I95" s="92">
        <v>205</v>
      </c>
      <c r="J95" s="93" t="s">
        <v>694</v>
      </c>
      <c r="K95" s="93" t="s">
        <v>694</v>
      </c>
      <c r="L95" s="93" t="s">
        <v>694</v>
      </c>
      <c r="M95" s="93" t="s">
        <v>694</v>
      </c>
      <c r="N95" s="92" t="s">
        <v>694</v>
      </c>
      <c r="O95" s="94">
        <v>0.58252427184466016</v>
      </c>
      <c r="P95" s="94">
        <v>0.25242718446601942</v>
      </c>
      <c r="Q95" s="94">
        <v>0.1553398058252427</v>
      </c>
      <c r="R95" s="94">
        <v>9.7087378640776691E-3</v>
      </c>
      <c r="S95" s="95">
        <v>206</v>
      </c>
      <c r="T95" s="94" t="s">
        <v>694</v>
      </c>
      <c r="U95" s="94" t="s">
        <v>694</v>
      </c>
      <c r="V95" s="94" t="s">
        <v>694</v>
      </c>
      <c r="W95" s="94" t="s">
        <v>694</v>
      </c>
      <c r="X95" s="94" t="s">
        <v>694</v>
      </c>
      <c r="Y95" s="96">
        <v>0.54404145077720212</v>
      </c>
      <c r="Z95" s="96">
        <v>0.34196891191709844</v>
      </c>
      <c r="AA95" s="96">
        <v>0.10880829015544041</v>
      </c>
      <c r="AB95" s="96">
        <v>5.1813471502590676E-3</v>
      </c>
      <c r="AC95" s="16">
        <v>193</v>
      </c>
      <c r="AD95" s="96" t="s">
        <v>694</v>
      </c>
      <c r="AE95" s="96" t="s">
        <v>694</v>
      </c>
      <c r="AF95" s="96" t="s">
        <v>694</v>
      </c>
      <c r="AG95" s="96" t="s">
        <v>694</v>
      </c>
      <c r="AH95" s="16" t="s">
        <v>694</v>
      </c>
      <c r="AI95" s="97">
        <v>0.54210526315789476</v>
      </c>
      <c r="AJ95" s="98">
        <v>0.36842105263157893</v>
      </c>
      <c r="AK95" s="98">
        <v>8.4210526315789472E-2</v>
      </c>
      <c r="AL95" s="98">
        <v>5.263157894736842E-3</v>
      </c>
      <c r="AM95" s="99">
        <v>190</v>
      </c>
      <c r="AN95" s="98" t="s">
        <v>694</v>
      </c>
      <c r="AO95" s="98" t="s">
        <v>694</v>
      </c>
      <c r="AP95" s="98" t="s">
        <v>694</v>
      </c>
      <c r="AQ95" s="98" t="s">
        <v>694</v>
      </c>
      <c r="AR95" s="98" t="s">
        <v>694</v>
      </c>
    </row>
    <row r="96" spans="1:44">
      <c r="A96" s="58" t="s">
        <v>188</v>
      </c>
      <c r="B96" s="58">
        <v>189</v>
      </c>
      <c r="C96" s="58" t="s">
        <v>13</v>
      </c>
      <c r="D96" s="92" t="s">
        <v>189</v>
      </c>
      <c r="E96" s="93">
        <v>0.5456431535269709</v>
      </c>
      <c r="F96" s="93">
        <v>0.33195020746887965</v>
      </c>
      <c r="G96" s="93">
        <v>0.1078838174273859</v>
      </c>
      <c r="H96" s="93">
        <v>1.4522821576763486E-2</v>
      </c>
      <c r="I96" s="92">
        <v>482</v>
      </c>
      <c r="J96" s="93" t="s">
        <v>774</v>
      </c>
      <c r="K96" s="93" t="s">
        <v>774</v>
      </c>
      <c r="L96" s="93" t="s">
        <v>774</v>
      </c>
      <c r="M96" s="93" t="s">
        <v>774</v>
      </c>
      <c r="N96" s="93" t="s">
        <v>774</v>
      </c>
      <c r="O96" s="94">
        <v>0.59307359307359309</v>
      </c>
      <c r="P96" s="94">
        <v>0.26623376623376621</v>
      </c>
      <c r="Q96" s="94">
        <v>0.12121212121212122</v>
      </c>
      <c r="R96" s="94">
        <v>1.948051948051948E-2</v>
      </c>
      <c r="S96" s="95">
        <v>462</v>
      </c>
      <c r="T96" s="94" t="s">
        <v>774</v>
      </c>
      <c r="U96" s="94" t="s">
        <v>774</v>
      </c>
      <c r="V96" s="94" t="s">
        <v>774</v>
      </c>
      <c r="W96" s="94" t="s">
        <v>774</v>
      </c>
      <c r="X96" s="94" t="s">
        <v>774</v>
      </c>
      <c r="Y96" s="96">
        <v>0.58937198067632846</v>
      </c>
      <c r="Z96" s="96">
        <v>0.27536231884057971</v>
      </c>
      <c r="AA96" s="96">
        <v>0.11835748792270531</v>
      </c>
      <c r="AB96" s="96">
        <v>1.6908212560386472E-2</v>
      </c>
      <c r="AC96" s="16">
        <v>414</v>
      </c>
      <c r="AD96" s="96" t="s">
        <v>774</v>
      </c>
      <c r="AE96" s="96" t="s">
        <v>774</v>
      </c>
      <c r="AF96" s="96" t="s">
        <v>774</v>
      </c>
      <c r="AG96" s="96" t="s">
        <v>774</v>
      </c>
      <c r="AH96" s="96" t="s">
        <v>774</v>
      </c>
      <c r="AI96" s="97">
        <v>0.52845528455284552</v>
      </c>
      <c r="AJ96" s="98">
        <v>0.38482384823848237</v>
      </c>
      <c r="AK96" s="98">
        <v>7.5880758807588072E-2</v>
      </c>
      <c r="AL96" s="98">
        <v>1.0840108401084011E-2</v>
      </c>
      <c r="AM96" s="99">
        <v>369</v>
      </c>
      <c r="AN96" s="97" t="s">
        <v>774</v>
      </c>
      <c r="AO96" s="98" t="s">
        <v>774</v>
      </c>
      <c r="AP96" s="98" t="s">
        <v>774</v>
      </c>
      <c r="AQ96" s="98" t="s">
        <v>774</v>
      </c>
      <c r="AR96" s="99" t="s">
        <v>774</v>
      </c>
    </row>
    <row r="97" spans="1:44">
      <c r="A97" s="58" t="s">
        <v>190</v>
      </c>
      <c r="B97" s="58">
        <v>113</v>
      </c>
      <c r="C97" s="58" t="s">
        <v>13</v>
      </c>
      <c r="D97" s="92" t="s">
        <v>191</v>
      </c>
      <c r="E97" s="93">
        <v>0.90909090909090906</v>
      </c>
      <c r="F97" s="93">
        <v>3.0303030303030304E-2</v>
      </c>
      <c r="G97" s="93">
        <v>3.0303030303030304E-2</v>
      </c>
      <c r="H97" s="93">
        <v>3.0303030303030304E-2</v>
      </c>
      <c r="I97" s="92">
        <v>33</v>
      </c>
      <c r="J97" s="93" t="s">
        <v>694</v>
      </c>
      <c r="K97" s="93" t="s">
        <v>694</v>
      </c>
      <c r="L97" s="93" t="s">
        <v>694</v>
      </c>
      <c r="M97" s="93" t="s">
        <v>694</v>
      </c>
      <c r="N97" s="92" t="s">
        <v>694</v>
      </c>
      <c r="O97" s="94">
        <v>1</v>
      </c>
      <c r="P97" s="94">
        <v>0</v>
      </c>
      <c r="Q97" s="94">
        <v>0</v>
      </c>
      <c r="R97" s="94">
        <v>0</v>
      </c>
      <c r="S97" s="95">
        <v>31</v>
      </c>
      <c r="T97" s="94" t="s">
        <v>694</v>
      </c>
      <c r="U97" s="94" t="s">
        <v>694</v>
      </c>
      <c r="V97" s="94" t="s">
        <v>694</v>
      </c>
      <c r="W97" s="94" t="s">
        <v>694</v>
      </c>
      <c r="X97" s="94" t="s">
        <v>694</v>
      </c>
      <c r="Y97" s="96">
        <v>0.97142857142857142</v>
      </c>
      <c r="Z97" s="96">
        <v>2.8571428571428571E-2</v>
      </c>
      <c r="AA97" s="96">
        <v>0</v>
      </c>
      <c r="AB97" s="96">
        <v>0</v>
      </c>
      <c r="AC97" s="16">
        <v>35</v>
      </c>
      <c r="AD97" s="96" t="s">
        <v>694</v>
      </c>
      <c r="AE97" s="96" t="s">
        <v>694</v>
      </c>
      <c r="AF97" s="96" t="s">
        <v>694</v>
      </c>
      <c r="AG97" s="96" t="s">
        <v>694</v>
      </c>
      <c r="AH97" s="16" t="s">
        <v>694</v>
      </c>
      <c r="AI97" s="97">
        <v>0.96666666666666667</v>
      </c>
      <c r="AJ97" s="98">
        <v>3.3333333333333333E-2</v>
      </c>
      <c r="AK97" s="98">
        <v>0</v>
      </c>
      <c r="AL97" s="98">
        <v>0</v>
      </c>
      <c r="AM97" s="99">
        <v>30</v>
      </c>
      <c r="AN97" s="98" t="s">
        <v>694</v>
      </c>
      <c r="AO97" s="98" t="s">
        <v>694</v>
      </c>
      <c r="AP97" s="98" t="s">
        <v>694</v>
      </c>
      <c r="AQ97" s="98" t="s">
        <v>694</v>
      </c>
      <c r="AR97" s="98" t="s">
        <v>694</v>
      </c>
    </row>
    <row r="98" spans="1:44">
      <c r="A98" s="58" t="s">
        <v>661</v>
      </c>
      <c r="B98" s="58">
        <v>101</v>
      </c>
      <c r="C98" s="58" t="s">
        <v>13</v>
      </c>
      <c r="D98" s="92" t="s">
        <v>192</v>
      </c>
      <c r="E98" s="93" t="s">
        <v>774</v>
      </c>
      <c r="F98" s="93" t="s">
        <v>774</v>
      </c>
      <c r="G98" s="93" t="s">
        <v>774</v>
      </c>
      <c r="H98" s="93" t="s">
        <v>774</v>
      </c>
      <c r="I98" s="93" t="s">
        <v>774</v>
      </c>
      <c r="J98" s="93" t="s">
        <v>694</v>
      </c>
      <c r="K98" s="93" t="s">
        <v>694</v>
      </c>
      <c r="L98" s="93" t="s">
        <v>694</v>
      </c>
      <c r="M98" s="93" t="s">
        <v>694</v>
      </c>
      <c r="N98" s="92" t="s">
        <v>694</v>
      </c>
      <c r="O98" s="94">
        <v>1</v>
      </c>
      <c r="P98" s="94">
        <v>0</v>
      </c>
      <c r="Q98" s="94">
        <v>0</v>
      </c>
      <c r="R98" s="94">
        <v>0</v>
      </c>
      <c r="S98" s="95">
        <v>10</v>
      </c>
      <c r="T98" s="94" t="s">
        <v>694</v>
      </c>
      <c r="U98" s="94" t="s">
        <v>694</v>
      </c>
      <c r="V98" s="94" t="s">
        <v>694</v>
      </c>
      <c r="W98" s="94" t="s">
        <v>694</v>
      </c>
      <c r="X98" s="94" t="s">
        <v>694</v>
      </c>
      <c r="Y98" s="96">
        <v>0.875</v>
      </c>
      <c r="Z98" s="96">
        <v>0</v>
      </c>
      <c r="AA98" s="96">
        <v>0</v>
      </c>
      <c r="AB98" s="96">
        <v>0.125</v>
      </c>
      <c r="AC98" s="16">
        <v>8</v>
      </c>
      <c r="AD98" s="96" t="s">
        <v>694</v>
      </c>
      <c r="AE98" s="96" t="s">
        <v>694</v>
      </c>
      <c r="AF98" s="96" t="s">
        <v>694</v>
      </c>
      <c r="AG98" s="96" t="s">
        <v>694</v>
      </c>
      <c r="AH98" s="16" t="s">
        <v>694</v>
      </c>
      <c r="AI98" s="97" t="s">
        <v>774</v>
      </c>
      <c r="AJ98" s="98" t="s">
        <v>774</v>
      </c>
      <c r="AK98" s="98" t="s">
        <v>774</v>
      </c>
      <c r="AL98" s="98" t="s">
        <v>774</v>
      </c>
      <c r="AM98" s="99" t="s">
        <v>774</v>
      </c>
      <c r="AN98" s="98" t="s">
        <v>694</v>
      </c>
      <c r="AO98" s="98" t="s">
        <v>694</v>
      </c>
      <c r="AP98" s="98" t="s">
        <v>694</v>
      </c>
      <c r="AQ98" s="98" t="s">
        <v>694</v>
      </c>
      <c r="AR98" s="98" t="s">
        <v>694</v>
      </c>
    </row>
    <row r="99" spans="1:44">
      <c r="A99" s="58" t="s">
        <v>193</v>
      </c>
      <c r="B99" s="58">
        <v>112</v>
      </c>
      <c r="C99" s="58" t="s">
        <v>13</v>
      </c>
      <c r="D99" s="92" t="s">
        <v>194</v>
      </c>
      <c r="E99" s="93">
        <v>0.84210526315789469</v>
      </c>
      <c r="F99" s="93">
        <v>0.10526315789473684</v>
      </c>
      <c r="G99" s="93">
        <v>0</v>
      </c>
      <c r="H99" s="93">
        <v>5.2631578947368418E-2</v>
      </c>
      <c r="I99" s="92">
        <v>19</v>
      </c>
      <c r="J99" s="93" t="s">
        <v>694</v>
      </c>
      <c r="K99" s="93" t="s">
        <v>694</v>
      </c>
      <c r="L99" s="93" t="s">
        <v>694</v>
      </c>
      <c r="M99" s="93" t="s">
        <v>694</v>
      </c>
      <c r="N99" s="92" t="s">
        <v>694</v>
      </c>
      <c r="O99" s="94">
        <v>0.9375</v>
      </c>
      <c r="P99" s="94">
        <v>6.25E-2</v>
      </c>
      <c r="Q99" s="94">
        <v>0</v>
      </c>
      <c r="R99" s="94">
        <v>0</v>
      </c>
      <c r="S99" s="95">
        <v>16</v>
      </c>
      <c r="T99" s="94" t="s">
        <v>694</v>
      </c>
      <c r="U99" s="94" t="s">
        <v>694</v>
      </c>
      <c r="V99" s="94" t="s">
        <v>694</v>
      </c>
      <c r="W99" s="94" t="s">
        <v>694</v>
      </c>
      <c r="X99" s="94" t="s">
        <v>694</v>
      </c>
      <c r="Y99" s="96">
        <v>0.94117647058823528</v>
      </c>
      <c r="Z99" s="96">
        <v>5.8823529411764705E-2</v>
      </c>
      <c r="AA99" s="96">
        <v>0</v>
      </c>
      <c r="AB99" s="96">
        <v>0</v>
      </c>
      <c r="AC99" s="16">
        <v>17</v>
      </c>
      <c r="AD99" s="96" t="s">
        <v>694</v>
      </c>
      <c r="AE99" s="96" t="s">
        <v>694</v>
      </c>
      <c r="AF99" s="96" t="s">
        <v>694</v>
      </c>
      <c r="AG99" s="96" t="s">
        <v>694</v>
      </c>
      <c r="AH99" s="16" t="s">
        <v>694</v>
      </c>
      <c r="AI99" s="97">
        <v>0.85</v>
      </c>
      <c r="AJ99" s="98">
        <v>0.1</v>
      </c>
      <c r="AK99" s="98">
        <v>0</v>
      </c>
      <c r="AL99" s="98">
        <v>0.05</v>
      </c>
      <c r="AM99" s="99">
        <v>20</v>
      </c>
      <c r="AN99" s="98" t="s">
        <v>694</v>
      </c>
      <c r="AO99" s="98" t="s">
        <v>694</v>
      </c>
      <c r="AP99" s="98" t="s">
        <v>694</v>
      </c>
      <c r="AQ99" s="98" t="s">
        <v>694</v>
      </c>
      <c r="AR99" s="98" t="s">
        <v>694</v>
      </c>
    </row>
    <row r="100" spans="1:44">
      <c r="A100" s="58" t="s">
        <v>195</v>
      </c>
      <c r="B100" s="58">
        <v>113</v>
      </c>
      <c r="C100" s="58" t="s">
        <v>13</v>
      </c>
      <c r="D100" s="92" t="s">
        <v>196</v>
      </c>
      <c r="E100" s="93">
        <v>0.85542168674698793</v>
      </c>
      <c r="F100" s="93">
        <v>6.0240963855421686E-2</v>
      </c>
      <c r="G100" s="93">
        <v>6.0240963855421686E-2</v>
      </c>
      <c r="H100" s="93">
        <v>2.4096385542168676E-2</v>
      </c>
      <c r="I100" s="92">
        <v>83</v>
      </c>
      <c r="J100" s="93" t="s">
        <v>694</v>
      </c>
      <c r="K100" s="93" t="s">
        <v>694</v>
      </c>
      <c r="L100" s="93" t="s">
        <v>694</v>
      </c>
      <c r="M100" s="93" t="s">
        <v>694</v>
      </c>
      <c r="N100" s="92" t="s">
        <v>694</v>
      </c>
      <c r="O100" s="94">
        <v>0.8571428571428571</v>
      </c>
      <c r="P100" s="94">
        <v>7.1428571428571425E-2</v>
      </c>
      <c r="Q100" s="94">
        <v>3.5714285714285712E-2</v>
      </c>
      <c r="R100" s="94">
        <v>3.5714285714285712E-2</v>
      </c>
      <c r="S100" s="95">
        <v>84</v>
      </c>
      <c r="T100" s="94" t="s">
        <v>774</v>
      </c>
      <c r="U100" s="94" t="s">
        <v>774</v>
      </c>
      <c r="V100" s="94" t="s">
        <v>774</v>
      </c>
      <c r="W100" s="94" t="s">
        <v>774</v>
      </c>
      <c r="X100" s="94" t="s">
        <v>774</v>
      </c>
      <c r="Y100" s="96">
        <v>0.86904761904761907</v>
      </c>
      <c r="Z100" s="96">
        <v>5.9523809523809521E-2</v>
      </c>
      <c r="AA100" s="96">
        <v>3.5714285714285712E-2</v>
      </c>
      <c r="AB100" s="96">
        <v>3.5714285714285712E-2</v>
      </c>
      <c r="AC100" s="16">
        <v>84</v>
      </c>
      <c r="AD100" s="96" t="s">
        <v>694</v>
      </c>
      <c r="AE100" s="96" t="s">
        <v>694</v>
      </c>
      <c r="AF100" s="96" t="s">
        <v>694</v>
      </c>
      <c r="AG100" s="96" t="s">
        <v>694</v>
      </c>
      <c r="AH100" s="16" t="s">
        <v>694</v>
      </c>
      <c r="AI100" s="97">
        <v>0.82499999999999996</v>
      </c>
      <c r="AJ100" s="98">
        <v>0.1</v>
      </c>
      <c r="AK100" s="98">
        <v>6.25E-2</v>
      </c>
      <c r="AL100" s="98">
        <v>1.2500000000000001E-2</v>
      </c>
      <c r="AM100" s="99">
        <v>80</v>
      </c>
      <c r="AN100" s="97" t="s">
        <v>774</v>
      </c>
      <c r="AO100" s="98" t="s">
        <v>774</v>
      </c>
      <c r="AP100" s="98" t="s">
        <v>774</v>
      </c>
      <c r="AQ100" s="98" t="s">
        <v>774</v>
      </c>
      <c r="AR100" s="99" t="s">
        <v>774</v>
      </c>
    </row>
    <row r="101" spans="1:44">
      <c r="A101" s="58" t="s">
        <v>197</v>
      </c>
      <c r="B101" s="58">
        <v>101</v>
      </c>
      <c r="C101" s="58" t="s">
        <v>13</v>
      </c>
      <c r="D101" s="92" t="s">
        <v>198</v>
      </c>
      <c r="E101" s="93">
        <v>0.875</v>
      </c>
      <c r="F101" s="93">
        <v>8.3333333333333329E-2</v>
      </c>
      <c r="G101" s="93">
        <v>4.1666666666666664E-2</v>
      </c>
      <c r="H101" s="93">
        <v>0</v>
      </c>
      <c r="I101" s="92">
        <v>24</v>
      </c>
      <c r="J101" s="93" t="s">
        <v>694</v>
      </c>
      <c r="K101" s="93" t="s">
        <v>694</v>
      </c>
      <c r="L101" s="93" t="s">
        <v>694</v>
      </c>
      <c r="M101" s="93" t="s">
        <v>694</v>
      </c>
      <c r="N101" s="92" t="s">
        <v>694</v>
      </c>
      <c r="O101" s="94">
        <v>0.92307692307692313</v>
      </c>
      <c r="P101" s="94">
        <v>7.6923076923076927E-2</v>
      </c>
      <c r="Q101" s="94">
        <v>0</v>
      </c>
      <c r="R101" s="94">
        <v>0</v>
      </c>
      <c r="S101" s="95">
        <v>26</v>
      </c>
      <c r="T101" s="94" t="s">
        <v>694</v>
      </c>
      <c r="U101" s="94" t="s">
        <v>694</v>
      </c>
      <c r="V101" s="94" t="s">
        <v>694</v>
      </c>
      <c r="W101" s="94" t="s">
        <v>694</v>
      </c>
      <c r="X101" s="94" t="s">
        <v>694</v>
      </c>
      <c r="Y101" s="96">
        <v>0.96970000000000001</v>
      </c>
      <c r="Z101" s="96">
        <v>3.0300000000000001E-2</v>
      </c>
      <c r="AA101" s="96">
        <v>0</v>
      </c>
      <c r="AB101" s="96">
        <v>0</v>
      </c>
      <c r="AC101" s="16">
        <v>32</v>
      </c>
      <c r="AD101" s="96" t="s">
        <v>694</v>
      </c>
      <c r="AE101" s="96" t="s">
        <v>694</v>
      </c>
      <c r="AF101" s="96" t="s">
        <v>694</v>
      </c>
      <c r="AG101" s="96" t="s">
        <v>694</v>
      </c>
      <c r="AH101" s="16" t="s">
        <v>694</v>
      </c>
      <c r="AI101" s="97">
        <v>0.96153846153846156</v>
      </c>
      <c r="AJ101" s="98">
        <v>3.8461538461538464E-2</v>
      </c>
      <c r="AK101" s="98">
        <v>0</v>
      </c>
      <c r="AL101" s="98">
        <v>0</v>
      </c>
      <c r="AM101" s="99">
        <v>26</v>
      </c>
      <c r="AN101" s="98" t="s">
        <v>694</v>
      </c>
      <c r="AO101" s="98" t="s">
        <v>694</v>
      </c>
      <c r="AP101" s="98" t="s">
        <v>694</v>
      </c>
      <c r="AQ101" s="98" t="s">
        <v>694</v>
      </c>
      <c r="AR101" s="98" t="s">
        <v>694</v>
      </c>
    </row>
    <row r="102" spans="1:44">
      <c r="A102" s="58" t="s">
        <v>199</v>
      </c>
      <c r="B102" s="58">
        <v>105</v>
      </c>
      <c r="C102" s="58" t="s">
        <v>13</v>
      </c>
      <c r="D102" s="92" t="s">
        <v>200</v>
      </c>
      <c r="E102" s="93">
        <v>0.72173913043478266</v>
      </c>
      <c r="F102" s="93">
        <v>0.17391304347826086</v>
      </c>
      <c r="G102" s="93">
        <v>9.5652173913043481E-2</v>
      </c>
      <c r="H102" s="93">
        <v>8.6956521739130436E-3</v>
      </c>
      <c r="I102" s="92">
        <v>115</v>
      </c>
      <c r="J102" s="93" t="s">
        <v>774</v>
      </c>
      <c r="K102" s="93" t="s">
        <v>774</v>
      </c>
      <c r="L102" s="93" t="s">
        <v>774</v>
      </c>
      <c r="M102" s="93" t="s">
        <v>774</v>
      </c>
      <c r="N102" s="93" t="s">
        <v>774</v>
      </c>
      <c r="O102" s="94">
        <v>0.65354330708661412</v>
      </c>
      <c r="P102" s="94">
        <v>0.25196850393700787</v>
      </c>
      <c r="Q102" s="94">
        <v>9.4488188976377951E-2</v>
      </c>
      <c r="R102" s="94">
        <v>0</v>
      </c>
      <c r="S102" s="95">
        <v>127</v>
      </c>
      <c r="T102" s="94" t="s">
        <v>774</v>
      </c>
      <c r="U102" s="94" t="s">
        <v>774</v>
      </c>
      <c r="V102" s="94" t="s">
        <v>774</v>
      </c>
      <c r="W102" s="94" t="s">
        <v>774</v>
      </c>
      <c r="X102" s="94" t="s">
        <v>774</v>
      </c>
      <c r="Y102" s="96">
        <v>0.65957446808510634</v>
      </c>
      <c r="Z102" s="96">
        <v>0.22695035460992907</v>
      </c>
      <c r="AA102" s="96">
        <v>0.10638297872340426</v>
      </c>
      <c r="AB102" s="96">
        <v>7.0921985815602835E-3</v>
      </c>
      <c r="AC102" s="16">
        <v>141</v>
      </c>
      <c r="AD102" s="96" t="s">
        <v>774</v>
      </c>
      <c r="AE102" s="96" t="s">
        <v>774</v>
      </c>
      <c r="AF102" s="96" t="s">
        <v>774</v>
      </c>
      <c r="AG102" s="96" t="s">
        <v>774</v>
      </c>
      <c r="AH102" s="96" t="s">
        <v>774</v>
      </c>
      <c r="AI102" s="97">
        <v>0.75</v>
      </c>
      <c r="AJ102" s="98">
        <v>0.16666666666666666</v>
      </c>
      <c r="AK102" s="98">
        <v>8.3333333333333329E-2</v>
      </c>
      <c r="AL102" s="98">
        <v>0</v>
      </c>
      <c r="AM102" s="99">
        <v>132</v>
      </c>
      <c r="AN102" s="97" t="s">
        <v>774</v>
      </c>
      <c r="AO102" s="98" t="s">
        <v>774</v>
      </c>
      <c r="AP102" s="98" t="s">
        <v>774</v>
      </c>
      <c r="AQ102" s="98" t="s">
        <v>774</v>
      </c>
      <c r="AR102" s="99" t="s">
        <v>774</v>
      </c>
    </row>
    <row r="103" spans="1:44">
      <c r="A103" s="58" t="s">
        <v>201</v>
      </c>
      <c r="B103" s="58">
        <v>121</v>
      </c>
      <c r="C103" s="58" t="s">
        <v>8</v>
      </c>
      <c r="D103" s="92" t="s">
        <v>202</v>
      </c>
      <c r="E103" s="93">
        <v>0.77058612010068317</v>
      </c>
      <c r="F103" s="93">
        <v>0.13664149586479685</v>
      </c>
      <c r="G103" s="93">
        <v>8.1625314635023372E-2</v>
      </c>
      <c r="H103" s="93">
        <v>1.1147069399496584E-2</v>
      </c>
      <c r="I103" s="92">
        <v>2781</v>
      </c>
      <c r="J103" s="93">
        <v>0.61234567901234571</v>
      </c>
      <c r="K103" s="93">
        <v>0.21728395061728395</v>
      </c>
      <c r="L103" s="93">
        <v>0.16049382716049382</v>
      </c>
      <c r="M103" s="93">
        <v>9.876543209876543E-3</v>
      </c>
      <c r="N103" s="92">
        <v>405</v>
      </c>
      <c r="O103" s="94">
        <v>0.75028506271379702</v>
      </c>
      <c r="P103" s="94">
        <v>0.13873052071455722</v>
      </c>
      <c r="Q103" s="94">
        <v>0.10110224249334854</v>
      </c>
      <c r="R103" s="94">
        <v>9.8821740782972251E-3</v>
      </c>
      <c r="S103" s="95">
        <v>2631</v>
      </c>
      <c r="T103" s="94">
        <v>0.59718309859154928</v>
      </c>
      <c r="U103" s="94">
        <v>0.20281690140845071</v>
      </c>
      <c r="V103" s="94">
        <v>0.19436619718309858</v>
      </c>
      <c r="W103" s="94">
        <v>5.6338028169014088E-3</v>
      </c>
      <c r="X103" s="95">
        <v>355</v>
      </c>
      <c r="Y103" s="96">
        <v>0.70994475138121549</v>
      </c>
      <c r="Z103" s="96">
        <v>0.15864246250986583</v>
      </c>
      <c r="AA103" s="96">
        <v>0.11760063141278611</v>
      </c>
      <c r="AB103" s="96">
        <v>1.3812154696132596E-2</v>
      </c>
      <c r="AC103" s="16">
        <v>2534</v>
      </c>
      <c r="AD103" s="96">
        <v>0.56593406593406592</v>
      </c>
      <c r="AE103" s="96">
        <v>0.22252747252747251</v>
      </c>
      <c r="AF103" s="96">
        <v>0.2032967032967033</v>
      </c>
      <c r="AG103" s="96">
        <v>8.241758241758242E-3</v>
      </c>
      <c r="AH103" s="16">
        <v>364</v>
      </c>
      <c r="AI103" s="97">
        <v>0.69995988768551942</v>
      </c>
      <c r="AJ103" s="98">
        <v>0.1407942238267148</v>
      </c>
      <c r="AK103" s="98">
        <v>0.14640994785399117</v>
      </c>
      <c r="AL103" s="98">
        <v>1.2835940633774568E-2</v>
      </c>
      <c r="AM103" s="99">
        <v>2493</v>
      </c>
      <c r="AN103" s="98">
        <v>0.58757062146892658</v>
      </c>
      <c r="AO103" s="98">
        <v>0.16949152542372881</v>
      </c>
      <c r="AP103" s="98">
        <v>0.22598870056497175</v>
      </c>
      <c r="AQ103" s="98">
        <v>1.6949152542372881E-2</v>
      </c>
      <c r="AR103" s="99">
        <v>354</v>
      </c>
    </row>
    <row r="104" spans="1:44">
      <c r="A104" s="58" t="s">
        <v>203</v>
      </c>
      <c r="B104" s="58">
        <v>112</v>
      </c>
      <c r="C104" s="58" t="s">
        <v>13</v>
      </c>
      <c r="D104" s="92" t="s">
        <v>204</v>
      </c>
      <c r="E104" s="93">
        <v>0.8733624454148472</v>
      </c>
      <c r="F104" s="93">
        <v>7.4235807860262015E-2</v>
      </c>
      <c r="G104" s="93">
        <v>2.1834061135371178E-2</v>
      </c>
      <c r="H104" s="93">
        <v>3.0567685589519649E-2</v>
      </c>
      <c r="I104" s="92">
        <v>229</v>
      </c>
      <c r="J104" s="93" t="s">
        <v>774</v>
      </c>
      <c r="K104" s="93" t="s">
        <v>774</v>
      </c>
      <c r="L104" s="93" t="s">
        <v>774</v>
      </c>
      <c r="M104" s="93" t="s">
        <v>774</v>
      </c>
      <c r="N104" s="93" t="s">
        <v>774</v>
      </c>
      <c r="O104" s="94">
        <v>0.90366972477064222</v>
      </c>
      <c r="P104" s="94">
        <v>5.0458715596330278E-2</v>
      </c>
      <c r="Q104" s="94">
        <v>2.7522935779816515E-2</v>
      </c>
      <c r="R104" s="94">
        <v>1.834862385321101E-2</v>
      </c>
      <c r="S104" s="95">
        <v>218</v>
      </c>
      <c r="T104" s="94" t="s">
        <v>774</v>
      </c>
      <c r="U104" s="94" t="s">
        <v>774</v>
      </c>
      <c r="V104" s="94" t="s">
        <v>774</v>
      </c>
      <c r="W104" s="94" t="s">
        <v>774</v>
      </c>
      <c r="X104" s="94" t="s">
        <v>774</v>
      </c>
      <c r="Y104" s="96">
        <v>0.81603773584905659</v>
      </c>
      <c r="Z104" s="96">
        <v>0.15566037735849056</v>
      </c>
      <c r="AA104" s="96">
        <v>2.358490566037736E-2</v>
      </c>
      <c r="AB104" s="96">
        <v>4.7169811320754715E-3</v>
      </c>
      <c r="AC104" s="16">
        <v>212</v>
      </c>
      <c r="AD104" s="96" t="s">
        <v>774</v>
      </c>
      <c r="AE104" s="96" t="s">
        <v>774</v>
      </c>
      <c r="AF104" s="96" t="s">
        <v>774</v>
      </c>
      <c r="AG104" s="96" t="s">
        <v>774</v>
      </c>
      <c r="AH104" s="96" t="s">
        <v>774</v>
      </c>
      <c r="AI104" s="97">
        <v>0.62564102564102564</v>
      </c>
      <c r="AJ104" s="98">
        <v>0.31282051282051282</v>
      </c>
      <c r="AK104" s="98">
        <v>5.128205128205128E-2</v>
      </c>
      <c r="AL104" s="98">
        <v>1.0256410256410256E-2</v>
      </c>
      <c r="AM104" s="99">
        <v>195</v>
      </c>
      <c r="AN104" s="97" t="s">
        <v>774</v>
      </c>
      <c r="AO104" s="98" t="s">
        <v>774</v>
      </c>
      <c r="AP104" s="98" t="s">
        <v>774</v>
      </c>
      <c r="AQ104" s="98" t="s">
        <v>774</v>
      </c>
      <c r="AR104" s="99" t="s">
        <v>774</v>
      </c>
    </row>
    <row r="105" spans="1:44">
      <c r="A105" s="58" t="s">
        <v>205</v>
      </c>
      <c r="B105" s="58">
        <v>113</v>
      </c>
      <c r="C105" s="58" t="s">
        <v>13</v>
      </c>
      <c r="D105" s="92" t="s">
        <v>206</v>
      </c>
      <c r="E105" s="93">
        <v>0.8</v>
      </c>
      <c r="F105" s="93">
        <v>9.2307692307692313E-2</v>
      </c>
      <c r="G105" s="93">
        <v>9.2307692307692313E-2</v>
      </c>
      <c r="H105" s="93">
        <v>1.5384615384615385E-2</v>
      </c>
      <c r="I105" s="92">
        <v>65</v>
      </c>
      <c r="J105" s="93" t="s">
        <v>694</v>
      </c>
      <c r="K105" s="93" t="s">
        <v>694</v>
      </c>
      <c r="L105" s="93" t="s">
        <v>694</v>
      </c>
      <c r="M105" s="93" t="s">
        <v>694</v>
      </c>
      <c r="N105" s="92" t="s">
        <v>694</v>
      </c>
      <c r="O105" s="94">
        <v>0.8</v>
      </c>
      <c r="P105" s="94">
        <v>0.12</v>
      </c>
      <c r="Q105" s="94">
        <v>0.08</v>
      </c>
      <c r="R105" s="94">
        <v>0</v>
      </c>
      <c r="S105" s="95">
        <v>50</v>
      </c>
      <c r="T105" s="94" t="s">
        <v>694</v>
      </c>
      <c r="U105" s="94" t="s">
        <v>694</v>
      </c>
      <c r="V105" s="94" t="s">
        <v>694</v>
      </c>
      <c r="W105" s="94" t="s">
        <v>694</v>
      </c>
      <c r="X105" s="94" t="s">
        <v>694</v>
      </c>
      <c r="Y105" s="96">
        <v>0.90196078431372551</v>
      </c>
      <c r="Z105" s="96">
        <v>5.8823529411764705E-2</v>
      </c>
      <c r="AA105" s="96">
        <v>3.9215686274509803E-2</v>
      </c>
      <c r="AB105" s="96">
        <v>0</v>
      </c>
      <c r="AC105" s="16">
        <v>51</v>
      </c>
      <c r="AD105" s="96" t="s">
        <v>694</v>
      </c>
      <c r="AE105" s="96" t="s">
        <v>694</v>
      </c>
      <c r="AF105" s="96" t="s">
        <v>694</v>
      </c>
      <c r="AG105" s="96" t="s">
        <v>694</v>
      </c>
      <c r="AH105" s="16" t="s">
        <v>694</v>
      </c>
      <c r="AI105" s="97">
        <v>0.90243902439024393</v>
      </c>
      <c r="AJ105" s="98">
        <v>9.7560975609756101E-2</v>
      </c>
      <c r="AK105" s="98">
        <v>0</v>
      </c>
      <c r="AL105" s="98">
        <v>0</v>
      </c>
      <c r="AM105" s="99">
        <v>41</v>
      </c>
      <c r="AN105" s="97" t="s">
        <v>774</v>
      </c>
      <c r="AO105" s="98" t="s">
        <v>774</v>
      </c>
      <c r="AP105" s="98" t="s">
        <v>774</v>
      </c>
      <c r="AQ105" s="98" t="s">
        <v>774</v>
      </c>
      <c r="AR105" s="99" t="s">
        <v>774</v>
      </c>
    </row>
    <row r="106" spans="1:44">
      <c r="A106" s="58" t="s">
        <v>207</v>
      </c>
      <c r="B106" s="58">
        <v>113</v>
      </c>
      <c r="C106" s="58" t="s">
        <v>13</v>
      </c>
      <c r="D106" s="92" t="s">
        <v>208</v>
      </c>
      <c r="E106" s="93">
        <v>0.65055762081784385</v>
      </c>
      <c r="F106" s="93">
        <v>0.27881040892193309</v>
      </c>
      <c r="G106" s="93">
        <v>7.0631970260223054E-2</v>
      </c>
      <c r="H106" s="93">
        <v>0</v>
      </c>
      <c r="I106" s="92">
        <v>269</v>
      </c>
      <c r="J106" s="93" t="s">
        <v>774</v>
      </c>
      <c r="K106" s="93" t="s">
        <v>774</v>
      </c>
      <c r="L106" s="93" t="s">
        <v>774</v>
      </c>
      <c r="M106" s="93" t="s">
        <v>774</v>
      </c>
      <c r="N106" s="93" t="s">
        <v>774</v>
      </c>
      <c r="O106" s="94">
        <v>0.70684039087947881</v>
      </c>
      <c r="P106" s="94">
        <v>0.21172638436482086</v>
      </c>
      <c r="Q106" s="94">
        <v>7.8175895765472306E-2</v>
      </c>
      <c r="R106" s="94">
        <v>3.2573289902280132E-3</v>
      </c>
      <c r="S106" s="95">
        <v>307</v>
      </c>
      <c r="T106" s="94" t="s">
        <v>774</v>
      </c>
      <c r="U106" s="94" t="s">
        <v>774</v>
      </c>
      <c r="V106" s="94" t="s">
        <v>774</v>
      </c>
      <c r="W106" s="94" t="s">
        <v>774</v>
      </c>
      <c r="X106" s="94" t="s">
        <v>774</v>
      </c>
      <c r="Y106" s="96">
        <v>0.72527472527472525</v>
      </c>
      <c r="Z106" s="96">
        <v>0.2271062271062271</v>
      </c>
      <c r="AA106" s="96">
        <v>4.7619047619047616E-2</v>
      </c>
      <c r="AB106" s="96">
        <v>0</v>
      </c>
      <c r="AC106" s="16">
        <v>273</v>
      </c>
      <c r="AD106" s="96" t="s">
        <v>774</v>
      </c>
      <c r="AE106" s="96" t="s">
        <v>774</v>
      </c>
      <c r="AF106" s="96" t="s">
        <v>774</v>
      </c>
      <c r="AG106" s="96" t="s">
        <v>774</v>
      </c>
      <c r="AH106" s="96" t="s">
        <v>774</v>
      </c>
      <c r="AI106" s="97">
        <v>0.70491803278688525</v>
      </c>
      <c r="AJ106" s="98">
        <v>0.21721311475409835</v>
      </c>
      <c r="AK106" s="98">
        <v>7.7868852459016397E-2</v>
      </c>
      <c r="AL106" s="98">
        <v>0</v>
      </c>
      <c r="AM106" s="99">
        <v>244</v>
      </c>
      <c r="AN106" s="98" t="s">
        <v>694</v>
      </c>
      <c r="AO106" s="98" t="s">
        <v>694</v>
      </c>
      <c r="AP106" s="98" t="s">
        <v>694</v>
      </c>
      <c r="AQ106" s="98" t="s">
        <v>694</v>
      </c>
      <c r="AR106" s="98" t="s">
        <v>694</v>
      </c>
    </row>
    <row r="107" spans="1:44">
      <c r="A107" s="104" t="s">
        <v>683</v>
      </c>
      <c r="B107" s="58">
        <v>121</v>
      </c>
      <c r="C107" s="58" t="s">
        <v>13</v>
      </c>
      <c r="D107" s="21" t="s">
        <v>684</v>
      </c>
      <c r="E107" s="105">
        <v>0.86111111111111116</v>
      </c>
      <c r="F107" s="105">
        <v>0.1111111111111111</v>
      </c>
      <c r="G107" s="105">
        <v>2.7777777777777776E-2</v>
      </c>
      <c r="H107" s="105">
        <v>0</v>
      </c>
      <c r="I107" s="21">
        <v>36</v>
      </c>
      <c r="J107" s="93" t="s">
        <v>774</v>
      </c>
      <c r="K107" s="93" t="s">
        <v>774</v>
      </c>
      <c r="L107" s="93" t="s">
        <v>774</v>
      </c>
      <c r="M107" s="93" t="s">
        <v>774</v>
      </c>
      <c r="N107" s="93" t="s">
        <v>774</v>
      </c>
      <c r="O107" s="106">
        <v>0.88461538461538458</v>
      </c>
      <c r="P107" s="106">
        <v>0.11538461538461539</v>
      </c>
      <c r="Q107" s="106">
        <v>0</v>
      </c>
      <c r="R107" s="106">
        <v>0</v>
      </c>
      <c r="S107" s="107">
        <v>26</v>
      </c>
      <c r="T107" s="94" t="s">
        <v>774</v>
      </c>
      <c r="U107" s="94" t="s">
        <v>774</v>
      </c>
      <c r="V107" s="94" t="s">
        <v>774</v>
      </c>
      <c r="W107" s="94" t="s">
        <v>774</v>
      </c>
      <c r="X107" s="94" t="s">
        <v>774</v>
      </c>
      <c r="Y107" s="96">
        <v>1</v>
      </c>
      <c r="Z107" s="96">
        <v>0</v>
      </c>
      <c r="AA107" s="96">
        <v>0</v>
      </c>
      <c r="AB107" s="96">
        <v>0</v>
      </c>
      <c r="AC107" s="16">
        <v>12</v>
      </c>
      <c r="AD107" s="96" t="s">
        <v>774</v>
      </c>
      <c r="AE107" s="96" t="s">
        <v>774</v>
      </c>
      <c r="AF107" s="96" t="s">
        <v>774</v>
      </c>
      <c r="AG107" s="96" t="s">
        <v>774</v>
      </c>
      <c r="AH107" s="96" t="s">
        <v>774</v>
      </c>
      <c r="AI107" s="97" t="s">
        <v>64</v>
      </c>
      <c r="AJ107" s="97" t="s">
        <v>64</v>
      </c>
      <c r="AK107" s="97" t="s">
        <v>64</v>
      </c>
      <c r="AL107" s="97" t="s">
        <v>64</v>
      </c>
      <c r="AM107" s="97" t="s">
        <v>64</v>
      </c>
      <c r="AN107" s="97" t="s">
        <v>64</v>
      </c>
      <c r="AO107" s="97" t="s">
        <v>64</v>
      </c>
      <c r="AP107" s="97" t="s">
        <v>64</v>
      </c>
      <c r="AQ107" s="97" t="s">
        <v>64</v>
      </c>
      <c r="AR107" s="97" t="s">
        <v>64</v>
      </c>
    </row>
    <row r="108" spans="1:44">
      <c r="A108" s="58" t="s">
        <v>662</v>
      </c>
      <c r="B108" s="58">
        <v>121</v>
      </c>
      <c r="C108" s="58" t="s">
        <v>13</v>
      </c>
      <c r="D108" s="92" t="s">
        <v>213</v>
      </c>
      <c r="E108" s="93">
        <v>0.87804878048780488</v>
      </c>
      <c r="F108" s="93">
        <v>2.4390243902439025E-2</v>
      </c>
      <c r="G108" s="93">
        <v>7.3170731707317069E-2</v>
      </c>
      <c r="H108" s="93">
        <v>2.4390243902439025E-2</v>
      </c>
      <c r="I108" s="92">
        <v>41</v>
      </c>
      <c r="J108" s="93" t="s">
        <v>774</v>
      </c>
      <c r="K108" s="93" t="s">
        <v>774</v>
      </c>
      <c r="L108" s="93" t="s">
        <v>774</v>
      </c>
      <c r="M108" s="93" t="s">
        <v>774</v>
      </c>
      <c r="N108" s="93" t="s">
        <v>774</v>
      </c>
      <c r="O108" s="94">
        <v>0.85</v>
      </c>
      <c r="P108" s="94">
        <v>0.125</v>
      </c>
      <c r="Q108" s="94">
        <v>2.5000000000000001E-2</v>
      </c>
      <c r="R108" s="94">
        <v>0</v>
      </c>
      <c r="S108" s="95">
        <v>40</v>
      </c>
      <c r="T108" s="94" t="s">
        <v>774</v>
      </c>
      <c r="U108" s="94" t="s">
        <v>774</v>
      </c>
      <c r="V108" s="94" t="s">
        <v>774</v>
      </c>
      <c r="W108" s="94" t="s">
        <v>774</v>
      </c>
      <c r="X108" s="94" t="s">
        <v>774</v>
      </c>
      <c r="Y108" s="96">
        <v>0.75</v>
      </c>
      <c r="Z108" s="96">
        <v>0.25</v>
      </c>
      <c r="AA108" s="96">
        <v>0</v>
      </c>
      <c r="AB108" s="96">
        <v>0</v>
      </c>
      <c r="AC108" s="16">
        <v>36</v>
      </c>
      <c r="AD108" s="96" t="s">
        <v>774</v>
      </c>
      <c r="AE108" s="96" t="s">
        <v>774</v>
      </c>
      <c r="AF108" s="96" t="s">
        <v>774</v>
      </c>
      <c r="AG108" s="96" t="s">
        <v>774</v>
      </c>
      <c r="AH108" s="96" t="s">
        <v>774</v>
      </c>
      <c r="AI108" s="97">
        <v>1</v>
      </c>
      <c r="AJ108" s="98">
        <v>0</v>
      </c>
      <c r="AK108" s="98">
        <v>0</v>
      </c>
      <c r="AL108" s="98">
        <v>0</v>
      </c>
      <c r="AM108" s="99">
        <v>20</v>
      </c>
      <c r="AN108" s="97" t="s">
        <v>774</v>
      </c>
      <c r="AO108" s="98" t="s">
        <v>774</v>
      </c>
      <c r="AP108" s="98" t="s">
        <v>774</v>
      </c>
      <c r="AQ108" s="98" t="s">
        <v>774</v>
      </c>
      <c r="AR108" s="99" t="s">
        <v>774</v>
      </c>
    </row>
    <row r="109" spans="1:44">
      <c r="A109" s="58" t="s">
        <v>209</v>
      </c>
      <c r="B109" s="58">
        <v>121</v>
      </c>
      <c r="C109" s="58" t="s">
        <v>13</v>
      </c>
      <c r="D109" s="92" t="s">
        <v>210</v>
      </c>
      <c r="E109" s="93">
        <v>0.98571428571428577</v>
      </c>
      <c r="F109" s="93">
        <v>0</v>
      </c>
      <c r="G109" s="93">
        <v>1.4285714285714285E-2</v>
      </c>
      <c r="H109" s="93">
        <v>0</v>
      </c>
      <c r="I109" s="92">
        <v>70</v>
      </c>
      <c r="J109" s="93">
        <v>0.97619047619047616</v>
      </c>
      <c r="K109" s="93">
        <v>0</v>
      </c>
      <c r="L109" s="93">
        <v>2.3809523809523808E-2</v>
      </c>
      <c r="M109" s="93">
        <v>0</v>
      </c>
      <c r="N109" s="92">
        <v>42</v>
      </c>
      <c r="O109" s="94">
        <v>0.98305084745762716</v>
      </c>
      <c r="P109" s="94">
        <v>0</v>
      </c>
      <c r="Q109" s="94">
        <v>1.6949152542372881E-2</v>
      </c>
      <c r="R109" s="94">
        <v>0</v>
      </c>
      <c r="S109" s="95">
        <v>59</v>
      </c>
      <c r="T109" s="94">
        <v>0.9642857142857143</v>
      </c>
      <c r="U109" s="94">
        <v>0</v>
      </c>
      <c r="V109" s="94">
        <v>3.5714285714285712E-2</v>
      </c>
      <c r="W109" s="94">
        <v>0</v>
      </c>
      <c r="X109" s="95">
        <v>28</v>
      </c>
      <c r="Y109" s="96">
        <v>0.85416666666666663</v>
      </c>
      <c r="Z109" s="96">
        <v>0.125</v>
      </c>
      <c r="AA109" s="96">
        <v>2.0833333333333332E-2</v>
      </c>
      <c r="AB109" s="96">
        <v>0</v>
      </c>
      <c r="AC109" s="16">
        <v>48</v>
      </c>
      <c r="AD109" s="96">
        <v>0.84210526315789469</v>
      </c>
      <c r="AE109" s="96">
        <v>0.10526315789473684</v>
      </c>
      <c r="AF109" s="96">
        <v>5.2631578947368418E-2</v>
      </c>
      <c r="AG109" s="96">
        <v>0</v>
      </c>
      <c r="AH109" s="16">
        <v>19</v>
      </c>
      <c r="AI109" s="97">
        <v>0.92307692307692313</v>
      </c>
      <c r="AJ109" s="98">
        <v>7.6923076923076927E-2</v>
      </c>
      <c r="AK109" s="98">
        <v>0</v>
      </c>
      <c r="AL109" s="98">
        <v>0</v>
      </c>
      <c r="AM109" s="99">
        <v>26</v>
      </c>
      <c r="AN109" s="97" t="s">
        <v>774</v>
      </c>
      <c r="AO109" s="98" t="s">
        <v>774</v>
      </c>
      <c r="AP109" s="98" t="s">
        <v>774</v>
      </c>
      <c r="AQ109" s="98" t="s">
        <v>774</v>
      </c>
      <c r="AR109" s="99" t="s">
        <v>774</v>
      </c>
    </row>
    <row r="110" spans="1:44">
      <c r="A110" s="58" t="s">
        <v>211</v>
      </c>
      <c r="B110" s="58">
        <v>121</v>
      </c>
      <c r="C110" s="58" t="s">
        <v>13</v>
      </c>
      <c r="D110" s="92" t="s">
        <v>212</v>
      </c>
      <c r="E110" s="93">
        <v>0.94594594594594594</v>
      </c>
      <c r="F110" s="93">
        <v>2.7027027027027029E-2</v>
      </c>
      <c r="G110" s="93">
        <v>0</v>
      </c>
      <c r="H110" s="93">
        <v>2.7027027027027029E-2</v>
      </c>
      <c r="I110" s="92">
        <v>37</v>
      </c>
      <c r="J110" s="93">
        <v>1</v>
      </c>
      <c r="K110" s="93">
        <v>0</v>
      </c>
      <c r="L110" s="93">
        <v>0</v>
      </c>
      <c r="M110" s="93">
        <v>0</v>
      </c>
      <c r="N110" s="92">
        <v>13</v>
      </c>
      <c r="O110" s="94">
        <v>0.96875</v>
      </c>
      <c r="P110" s="94">
        <v>3.125E-2</v>
      </c>
      <c r="Q110" s="94">
        <v>0</v>
      </c>
      <c r="R110" s="94">
        <v>0</v>
      </c>
      <c r="S110" s="95">
        <v>32</v>
      </c>
      <c r="T110" s="94">
        <v>0.93333333333333335</v>
      </c>
      <c r="U110" s="94">
        <v>6.6666666666666666E-2</v>
      </c>
      <c r="V110" s="94">
        <v>0</v>
      </c>
      <c r="W110" s="94">
        <v>0</v>
      </c>
      <c r="X110" s="95">
        <v>15</v>
      </c>
      <c r="Y110" s="96">
        <v>0.9285714285714286</v>
      </c>
      <c r="Z110" s="96">
        <v>7.1428571428571425E-2</v>
      </c>
      <c r="AA110" s="96">
        <v>0</v>
      </c>
      <c r="AB110" s="96">
        <v>0</v>
      </c>
      <c r="AC110" s="16">
        <v>14</v>
      </c>
      <c r="AD110" s="96" t="s">
        <v>774</v>
      </c>
      <c r="AE110" s="96" t="s">
        <v>774</v>
      </c>
      <c r="AF110" s="96" t="s">
        <v>774</v>
      </c>
      <c r="AG110" s="96" t="s">
        <v>774</v>
      </c>
      <c r="AH110" s="96" t="s">
        <v>774</v>
      </c>
      <c r="AI110" s="97">
        <v>1</v>
      </c>
      <c r="AJ110" s="98">
        <v>0</v>
      </c>
      <c r="AK110" s="98">
        <v>0</v>
      </c>
      <c r="AL110" s="98">
        <v>0</v>
      </c>
      <c r="AM110" s="99">
        <v>12</v>
      </c>
      <c r="AN110" s="97" t="s">
        <v>774</v>
      </c>
      <c r="AO110" s="98" t="s">
        <v>774</v>
      </c>
      <c r="AP110" s="98" t="s">
        <v>774</v>
      </c>
      <c r="AQ110" s="98" t="s">
        <v>774</v>
      </c>
      <c r="AR110" s="99" t="s">
        <v>774</v>
      </c>
    </row>
    <row r="111" spans="1:44">
      <c r="A111" s="58" t="s">
        <v>214</v>
      </c>
      <c r="B111" s="58">
        <v>101</v>
      </c>
      <c r="C111" s="58" t="s">
        <v>13</v>
      </c>
      <c r="D111" s="92" t="s">
        <v>215</v>
      </c>
      <c r="E111" s="93">
        <v>0.79166666666666663</v>
      </c>
      <c r="F111" s="93">
        <v>0.16666666666666666</v>
      </c>
      <c r="G111" s="93">
        <v>4.1666666666666664E-2</v>
      </c>
      <c r="H111" s="93">
        <v>0</v>
      </c>
      <c r="I111" s="92">
        <v>24</v>
      </c>
      <c r="J111" s="93" t="s">
        <v>694</v>
      </c>
      <c r="K111" s="93" t="s">
        <v>694</v>
      </c>
      <c r="L111" s="93" t="s">
        <v>694</v>
      </c>
      <c r="M111" s="93" t="s">
        <v>694</v>
      </c>
      <c r="N111" s="92" t="s">
        <v>694</v>
      </c>
      <c r="O111" s="94">
        <v>0.77272727272727271</v>
      </c>
      <c r="P111" s="94">
        <v>0.13636363636363635</v>
      </c>
      <c r="Q111" s="94">
        <v>9.0909090909090912E-2</v>
      </c>
      <c r="R111" s="94">
        <v>0</v>
      </c>
      <c r="S111" s="95">
        <v>22</v>
      </c>
      <c r="T111" s="94" t="s">
        <v>694</v>
      </c>
      <c r="U111" s="94" t="s">
        <v>694</v>
      </c>
      <c r="V111" s="94" t="s">
        <v>694</v>
      </c>
      <c r="W111" s="94" t="s">
        <v>694</v>
      </c>
      <c r="X111" s="94" t="s">
        <v>694</v>
      </c>
      <c r="Y111" s="96">
        <v>0.76190476190476186</v>
      </c>
      <c r="Z111" s="96">
        <v>0.14285714285714285</v>
      </c>
      <c r="AA111" s="96">
        <v>9.5238095238095233E-2</v>
      </c>
      <c r="AB111" s="96">
        <v>0</v>
      </c>
      <c r="AC111" s="16">
        <v>21</v>
      </c>
      <c r="AD111" s="96" t="s">
        <v>694</v>
      </c>
      <c r="AE111" s="96" t="s">
        <v>694</v>
      </c>
      <c r="AF111" s="96" t="s">
        <v>694</v>
      </c>
      <c r="AG111" s="96" t="s">
        <v>694</v>
      </c>
      <c r="AH111" s="16" t="s">
        <v>694</v>
      </c>
      <c r="AI111" s="97">
        <v>0.77777777777777779</v>
      </c>
      <c r="AJ111" s="98">
        <v>0.18518518518518517</v>
      </c>
      <c r="AK111" s="98">
        <v>3.7037037037037035E-2</v>
      </c>
      <c r="AL111" s="98">
        <v>0</v>
      </c>
      <c r="AM111" s="99">
        <v>27</v>
      </c>
      <c r="AN111" s="98" t="s">
        <v>694</v>
      </c>
      <c r="AO111" s="98" t="s">
        <v>694</v>
      </c>
      <c r="AP111" s="98" t="s">
        <v>694</v>
      </c>
      <c r="AQ111" s="98" t="s">
        <v>694</v>
      </c>
      <c r="AR111" s="98" t="s">
        <v>694</v>
      </c>
    </row>
    <row r="112" spans="1:44">
      <c r="A112" s="58" t="s">
        <v>216</v>
      </c>
      <c r="B112" s="58">
        <v>189</v>
      </c>
      <c r="C112" s="58" t="s">
        <v>13</v>
      </c>
      <c r="D112" s="92" t="s">
        <v>217</v>
      </c>
      <c r="E112" s="93" t="s">
        <v>774</v>
      </c>
      <c r="F112" s="93" t="s">
        <v>774</v>
      </c>
      <c r="G112" s="93" t="s">
        <v>774</v>
      </c>
      <c r="H112" s="93" t="s">
        <v>774</v>
      </c>
      <c r="I112" s="93" t="s">
        <v>774</v>
      </c>
      <c r="J112" s="93" t="s">
        <v>694</v>
      </c>
      <c r="K112" s="93" t="s">
        <v>694</v>
      </c>
      <c r="L112" s="93" t="s">
        <v>694</v>
      </c>
      <c r="M112" s="93" t="s">
        <v>694</v>
      </c>
      <c r="N112" s="92" t="s">
        <v>694</v>
      </c>
      <c r="O112" s="94">
        <v>0.875</v>
      </c>
      <c r="P112" s="94">
        <v>0</v>
      </c>
      <c r="Q112" s="94">
        <v>0</v>
      </c>
      <c r="R112" s="94">
        <v>0.125</v>
      </c>
      <c r="S112" s="95">
        <v>8</v>
      </c>
      <c r="T112" s="94" t="s">
        <v>694</v>
      </c>
      <c r="U112" s="94" t="s">
        <v>694</v>
      </c>
      <c r="V112" s="94" t="s">
        <v>694</v>
      </c>
      <c r="W112" s="94" t="s">
        <v>694</v>
      </c>
      <c r="X112" s="94" t="s">
        <v>694</v>
      </c>
      <c r="Y112" s="96">
        <v>0.8</v>
      </c>
      <c r="Z112" s="96">
        <v>0</v>
      </c>
      <c r="AA112" s="96">
        <v>0</v>
      </c>
      <c r="AB112" s="96">
        <v>0.2</v>
      </c>
      <c r="AC112" s="16">
        <v>5</v>
      </c>
      <c r="AD112" s="96" t="s">
        <v>694</v>
      </c>
      <c r="AE112" s="96" t="s">
        <v>694</v>
      </c>
      <c r="AF112" s="96" t="s">
        <v>694</v>
      </c>
      <c r="AG112" s="96" t="s">
        <v>694</v>
      </c>
      <c r="AH112" s="16" t="s">
        <v>694</v>
      </c>
      <c r="AI112" s="97" t="s">
        <v>774</v>
      </c>
      <c r="AJ112" s="98" t="s">
        <v>774</v>
      </c>
      <c r="AK112" s="98" t="s">
        <v>774</v>
      </c>
      <c r="AL112" s="98" t="s">
        <v>774</v>
      </c>
      <c r="AM112" s="99" t="s">
        <v>774</v>
      </c>
      <c r="AN112" s="98" t="s">
        <v>694</v>
      </c>
      <c r="AO112" s="98" t="s">
        <v>694</v>
      </c>
      <c r="AP112" s="98" t="s">
        <v>694</v>
      </c>
      <c r="AQ112" s="98" t="s">
        <v>694</v>
      </c>
      <c r="AR112" s="98" t="s">
        <v>694</v>
      </c>
    </row>
    <row r="113" spans="1:44">
      <c r="A113" s="58" t="s">
        <v>664</v>
      </c>
      <c r="B113" s="58">
        <v>101</v>
      </c>
      <c r="C113" s="58" t="s">
        <v>13</v>
      </c>
      <c r="D113" s="92" t="s">
        <v>412</v>
      </c>
      <c r="E113" s="93">
        <v>1</v>
      </c>
      <c r="F113" s="93">
        <v>0</v>
      </c>
      <c r="G113" s="93">
        <v>0</v>
      </c>
      <c r="H113" s="93">
        <v>0</v>
      </c>
      <c r="I113" s="92">
        <v>37</v>
      </c>
      <c r="J113" s="93" t="s">
        <v>774</v>
      </c>
      <c r="K113" s="93" t="s">
        <v>774</v>
      </c>
      <c r="L113" s="93" t="s">
        <v>774</v>
      </c>
      <c r="M113" s="93" t="s">
        <v>774</v>
      </c>
      <c r="N113" s="93" t="s">
        <v>774</v>
      </c>
      <c r="O113" s="94">
        <v>1</v>
      </c>
      <c r="P113" s="94">
        <v>0</v>
      </c>
      <c r="Q113" s="94">
        <v>0</v>
      </c>
      <c r="R113" s="94">
        <v>0</v>
      </c>
      <c r="S113" s="95">
        <v>43</v>
      </c>
      <c r="T113" s="94" t="s">
        <v>774</v>
      </c>
      <c r="U113" s="94" t="s">
        <v>774</v>
      </c>
      <c r="V113" s="94" t="s">
        <v>774</v>
      </c>
      <c r="W113" s="94" t="s">
        <v>774</v>
      </c>
      <c r="X113" s="94" t="s">
        <v>774</v>
      </c>
      <c r="Y113" s="96" t="s">
        <v>687</v>
      </c>
      <c r="Z113" s="96" t="s">
        <v>687</v>
      </c>
      <c r="AA113" s="96" t="s">
        <v>687</v>
      </c>
      <c r="AB113" s="96" t="s">
        <v>687</v>
      </c>
      <c r="AC113" s="96" t="s">
        <v>687</v>
      </c>
      <c r="AD113" s="96" t="s">
        <v>687</v>
      </c>
      <c r="AE113" s="96" t="s">
        <v>687</v>
      </c>
      <c r="AF113" s="96" t="s">
        <v>687</v>
      </c>
      <c r="AG113" s="96" t="s">
        <v>687</v>
      </c>
      <c r="AH113" s="108" t="s">
        <v>687</v>
      </c>
      <c r="AI113" s="97">
        <v>1</v>
      </c>
      <c r="AJ113" s="98">
        <v>0</v>
      </c>
      <c r="AK113" s="98">
        <v>0</v>
      </c>
      <c r="AL113" s="98">
        <v>0</v>
      </c>
      <c r="AM113" s="99">
        <v>105</v>
      </c>
      <c r="AN113" s="97" t="s">
        <v>774</v>
      </c>
      <c r="AO113" s="98" t="s">
        <v>774</v>
      </c>
      <c r="AP113" s="98" t="s">
        <v>774</v>
      </c>
      <c r="AQ113" s="98" t="s">
        <v>774</v>
      </c>
      <c r="AR113" s="99" t="s">
        <v>774</v>
      </c>
    </row>
    <row r="114" spans="1:44">
      <c r="A114" s="58" t="s">
        <v>219</v>
      </c>
      <c r="B114" s="58">
        <v>121</v>
      </c>
      <c r="C114" s="58" t="s">
        <v>13</v>
      </c>
      <c r="D114" s="92" t="s">
        <v>220</v>
      </c>
      <c r="E114" s="93">
        <v>0.7929184549356223</v>
      </c>
      <c r="F114" s="93">
        <v>0.10354077253218884</v>
      </c>
      <c r="G114" s="93">
        <v>6.5987124463519314E-2</v>
      </c>
      <c r="H114" s="93">
        <v>3.755364806866953E-2</v>
      </c>
      <c r="I114" s="92">
        <v>1864</v>
      </c>
      <c r="J114" s="93">
        <v>0.62962962962962965</v>
      </c>
      <c r="K114" s="93">
        <v>0.2074074074074074</v>
      </c>
      <c r="L114" s="93">
        <v>4.4444444444444446E-2</v>
      </c>
      <c r="M114" s="93">
        <v>0.11851851851851852</v>
      </c>
      <c r="N114" s="92">
        <v>135</v>
      </c>
      <c r="O114" s="94">
        <v>0.76492146596858634</v>
      </c>
      <c r="P114" s="94">
        <v>0.12774869109947645</v>
      </c>
      <c r="Q114" s="94">
        <v>6.0732984293193716E-2</v>
      </c>
      <c r="R114" s="94">
        <v>4.6596858638743459E-2</v>
      </c>
      <c r="S114" s="95">
        <v>1910</v>
      </c>
      <c r="T114" s="94">
        <v>0.61643835616438358</v>
      </c>
      <c r="U114" s="94">
        <v>0.23972602739726026</v>
      </c>
      <c r="V114" s="94">
        <v>3.4246575342465752E-2</v>
      </c>
      <c r="W114" s="94">
        <v>0.1095890410958904</v>
      </c>
      <c r="X114" s="95">
        <v>146</v>
      </c>
      <c r="Y114" s="96">
        <v>0.69340659340659339</v>
      </c>
      <c r="Z114" s="96">
        <v>0.20054945054945056</v>
      </c>
      <c r="AA114" s="96">
        <v>7.3076923076923081E-2</v>
      </c>
      <c r="AB114" s="96">
        <v>3.2967032967032968E-2</v>
      </c>
      <c r="AC114" s="16">
        <v>1820</v>
      </c>
      <c r="AD114" s="96">
        <v>0.55284552845528456</v>
      </c>
      <c r="AE114" s="96">
        <v>0.36585365853658536</v>
      </c>
      <c r="AF114" s="96">
        <v>5.6910569105691054E-2</v>
      </c>
      <c r="AG114" s="96">
        <v>2.4390243902439025E-2</v>
      </c>
      <c r="AH114" s="16">
        <v>123</v>
      </c>
      <c r="AI114" s="97">
        <v>0.66766467065868262</v>
      </c>
      <c r="AJ114" s="98">
        <v>0.20059880239520958</v>
      </c>
      <c r="AK114" s="98">
        <v>8.4431137724550895E-2</v>
      </c>
      <c r="AL114" s="98">
        <v>4.7305389221556887E-2</v>
      </c>
      <c r="AM114" s="99">
        <v>1670</v>
      </c>
      <c r="AN114" s="98">
        <v>0.5544554455445545</v>
      </c>
      <c r="AO114" s="98">
        <v>0.34653465346534651</v>
      </c>
      <c r="AP114" s="98">
        <v>6.9306930693069313E-2</v>
      </c>
      <c r="AQ114" s="98">
        <v>2.9702970297029702E-2</v>
      </c>
      <c r="AR114" s="99">
        <v>101</v>
      </c>
    </row>
    <row r="115" spans="1:44">
      <c r="A115" s="58" t="s">
        <v>221</v>
      </c>
      <c r="B115" s="58">
        <v>123</v>
      </c>
      <c r="C115" s="58" t="s">
        <v>13</v>
      </c>
      <c r="D115" s="92" t="s">
        <v>222</v>
      </c>
      <c r="E115" s="93" t="s">
        <v>774</v>
      </c>
      <c r="F115" s="93" t="s">
        <v>774</v>
      </c>
      <c r="G115" s="93" t="s">
        <v>774</v>
      </c>
      <c r="H115" s="93" t="s">
        <v>774</v>
      </c>
      <c r="I115" s="93" t="s">
        <v>774</v>
      </c>
      <c r="J115" s="93" t="s">
        <v>694</v>
      </c>
      <c r="K115" s="93" t="s">
        <v>694</v>
      </c>
      <c r="L115" s="93" t="s">
        <v>694</v>
      </c>
      <c r="M115" s="93" t="s">
        <v>694</v>
      </c>
      <c r="N115" s="92" t="s">
        <v>694</v>
      </c>
      <c r="O115" s="94">
        <v>1</v>
      </c>
      <c r="P115" s="94">
        <v>0</v>
      </c>
      <c r="Q115" s="94">
        <v>0</v>
      </c>
      <c r="R115" s="94">
        <v>0</v>
      </c>
      <c r="S115" s="95">
        <v>9</v>
      </c>
      <c r="T115" s="94" t="s">
        <v>694</v>
      </c>
      <c r="U115" s="94" t="s">
        <v>694</v>
      </c>
      <c r="V115" s="94" t="s">
        <v>694</v>
      </c>
      <c r="W115" s="94" t="s">
        <v>694</v>
      </c>
      <c r="X115" s="94" t="s">
        <v>694</v>
      </c>
      <c r="Y115" s="96">
        <v>1</v>
      </c>
      <c r="Z115" s="96">
        <v>0</v>
      </c>
      <c r="AA115" s="96">
        <v>0</v>
      </c>
      <c r="AB115" s="96">
        <v>0</v>
      </c>
      <c r="AC115" s="16">
        <v>13</v>
      </c>
      <c r="AD115" s="96" t="s">
        <v>694</v>
      </c>
      <c r="AE115" s="96" t="s">
        <v>694</v>
      </c>
      <c r="AF115" s="96" t="s">
        <v>694</v>
      </c>
      <c r="AG115" s="96" t="s">
        <v>694</v>
      </c>
      <c r="AH115" s="16" t="s">
        <v>694</v>
      </c>
      <c r="AI115" s="97" t="s">
        <v>774</v>
      </c>
      <c r="AJ115" s="98" t="s">
        <v>774</v>
      </c>
      <c r="AK115" s="98" t="s">
        <v>774</v>
      </c>
      <c r="AL115" s="98" t="s">
        <v>774</v>
      </c>
      <c r="AM115" s="99" t="s">
        <v>774</v>
      </c>
      <c r="AN115" s="98" t="s">
        <v>694</v>
      </c>
      <c r="AO115" s="98" t="s">
        <v>694</v>
      </c>
      <c r="AP115" s="98" t="s">
        <v>694</v>
      </c>
      <c r="AQ115" s="98" t="s">
        <v>694</v>
      </c>
      <c r="AR115" s="98" t="s">
        <v>694</v>
      </c>
    </row>
    <row r="116" spans="1:44">
      <c r="A116" s="58" t="s">
        <v>223</v>
      </c>
      <c r="B116" s="58">
        <v>112</v>
      </c>
      <c r="C116" s="58" t="s">
        <v>13</v>
      </c>
      <c r="D116" s="92" t="s">
        <v>224</v>
      </c>
      <c r="E116" s="93">
        <v>0.73544973544973546</v>
      </c>
      <c r="F116" s="93">
        <v>0.18518518518518517</v>
      </c>
      <c r="G116" s="93">
        <v>3.7037037037037035E-2</v>
      </c>
      <c r="H116" s="93">
        <v>4.2328042328042326E-2</v>
      </c>
      <c r="I116" s="92">
        <v>189</v>
      </c>
      <c r="J116" s="93" t="s">
        <v>774</v>
      </c>
      <c r="K116" s="93" t="s">
        <v>774</v>
      </c>
      <c r="L116" s="93" t="s">
        <v>774</v>
      </c>
      <c r="M116" s="93" t="s">
        <v>774</v>
      </c>
      <c r="N116" s="93" t="s">
        <v>774</v>
      </c>
      <c r="O116" s="94">
        <v>0.6875</v>
      </c>
      <c r="P116" s="94">
        <v>0.23295454545454544</v>
      </c>
      <c r="Q116" s="94">
        <v>6.25E-2</v>
      </c>
      <c r="R116" s="94">
        <v>1.7045454545454544E-2</v>
      </c>
      <c r="S116" s="95">
        <v>176</v>
      </c>
      <c r="T116" s="94" t="s">
        <v>774</v>
      </c>
      <c r="U116" s="94" t="s">
        <v>774</v>
      </c>
      <c r="V116" s="94" t="s">
        <v>774</v>
      </c>
      <c r="W116" s="94" t="s">
        <v>774</v>
      </c>
      <c r="X116" s="94" t="s">
        <v>774</v>
      </c>
      <c r="Y116" s="96">
        <v>0.66666666666666663</v>
      </c>
      <c r="Z116" s="96">
        <v>0.27777777777777779</v>
      </c>
      <c r="AA116" s="96">
        <v>4.4444444444444446E-2</v>
      </c>
      <c r="AB116" s="96">
        <v>1.1111111111111112E-2</v>
      </c>
      <c r="AC116" s="16">
        <v>180</v>
      </c>
      <c r="AD116" s="96" t="s">
        <v>774</v>
      </c>
      <c r="AE116" s="96" t="s">
        <v>774</v>
      </c>
      <c r="AF116" s="96" t="s">
        <v>774</v>
      </c>
      <c r="AG116" s="96" t="s">
        <v>774</v>
      </c>
      <c r="AH116" s="96" t="s">
        <v>774</v>
      </c>
      <c r="AI116" s="97">
        <v>0.68478260869565222</v>
      </c>
      <c r="AJ116" s="98">
        <v>0.23369565217391305</v>
      </c>
      <c r="AK116" s="98">
        <v>4.8913043478260872E-2</v>
      </c>
      <c r="AL116" s="98">
        <v>3.2608695652173912E-2</v>
      </c>
      <c r="AM116" s="99">
        <v>184</v>
      </c>
      <c r="AN116" s="97" t="s">
        <v>774</v>
      </c>
      <c r="AO116" s="98" t="s">
        <v>774</v>
      </c>
      <c r="AP116" s="98" t="s">
        <v>774</v>
      </c>
      <c r="AQ116" s="98" t="s">
        <v>774</v>
      </c>
      <c r="AR116" s="99" t="s">
        <v>774</v>
      </c>
    </row>
    <row r="117" spans="1:44">
      <c r="A117" s="58" t="s">
        <v>225</v>
      </c>
      <c r="B117" s="58">
        <v>101</v>
      </c>
      <c r="C117" s="58" t="s">
        <v>13</v>
      </c>
      <c r="D117" s="92" t="s">
        <v>226</v>
      </c>
      <c r="E117" s="93" t="s">
        <v>774</v>
      </c>
      <c r="F117" s="93" t="s">
        <v>774</v>
      </c>
      <c r="G117" s="93" t="s">
        <v>774</v>
      </c>
      <c r="H117" s="93" t="s">
        <v>774</v>
      </c>
      <c r="I117" s="93" t="s">
        <v>774</v>
      </c>
      <c r="J117" s="93" t="s">
        <v>694</v>
      </c>
      <c r="K117" s="93" t="s">
        <v>694</v>
      </c>
      <c r="L117" s="93" t="s">
        <v>694</v>
      </c>
      <c r="M117" s="93" t="s">
        <v>694</v>
      </c>
      <c r="N117" s="92" t="s">
        <v>694</v>
      </c>
      <c r="O117" s="94">
        <v>1</v>
      </c>
      <c r="P117" s="94">
        <v>0</v>
      </c>
      <c r="Q117" s="94">
        <v>0</v>
      </c>
      <c r="R117" s="94">
        <v>0</v>
      </c>
      <c r="S117" s="95">
        <v>6</v>
      </c>
      <c r="T117" s="94" t="s">
        <v>694</v>
      </c>
      <c r="U117" s="94" t="s">
        <v>694</v>
      </c>
      <c r="V117" s="94" t="s">
        <v>694</v>
      </c>
      <c r="W117" s="94" t="s">
        <v>694</v>
      </c>
      <c r="X117" s="94" t="s">
        <v>694</v>
      </c>
      <c r="Y117" s="96">
        <v>1</v>
      </c>
      <c r="Z117" s="96">
        <v>0</v>
      </c>
      <c r="AA117" s="96">
        <v>0</v>
      </c>
      <c r="AB117" s="96">
        <v>0</v>
      </c>
      <c r="AC117" s="16">
        <v>6</v>
      </c>
      <c r="AD117" s="96" t="s">
        <v>694</v>
      </c>
      <c r="AE117" s="96" t="s">
        <v>694</v>
      </c>
      <c r="AF117" s="96" t="s">
        <v>694</v>
      </c>
      <c r="AG117" s="96" t="s">
        <v>694</v>
      </c>
      <c r="AH117" s="16" t="s">
        <v>694</v>
      </c>
      <c r="AI117" s="97" t="s">
        <v>774</v>
      </c>
      <c r="AJ117" s="98" t="s">
        <v>774</v>
      </c>
      <c r="AK117" s="98" t="s">
        <v>774</v>
      </c>
      <c r="AL117" s="98" t="s">
        <v>774</v>
      </c>
      <c r="AM117" s="99" t="s">
        <v>774</v>
      </c>
      <c r="AN117" s="98" t="s">
        <v>694</v>
      </c>
      <c r="AO117" s="98" t="s">
        <v>694</v>
      </c>
      <c r="AP117" s="98" t="s">
        <v>694</v>
      </c>
      <c r="AQ117" s="98" t="s">
        <v>694</v>
      </c>
      <c r="AR117" s="98" t="s">
        <v>694</v>
      </c>
    </row>
    <row r="118" spans="1:44">
      <c r="A118" s="58" t="s">
        <v>227</v>
      </c>
      <c r="B118" s="58">
        <v>112</v>
      </c>
      <c r="C118" s="58" t="s">
        <v>13</v>
      </c>
      <c r="D118" s="92" t="s">
        <v>228</v>
      </c>
      <c r="E118" s="93">
        <v>0.58759124087591241</v>
      </c>
      <c r="F118" s="93">
        <v>0.27250608272506083</v>
      </c>
      <c r="G118" s="93">
        <v>0.11922141119221411</v>
      </c>
      <c r="H118" s="93">
        <v>2.0681265206812651E-2</v>
      </c>
      <c r="I118" s="92">
        <v>822</v>
      </c>
      <c r="J118" s="93" t="s">
        <v>774</v>
      </c>
      <c r="K118" s="93" t="s">
        <v>774</v>
      </c>
      <c r="L118" s="93" t="s">
        <v>774</v>
      </c>
      <c r="M118" s="93" t="s">
        <v>774</v>
      </c>
      <c r="N118" s="93" t="s">
        <v>774</v>
      </c>
      <c r="O118" s="94">
        <v>0.6178660049627791</v>
      </c>
      <c r="P118" s="94">
        <v>0.27047146401985112</v>
      </c>
      <c r="Q118" s="94">
        <v>9.6774193548387094E-2</v>
      </c>
      <c r="R118" s="94">
        <v>1.488833746898263E-2</v>
      </c>
      <c r="S118" s="95">
        <v>806</v>
      </c>
      <c r="T118" s="94" t="s">
        <v>774</v>
      </c>
      <c r="U118" s="94" t="s">
        <v>774</v>
      </c>
      <c r="V118" s="94" t="s">
        <v>774</v>
      </c>
      <c r="W118" s="94" t="s">
        <v>774</v>
      </c>
      <c r="X118" s="94" t="s">
        <v>774</v>
      </c>
      <c r="Y118" s="96">
        <v>0.61757105943152457</v>
      </c>
      <c r="Z118" s="96">
        <v>0.26356589147286824</v>
      </c>
      <c r="AA118" s="96">
        <v>9.6899224806201556E-2</v>
      </c>
      <c r="AB118" s="96">
        <v>2.1963824289405683E-2</v>
      </c>
      <c r="AC118" s="16">
        <v>774</v>
      </c>
      <c r="AD118" s="96" t="s">
        <v>774</v>
      </c>
      <c r="AE118" s="96" t="s">
        <v>774</v>
      </c>
      <c r="AF118" s="96" t="s">
        <v>774</v>
      </c>
      <c r="AG118" s="96" t="s">
        <v>774</v>
      </c>
      <c r="AH118" s="96" t="s">
        <v>774</v>
      </c>
      <c r="AI118" s="97">
        <v>0.559254327563249</v>
      </c>
      <c r="AJ118" s="98">
        <v>0.30625832223701732</v>
      </c>
      <c r="AK118" s="98">
        <v>0.10918774966711052</v>
      </c>
      <c r="AL118" s="98">
        <v>2.529960053262317E-2</v>
      </c>
      <c r="AM118" s="99">
        <v>751</v>
      </c>
      <c r="AN118" s="97" t="s">
        <v>774</v>
      </c>
      <c r="AO118" s="98" t="s">
        <v>774</v>
      </c>
      <c r="AP118" s="98" t="s">
        <v>774</v>
      </c>
      <c r="AQ118" s="98" t="s">
        <v>774</v>
      </c>
      <c r="AR118" s="99" t="s">
        <v>774</v>
      </c>
    </row>
    <row r="119" spans="1:44">
      <c r="A119" s="58" t="s">
        <v>229</v>
      </c>
      <c r="B119" s="58">
        <v>123</v>
      </c>
      <c r="C119" s="58" t="s">
        <v>8</v>
      </c>
      <c r="D119" s="92" t="s">
        <v>230</v>
      </c>
      <c r="E119" s="93">
        <v>0.55334163553341631</v>
      </c>
      <c r="F119" s="93">
        <v>0.26525529265255293</v>
      </c>
      <c r="G119" s="93">
        <v>0.16230801162308012</v>
      </c>
      <c r="H119" s="93">
        <v>1.9095060190950603E-2</v>
      </c>
      <c r="I119" s="92">
        <v>2409</v>
      </c>
      <c r="J119" s="93">
        <v>0.44117647058823528</v>
      </c>
      <c r="K119" s="93">
        <v>0.33823529411764708</v>
      </c>
      <c r="L119" s="93">
        <v>0.19117647058823528</v>
      </c>
      <c r="M119" s="93">
        <v>2.9411764705882353E-2</v>
      </c>
      <c r="N119" s="92">
        <v>68</v>
      </c>
      <c r="O119" s="94">
        <v>0.54721649484536083</v>
      </c>
      <c r="P119" s="94">
        <v>0.28577319587628863</v>
      </c>
      <c r="Q119" s="94">
        <v>0.14927835051546393</v>
      </c>
      <c r="R119" s="94">
        <v>1.7731958762886597E-2</v>
      </c>
      <c r="S119" s="95">
        <v>2425</v>
      </c>
      <c r="T119" s="94">
        <v>0.46031746031746029</v>
      </c>
      <c r="U119" s="94">
        <v>0.33333333333333331</v>
      </c>
      <c r="V119" s="94">
        <v>0.15873015873015872</v>
      </c>
      <c r="W119" s="94">
        <v>4.7619047619047616E-2</v>
      </c>
      <c r="X119" s="95">
        <v>63</v>
      </c>
      <c r="Y119" s="96">
        <v>0.51039168665067947</v>
      </c>
      <c r="Z119" s="96">
        <v>0.32973621103117506</v>
      </c>
      <c r="AA119" s="96">
        <v>0.14388489208633093</v>
      </c>
      <c r="AB119" s="96">
        <v>1.5987210231814548E-2</v>
      </c>
      <c r="AC119" s="16">
        <v>2502</v>
      </c>
      <c r="AD119" s="96">
        <v>0.39285714285714285</v>
      </c>
      <c r="AE119" s="96">
        <v>0.42857142857142855</v>
      </c>
      <c r="AF119" s="96">
        <v>0.17857142857142858</v>
      </c>
      <c r="AG119" s="96">
        <v>0</v>
      </c>
      <c r="AH119" s="16">
        <v>56</v>
      </c>
      <c r="AI119" s="97">
        <v>0.49556025369978857</v>
      </c>
      <c r="AJ119" s="98">
        <v>0.33488372093023255</v>
      </c>
      <c r="AK119" s="98">
        <v>0.15264270613107822</v>
      </c>
      <c r="AL119" s="98">
        <v>1.6913319238900635E-2</v>
      </c>
      <c r="AM119" s="99">
        <v>2365</v>
      </c>
      <c r="AN119" s="98">
        <v>0.38596491228070173</v>
      </c>
      <c r="AO119" s="98">
        <v>0.33333333333333331</v>
      </c>
      <c r="AP119" s="98">
        <v>0.26315789473684209</v>
      </c>
      <c r="AQ119" s="98">
        <v>1.7543859649122806E-2</v>
      </c>
      <c r="AR119" s="99">
        <v>57</v>
      </c>
    </row>
    <row r="120" spans="1:44">
      <c r="A120" s="58" t="s">
        <v>231</v>
      </c>
      <c r="B120" s="58">
        <v>121</v>
      </c>
      <c r="C120" s="58" t="s">
        <v>8</v>
      </c>
      <c r="D120" s="92" t="s">
        <v>232</v>
      </c>
      <c r="E120" s="93">
        <v>0.55771428571428572</v>
      </c>
      <c r="F120" s="93">
        <v>0.252</v>
      </c>
      <c r="G120" s="93">
        <v>0.17571428571428571</v>
      </c>
      <c r="H120" s="93">
        <v>1.4571428571428572E-2</v>
      </c>
      <c r="I120" s="92">
        <v>3500</v>
      </c>
      <c r="J120" s="93">
        <v>0.44599303135888502</v>
      </c>
      <c r="K120" s="93">
        <v>0.31881533101045295</v>
      </c>
      <c r="L120" s="93">
        <v>0.21602787456445993</v>
      </c>
      <c r="M120" s="93">
        <v>1.9163763066202089E-2</v>
      </c>
      <c r="N120" s="92">
        <v>574</v>
      </c>
      <c r="O120" s="94">
        <v>0.56997705670272047</v>
      </c>
      <c r="P120" s="94">
        <v>0.2605703048180924</v>
      </c>
      <c r="Q120" s="94">
        <v>0.15044247787610621</v>
      </c>
      <c r="R120" s="94">
        <v>1.9010160603080958E-2</v>
      </c>
      <c r="S120" s="95">
        <v>3051</v>
      </c>
      <c r="T120" s="94">
        <v>0.49665924276169265</v>
      </c>
      <c r="U120" s="94">
        <v>0.2984409799554566</v>
      </c>
      <c r="V120" s="94">
        <v>0.18262806236080179</v>
      </c>
      <c r="W120" s="94">
        <v>2.2271714922048998E-2</v>
      </c>
      <c r="X120" s="95">
        <v>449</v>
      </c>
      <c r="Y120" s="96">
        <v>0.55008156606851555</v>
      </c>
      <c r="Z120" s="96">
        <v>0.26916802610114193</v>
      </c>
      <c r="AA120" s="96">
        <v>0.15823817292006526</v>
      </c>
      <c r="AB120" s="96">
        <v>2.2512234910277325E-2</v>
      </c>
      <c r="AC120" s="16">
        <v>3065</v>
      </c>
      <c r="AD120" s="96">
        <v>0.49344978165938863</v>
      </c>
      <c r="AE120" s="96">
        <v>0.26637554585152839</v>
      </c>
      <c r="AF120" s="96">
        <v>0.2205240174672489</v>
      </c>
      <c r="AG120" s="96">
        <v>1.9650655021834062E-2</v>
      </c>
      <c r="AH120" s="16">
        <v>458</v>
      </c>
      <c r="AI120" s="97">
        <v>0.55883373828531757</v>
      </c>
      <c r="AJ120" s="98">
        <v>0.26067337729954876</v>
      </c>
      <c r="AK120" s="98">
        <v>0.15688996876084693</v>
      </c>
      <c r="AL120" s="98">
        <v>2.3602915654286707E-2</v>
      </c>
      <c r="AM120" s="99">
        <v>2881</v>
      </c>
      <c r="AN120" s="98">
        <v>0.453125</v>
      </c>
      <c r="AO120" s="98">
        <v>0.3125</v>
      </c>
      <c r="AP120" s="98">
        <v>0.21428571428571427</v>
      </c>
      <c r="AQ120" s="98">
        <v>2.0089285714285716E-2</v>
      </c>
      <c r="AR120" s="99">
        <v>448</v>
      </c>
    </row>
    <row r="121" spans="1:44">
      <c r="A121" s="109" t="s">
        <v>233</v>
      </c>
      <c r="B121" s="58">
        <v>101</v>
      </c>
      <c r="C121" s="58" t="s">
        <v>13</v>
      </c>
      <c r="D121" s="21" t="s">
        <v>234</v>
      </c>
      <c r="E121" s="105">
        <v>0.83225806451612905</v>
      </c>
      <c r="F121" s="105">
        <v>0.1032258064516129</v>
      </c>
      <c r="G121" s="105">
        <v>6.4516129032258063E-2</v>
      </c>
      <c r="H121" s="105">
        <v>0</v>
      </c>
      <c r="I121" s="21">
        <v>155</v>
      </c>
      <c r="J121" s="105" t="s">
        <v>774</v>
      </c>
      <c r="K121" s="105" t="s">
        <v>774</v>
      </c>
      <c r="L121" s="105" t="s">
        <v>774</v>
      </c>
      <c r="M121" s="105" t="s">
        <v>774</v>
      </c>
      <c r="N121" s="105" t="s">
        <v>774</v>
      </c>
      <c r="O121" s="106">
        <v>0.81081081081081086</v>
      </c>
      <c r="P121" s="106">
        <v>0.11486486486486487</v>
      </c>
      <c r="Q121" s="106">
        <v>7.4324324324324328E-2</v>
      </c>
      <c r="R121" s="106">
        <v>0</v>
      </c>
      <c r="S121" s="107">
        <v>148</v>
      </c>
      <c r="T121" s="94" t="s">
        <v>774</v>
      </c>
      <c r="U121" s="94" t="s">
        <v>774</v>
      </c>
      <c r="V121" s="94" t="s">
        <v>774</v>
      </c>
      <c r="W121" s="94" t="s">
        <v>774</v>
      </c>
      <c r="X121" s="94" t="s">
        <v>774</v>
      </c>
      <c r="Y121" s="96">
        <v>0.7862595419847328</v>
      </c>
      <c r="Z121" s="96">
        <v>0.10687022900763359</v>
      </c>
      <c r="AA121" s="96">
        <v>0.10687022900763359</v>
      </c>
      <c r="AB121" s="96">
        <v>0</v>
      </c>
      <c r="AC121" s="16">
        <v>131</v>
      </c>
      <c r="AD121" s="96" t="s">
        <v>774</v>
      </c>
      <c r="AE121" s="96" t="s">
        <v>774</v>
      </c>
      <c r="AF121" s="96" t="s">
        <v>774</v>
      </c>
      <c r="AG121" s="96" t="s">
        <v>774</v>
      </c>
      <c r="AH121" s="96" t="s">
        <v>774</v>
      </c>
      <c r="AI121" s="98">
        <v>0.8</v>
      </c>
      <c r="AJ121" s="98">
        <v>0.12142857142857143</v>
      </c>
      <c r="AK121" s="98">
        <v>7.857142857142857E-2</v>
      </c>
      <c r="AL121" s="98">
        <v>0</v>
      </c>
      <c r="AM121" s="99">
        <v>140</v>
      </c>
      <c r="AN121" s="98" t="s">
        <v>694</v>
      </c>
      <c r="AO121" s="98" t="s">
        <v>694</v>
      </c>
      <c r="AP121" s="98" t="s">
        <v>694</v>
      </c>
      <c r="AQ121" s="98" t="s">
        <v>694</v>
      </c>
      <c r="AR121" s="98" t="s">
        <v>694</v>
      </c>
    </row>
    <row r="122" spans="1:44">
      <c r="A122" s="58" t="s">
        <v>235</v>
      </c>
      <c r="B122" s="58">
        <v>123</v>
      </c>
      <c r="C122" s="58" t="s">
        <v>13</v>
      </c>
      <c r="D122" s="92" t="s">
        <v>236</v>
      </c>
      <c r="E122" s="93">
        <v>0.54644808743169404</v>
      </c>
      <c r="F122" s="93">
        <v>0.34972677595628415</v>
      </c>
      <c r="G122" s="93">
        <v>9.2896174863387984E-2</v>
      </c>
      <c r="H122" s="93">
        <v>1.092896174863388E-2</v>
      </c>
      <c r="I122" s="92">
        <v>183</v>
      </c>
      <c r="J122" s="93" t="s">
        <v>694</v>
      </c>
      <c r="K122" s="93" t="s">
        <v>694</v>
      </c>
      <c r="L122" s="93" t="s">
        <v>694</v>
      </c>
      <c r="M122" s="93" t="s">
        <v>694</v>
      </c>
      <c r="N122" s="92" t="s">
        <v>694</v>
      </c>
      <c r="O122" s="94">
        <v>0.65193370165745856</v>
      </c>
      <c r="P122" s="94">
        <v>0.2541436464088398</v>
      </c>
      <c r="Q122" s="94">
        <v>8.2872928176795577E-2</v>
      </c>
      <c r="R122" s="94">
        <v>1.1049723756906077E-2</v>
      </c>
      <c r="S122" s="95">
        <v>181</v>
      </c>
      <c r="T122" s="94" t="s">
        <v>774</v>
      </c>
      <c r="U122" s="94" t="s">
        <v>774</v>
      </c>
      <c r="V122" s="94" t="s">
        <v>774</v>
      </c>
      <c r="W122" s="94" t="s">
        <v>774</v>
      </c>
      <c r="X122" s="94" t="s">
        <v>774</v>
      </c>
      <c r="Y122" s="96">
        <v>0.72159090909090906</v>
      </c>
      <c r="Z122" s="96">
        <v>0.19318181818181818</v>
      </c>
      <c r="AA122" s="96">
        <v>5.6818181818181816E-2</v>
      </c>
      <c r="AB122" s="96">
        <v>2.8409090909090908E-2</v>
      </c>
      <c r="AC122" s="16">
        <v>176</v>
      </c>
      <c r="AD122" s="96" t="s">
        <v>774</v>
      </c>
      <c r="AE122" s="96" t="s">
        <v>774</v>
      </c>
      <c r="AF122" s="96" t="s">
        <v>774</v>
      </c>
      <c r="AG122" s="96" t="s">
        <v>774</v>
      </c>
      <c r="AH122" s="96" t="s">
        <v>774</v>
      </c>
      <c r="AI122" s="97">
        <v>0.68235294117647061</v>
      </c>
      <c r="AJ122" s="98">
        <v>0.2411764705882353</v>
      </c>
      <c r="AK122" s="98">
        <v>6.4705882352941183E-2</v>
      </c>
      <c r="AL122" s="98">
        <v>1.1764705882352941E-2</v>
      </c>
      <c r="AM122" s="99">
        <v>170</v>
      </c>
      <c r="AN122" s="97" t="s">
        <v>774</v>
      </c>
      <c r="AO122" s="98" t="s">
        <v>774</v>
      </c>
      <c r="AP122" s="98" t="s">
        <v>774</v>
      </c>
      <c r="AQ122" s="98" t="s">
        <v>774</v>
      </c>
      <c r="AR122" s="99" t="s">
        <v>774</v>
      </c>
    </row>
    <row r="123" spans="1:44">
      <c r="A123" s="58" t="s">
        <v>237</v>
      </c>
      <c r="B123" s="58">
        <v>105</v>
      </c>
      <c r="C123" s="58" t="s">
        <v>13</v>
      </c>
      <c r="D123" s="92" t="s">
        <v>238</v>
      </c>
      <c r="E123" s="93">
        <v>0.68831168831168832</v>
      </c>
      <c r="F123" s="93">
        <v>0.15584415584415584</v>
      </c>
      <c r="G123" s="93">
        <v>0.15584415584415584</v>
      </c>
      <c r="H123" s="93">
        <v>0</v>
      </c>
      <c r="I123" s="92">
        <v>77</v>
      </c>
      <c r="J123" s="93" t="s">
        <v>694</v>
      </c>
      <c r="K123" s="93" t="s">
        <v>694</v>
      </c>
      <c r="L123" s="93" t="s">
        <v>694</v>
      </c>
      <c r="M123" s="93" t="s">
        <v>694</v>
      </c>
      <c r="N123" s="92" t="s">
        <v>694</v>
      </c>
      <c r="O123" s="94">
        <v>0.76623376623376627</v>
      </c>
      <c r="P123" s="94">
        <v>0.12987012987012986</v>
      </c>
      <c r="Q123" s="94">
        <v>0.1038961038961039</v>
      </c>
      <c r="R123" s="94">
        <v>0</v>
      </c>
      <c r="S123" s="95">
        <v>77</v>
      </c>
      <c r="T123" s="94" t="s">
        <v>694</v>
      </c>
      <c r="U123" s="94" t="s">
        <v>694</v>
      </c>
      <c r="V123" s="94" t="s">
        <v>694</v>
      </c>
      <c r="W123" s="94" t="s">
        <v>694</v>
      </c>
      <c r="X123" s="94" t="s">
        <v>694</v>
      </c>
      <c r="Y123" s="96">
        <v>0.76388888888888884</v>
      </c>
      <c r="Z123" s="96">
        <v>0.125</v>
      </c>
      <c r="AA123" s="96">
        <v>0.1111111111111111</v>
      </c>
      <c r="AB123" s="96">
        <v>0</v>
      </c>
      <c r="AC123" s="16">
        <v>72</v>
      </c>
      <c r="AD123" s="96" t="s">
        <v>694</v>
      </c>
      <c r="AE123" s="96" t="s">
        <v>694</v>
      </c>
      <c r="AF123" s="96" t="s">
        <v>694</v>
      </c>
      <c r="AG123" s="96" t="s">
        <v>694</v>
      </c>
      <c r="AH123" s="16" t="s">
        <v>694</v>
      </c>
      <c r="AI123" s="97">
        <v>0.72972972972972971</v>
      </c>
      <c r="AJ123" s="98">
        <v>0.12162162162162163</v>
      </c>
      <c r="AK123" s="98">
        <v>0.14864864864864866</v>
      </c>
      <c r="AL123" s="98">
        <v>0</v>
      </c>
      <c r="AM123" s="99">
        <v>74</v>
      </c>
      <c r="AN123" s="98" t="s">
        <v>694</v>
      </c>
      <c r="AO123" s="98" t="s">
        <v>694</v>
      </c>
      <c r="AP123" s="98" t="s">
        <v>694</v>
      </c>
      <c r="AQ123" s="98" t="s">
        <v>694</v>
      </c>
      <c r="AR123" s="98" t="s">
        <v>694</v>
      </c>
    </row>
    <row r="124" spans="1:44">
      <c r="A124" s="58" t="s">
        <v>239</v>
      </c>
      <c r="B124" s="58">
        <v>112</v>
      </c>
      <c r="C124" s="58" t="s">
        <v>13</v>
      </c>
      <c r="D124" s="92" t="s">
        <v>240</v>
      </c>
      <c r="E124" s="93">
        <v>0.54545454545454541</v>
      </c>
      <c r="F124" s="93">
        <v>0.45454545454545453</v>
      </c>
      <c r="G124" s="93">
        <v>0</v>
      </c>
      <c r="H124" s="93">
        <v>0</v>
      </c>
      <c r="I124" s="92">
        <v>11</v>
      </c>
      <c r="J124" s="93" t="s">
        <v>694</v>
      </c>
      <c r="K124" s="93" t="s">
        <v>694</v>
      </c>
      <c r="L124" s="93" t="s">
        <v>694</v>
      </c>
      <c r="M124" s="93" t="s">
        <v>694</v>
      </c>
      <c r="N124" s="92" t="s">
        <v>694</v>
      </c>
      <c r="O124" s="94">
        <v>0.875</v>
      </c>
      <c r="P124" s="94">
        <v>0</v>
      </c>
      <c r="Q124" s="94">
        <v>0</v>
      </c>
      <c r="R124" s="94">
        <v>0.125</v>
      </c>
      <c r="S124" s="95">
        <v>8</v>
      </c>
      <c r="T124" s="94" t="s">
        <v>694</v>
      </c>
      <c r="U124" s="94" t="s">
        <v>694</v>
      </c>
      <c r="V124" s="94" t="s">
        <v>694</v>
      </c>
      <c r="W124" s="94" t="s">
        <v>694</v>
      </c>
      <c r="X124" s="94" t="s">
        <v>694</v>
      </c>
      <c r="Y124" s="96">
        <v>0.9</v>
      </c>
      <c r="Z124" s="96">
        <v>0.1</v>
      </c>
      <c r="AA124" s="96">
        <v>0</v>
      </c>
      <c r="AB124" s="96">
        <v>0</v>
      </c>
      <c r="AC124" s="16">
        <v>10</v>
      </c>
      <c r="AD124" s="96" t="s">
        <v>694</v>
      </c>
      <c r="AE124" s="96" t="s">
        <v>694</v>
      </c>
      <c r="AF124" s="96" t="s">
        <v>694</v>
      </c>
      <c r="AG124" s="96" t="s">
        <v>694</v>
      </c>
      <c r="AH124" s="16" t="s">
        <v>694</v>
      </c>
      <c r="AI124" s="97">
        <v>0.9285714285714286</v>
      </c>
      <c r="AJ124" s="98">
        <v>7.1428571428571425E-2</v>
      </c>
      <c r="AK124" s="98">
        <v>0</v>
      </c>
      <c r="AL124" s="98">
        <v>0</v>
      </c>
      <c r="AM124" s="99">
        <v>14</v>
      </c>
      <c r="AN124" s="98" t="s">
        <v>694</v>
      </c>
      <c r="AO124" s="98" t="s">
        <v>694</v>
      </c>
      <c r="AP124" s="98" t="s">
        <v>694</v>
      </c>
      <c r="AQ124" s="98" t="s">
        <v>694</v>
      </c>
      <c r="AR124" s="98" t="s">
        <v>694</v>
      </c>
    </row>
    <row r="125" spans="1:44">
      <c r="A125" s="58" t="s">
        <v>241</v>
      </c>
      <c r="B125" s="58">
        <v>112</v>
      </c>
      <c r="C125" s="58" t="s">
        <v>13</v>
      </c>
      <c r="D125" s="92" t="s">
        <v>242</v>
      </c>
      <c r="E125" s="93">
        <v>0.70040485829959509</v>
      </c>
      <c r="F125" s="93">
        <v>0.24696356275303644</v>
      </c>
      <c r="G125" s="93">
        <v>2.4291497975708502E-2</v>
      </c>
      <c r="H125" s="93">
        <v>2.8340080971659919E-2</v>
      </c>
      <c r="I125" s="92">
        <v>247</v>
      </c>
      <c r="J125" s="93" t="s">
        <v>774</v>
      </c>
      <c r="K125" s="93" t="s">
        <v>774</v>
      </c>
      <c r="L125" s="93" t="s">
        <v>774</v>
      </c>
      <c r="M125" s="93" t="s">
        <v>774</v>
      </c>
      <c r="N125" s="93" t="s">
        <v>774</v>
      </c>
      <c r="O125" s="94">
        <v>0.62015503875968991</v>
      </c>
      <c r="P125" s="94">
        <v>0.34108527131782945</v>
      </c>
      <c r="Q125" s="94">
        <v>1.5503875968992248E-2</v>
      </c>
      <c r="R125" s="94">
        <v>2.3255813953488372E-2</v>
      </c>
      <c r="S125" s="95">
        <v>258</v>
      </c>
      <c r="T125" s="94" t="s">
        <v>774</v>
      </c>
      <c r="U125" s="94" t="s">
        <v>774</v>
      </c>
      <c r="V125" s="94" t="s">
        <v>774</v>
      </c>
      <c r="W125" s="94" t="s">
        <v>774</v>
      </c>
      <c r="X125" s="94" t="s">
        <v>774</v>
      </c>
      <c r="Y125" s="96">
        <v>0.54651162790697672</v>
      </c>
      <c r="Z125" s="96">
        <v>0.41085271317829458</v>
      </c>
      <c r="AA125" s="96">
        <v>3.4883720930232558E-2</v>
      </c>
      <c r="AB125" s="96">
        <v>7.7519379844961239E-3</v>
      </c>
      <c r="AC125" s="16">
        <v>258</v>
      </c>
      <c r="AD125" s="96" t="s">
        <v>694</v>
      </c>
      <c r="AE125" s="96" t="s">
        <v>694</v>
      </c>
      <c r="AF125" s="96" t="s">
        <v>694</v>
      </c>
      <c r="AG125" s="96" t="s">
        <v>694</v>
      </c>
      <c r="AH125" s="16" t="s">
        <v>694</v>
      </c>
      <c r="AI125" s="97">
        <v>0.53754940711462451</v>
      </c>
      <c r="AJ125" s="98">
        <v>0.4189723320158103</v>
      </c>
      <c r="AK125" s="98">
        <v>3.9525691699604744E-2</v>
      </c>
      <c r="AL125" s="98">
        <v>3.952569169960474E-3</v>
      </c>
      <c r="AM125" s="99">
        <v>253</v>
      </c>
      <c r="AN125" s="97" t="s">
        <v>774</v>
      </c>
      <c r="AO125" s="98" t="s">
        <v>774</v>
      </c>
      <c r="AP125" s="98" t="s">
        <v>774</v>
      </c>
      <c r="AQ125" s="98" t="s">
        <v>774</v>
      </c>
      <c r="AR125" s="99" t="s">
        <v>774</v>
      </c>
    </row>
    <row r="126" spans="1:44">
      <c r="A126" s="58" t="s">
        <v>243</v>
      </c>
      <c r="B126" s="58">
        <v>189</v>
      </c>
      <c r="C126" s="58" t="s">
        <v>13</v>
      </c>
      <c r="D126" s="92" t="s">
        <v>244</v>
      </c>
      <c r="E126" s="93">
        <v>0.60784313725490191</v>
      </c>
      <c r="F126" s="93">
        <v>0.30392156862745096</v>
      </c>
      <c r="G126" s="93">
        <v>5.8823529411764705E-2</v>
      </c>
      <c r="H126" s="93">
        <v>2.9411764705882353E-2</v>
      </c>
      <c r="I126" s="92">
        <v>102</v>
      </c>
      <c r="J126" s="93" t="s">
        <v>694</v>
      </c>
      <c r="K126" s="93" t="s">
        <v>694</v>
      </c>
      <c r="L126" s="93" t="s">
        <v>694</v>
      </c>
      <c r="M126" s="93" t="s">
        <v>694</v>
      </c>
      <c r="N126" s="92" t="s">
        <v>694</v>
      </c>
      <c r="O126" s="94">
        <v>0.72727272727272729</v>
      </c>
      <c r="P126" s="94">
        <v>0.22727272727272727</v>
      </c>
      <c r="Q126" s="94">
        <v>4.5454545454545456E-2</v>
      </c>
      <c r="R126" s="94">
        <v>0</v>
      </c>
      <c r="S126" s="95">
        <v>88</v>
      </c>
      <c r="T126" s="94" t="s">
        <v>694</v>
      </c>
      <c r="U126" s="94" t="s">
        <v>694</v>
      </c>
      <c r="V126" s="94" t="s">
        <v>694</v>
      </c>
      <c r="W126" s="94" t="s">
        <v>694</v>
      </c>
      <c r="X126" s="94" t="s">
        <v>694</v>
      </c>
      <c r="Y126" s="96">
        <v>0.69318181818181823</v>
      </c>
      <c r="Z126" s="96">
        <v>0.23863636363636365</v>
      </c>
      <c r="AA126" s="96">
        <v>5.6818181818181816E-2</v>
      </c>
      <c r="AB126" s="96">
        <v>1.1363636363636364E-2</v>
      </c>
      <c r="AC126" s="16">
        <v>88</v>
      </c>
      <c r="AD126" s="96" t="s">
        <v>694</v>
      </c>
      <c r="AE126" s="96" t="s">
        <v>694</v>
      </c>
      <c r="AF126" s="96" t="s">
        <v>694</v>
      </c>
      <c r="AG126" s="96" t="s">
        <v>694</v>
      </c>
      <c r="AH126" s="16" t="s">
        <v>694</v>
      </c>
      <c r="AI126" s="97">
        <v>0.6966292134831461</v>
      </c>
      <c r="AJ126" s="98">
        <v>0.25842696629213485</v>
      </c>
      <c r="AK126" s="98">
        <v>3.3707865168539325E-2</v>
      </c>
      <c r="AL126" s="98">
        <v>1.1235955056179775E-2</v>
      </c>
      <c r="AM126" s="99">
        <v>89</v>
      </c>
      <c r="AN126" s="98" t="s">
        <v>694</v>
      </c>
      <c r="AO126" s="98" t="s">
        <v>694</v>
      </c>
      <c r="AP126" s="98" t="s">
        <v>694</v>
      </c>
      <c r="AQ126" s="98" t="s">
        <v>694</v>
      </c>
      <c r="AR126" s="98" t="s">
        <v>694</v>
      </c>
    </row>
    <row r="127" spans="1:44">
      <c r="A127" s="58" t="s">
        <v>245</v>
      </c>
      <c r="B127" s="58">
        <v>101</v>
      </c>
      <c r="C127" s="58" t="s">
        <v>13</v>
      </c>
      <c r="D127" s="92" t="s">
        <v>246</v>
      </c>
      <c r="E127" s="93">
        <v>0.90909090909090906</v>
      </c>
      <c r="F127" s="93">
        <v>9.0909090909090912E-2</v>
      </c>
      <c r="G127" s="93">
        <v>0</v>
      </c>
      <c r="H127" s="93">
        <v>0</v>
      </c>
      <c r="I127" s="92">
        <v>11</v>
      </c>
      <c r="J127" s="93" t="s">
        <v>694</v>
      </c>
      <c r="K127" s="93" t="s">
        <v>694</v>
      </c>
      <c r="L127" s="93" t="s">
        <v>694</v>
      </c>
      <c r="M127" s="93" t="s">
        <v>694</v>
      </c>
      <c r="N127" s="92" t="s">
        <v>694</v>
      </c>
      <c r="O127" s="94">
        <v>0.91666666666666663</v>
      </c>
      <c r="P127" s="94">
        <v>8.3333333333333329E-2</v>
      </c>
      <c r="Q127" s="94">
        <v>0</v>
      </c>
      <c r="R127" s="94">
        <v>0</v>
      </c>
      <c r="S127" s="95">
        <v>12</v>
      </c>
      <c r="T127" s="94" t="s">
        <v>694</v>
      </c>
      <c r="U127" s="94" t="s">
        <v>694</v>
      </c>
      <c r="V127" s="94" t="s">
        <v>694</v>
      </c>
      <c r="W127" s="94" t="s">
        <v>694</v>
      </c>
      <c r="X127" s="94" t="s">
        <v>694</v>
      </c>
      <c r="Y127" s="96">
        <v>1</v>
      </c>
      <c r="Z127" s="96">
        <v>0</v>
      </c>
      <c r="AA127" s="96">
        <v>0</v>
      </c>
      <c r="AB127" s="96">
        <v>0</v>
      </c>
      <c r="AC127" s="16">
        <v>10</v>
      </c>
      <c r="AD127" s="96" t="s">
        <v>694</v>
      </c>
      <c r="AE127" s="96" t="s">
        <v>694</v>
      </c>
      <c r="AF127" s="96" t="s">
        <v>694</v>
      </c>
      <c r="AG127" s="96" t="s">
        <v>694</v>
      </c>
      <c r="AH127" s="16" t="s">
        <v>694</v>
      </c>
      <c r="AI127" s="97">
        <v>0.9375</v>
      </c>
      <c r="AJ127" s="98">
        <v>0</v>
      </c>
      <c r="AK127" s="98">
        <v>6.25E-2</v>
      </c>
      <c r="AL127" s="98">
        <v>0</v>
      </c>
      <c r="AM127" s="99">
        <v>16</v>
      </c>
      <c r="AN127" s="98" t="s">
        <v>694</v>
      </c>
      <c r="AO127" s="98" t="s">
        <v>694</v>
      </c>
      <c r="AP127" s="98" t="s">
        <v>694</v>
      </c>
      <c r="AQ127" s="98" t="s">
        <v>694</v>
      </c>
      <c r="AR127" s="98" t="s">
        <v>694</v>
      </c>
    </row>
    <row r="128" spans="1:44">
      <c r="A128" s="58" t="s">
        <v>247</v>
      </c>
      <c r="B128" s="58">
        <v>171</v>
      </c>
      <c r="C128" s="58" t="s">
        <v>13</v>
      </c>
      <c r="D128" s="92" t="s">
        <v>248</v>
      </c>
      <c r="E128" s="93">
        <v>0.86075949367088611</v>
      </c>
      <c r="F128" s="93">
        <v>5.0632911392405063E-2</v>
      </c>
      <c r="G128" s="93">
        <v>8.2278481012658222E-2</v>
      </c>
      <c r="H128" s="93">
        <v>6.3291139240506328E-3</v>
      </c>
      <c r="I128" s="92">
        <v>158</v>
      </c>
      <c r="J128" s="93" t="s">
        <v>694</v>
      </c>
      <c r="K128" s="93" t="s">
        <v>694</v>
      </c>
      <c r="L128" s="93" t="s">
        <v>694</v>
      </c>
      <c r="M128" s="93" t="s">
        <v>694</v>
      </c>
      <c r="N128" s="92" t="s">
        <v>694</v>
      </c>
      <c r="O128" s="94">
        <v>0.84615384615384615</v>
      </c>
      <c r="P128" s="94">
        <v>0.1048951048951049</v>
      </c>
      <c r="Q128" s="94">
        <v>3.4965034965034968E-2</v>
      </c>
      <c r="R128" s="94">
        <v>1.3986013986013986E-2</v>
      </c>
      <c r="S128" s="95">
        <v>143</v>
      </c>
      <c r="T128" s="94" t="s">
        <v>694</v>
      </c>
      <c r="U128" s="94" t="s">
        <v>694</v>
      </c>
      <c r="V128" s="94" t="s">
        <v>694</v>
      </c>
      <c r="W128" s="94" t="s">
        <v>694</v>
      </c>
      <c r="X128" s="94" t="s">
        <v>694</v>
      </c>
      <c r="Y128" s="96">
        <v>0.85365853658536583</v>
      </c>
      <c r="Z128" s="96">
        <v>0.12195121951219512</v>
      </c>
      <c r="AA128" s="96">
        <v>1.6260162601626018E-2</v>
      </c>
      <c r="AB128" s="96">
        <v>8.130081300813009E-3</v>
      </c>
      <c r="AC128" s="16">
        <v>123</v>
      </c>
      <c r="AD128" s="96" t="s">
        <v>774</v>
      </c>
      <c r="AE128" s="96" t="s">
        <v>774</v>
      </c>
      <c r="AF128" s="96" t="s">
        <v>774</v>
      </c>
      <c r="AG128" s="96" t="s">
        <v>774</v>
      </c>
      <c r="AH128" s="96" t="s">
        <v>774</v>
      </c>
      <c r="AI128" s="97">
        <v>0.84251968503937003</v>
      </c>
      <c r="AJ128" s="98">
        <v>0.11023622047244094</v>
      </c>
      <c r="AK128" s="98">
        <v>3.937007874015748E-2</v>
      </c>
      <c r="AL128" s="98">
        <v>7.874015748031496E-3</v>
      </c>
      <c r="AM128" s="99">
        <v>127</v>
      </c>
      <c r="AN128" s="97" t="s">
        <v>774</v>
      </c>
      <c r="AO128" s="98" t="s">
        <v>774</v>
      </c>
      <c r="AP128" s="98" t="s">
        <v>774</v>
      </c>
      <c r="AQ128" s="98" t="s">
        <v>774</v>
      </c>
      <c r="AR128" s="99" t="s">
        <v>774</v>
      </c>
    </row>
    <row r="129" spans="1:44">
      <c r="A129" s="58" t="s">
        <v>249</v>
      </c>
      <c r="B129" s="58">
        <v>113</v>
      </c>
      <c r="C129" s="58" t="s">
        <v>13</v>
      </c>
      <c r="D129" s="92" t="s">
        <v>250</v>
      </c>
      <c r="E129" s="93">
        <v>0.64912280701754388</v>
      </c>
      <c r="F129" s="93">
        <v>0.2982456140350877</v>
      </c>
      <c r="G129" s="93">
        <v>1.7543859649122806E-2</v>
      </c>
      <c r="H129" s="93">
        <v>3.5087719298245612E-2</v>
      </c>
      <c r="I129" s="92">
        <v>57</v>
      </c>
      <c r="J129" s="93" t="s">
        <v>694</v>
      </c>
      <c r="K129" s="93" t="s">
        <v>694</v>
      </c>
      <c r="L129" s="93" t="s">
        <v>694</v>
      </c>
      <c r="M129" s="93" t="s">
        <v>694</v>
      </c>
      <c r="N129" s="92" t="s">
        <v>694</v>
      </c>
      <c r="O129" s="94">
        <v>0.5</v>
      </c>
      <c r="P129" s="94">
        <v>0.41304347826086957</v>
      </c>
      <c r="Q129" s="94">
        <v>8.6956521739130432E-2</v>
      </c>
      <c r="R129" s="94">
        <v>0</v>
      </c>
      <c r="S129" s="95">
        <v>46</v>
      </c>
      <c r="T129" s="94" t="s">
        <v>694</v>
      </c>
      <c r="U129" s="94" t="s">
        <v>694</v>
      </c>
      <c r="V129" s="94" t="s">
        <v>694</v>
      </c>
      <c r="W129" s="94" t="s">
        <v>694</v>
      </c>
      <c r="X129" s="94" t="s">
        <v>694</v>
      </c>
      <c r="Y129" s="96">
        <v>0.40540540540540543</v>
      </c>
      <c r="Z129" s="96">
        <v>0.51351351351351349</v>
      </c>
      <c r="AA129" s="96">
        <v>8.1081081081081086E-2</v>
      </c>
      <c r="AB129" s="96">
        <v>0</v>
      </c>
      <c r="AC129" s="16">
        <v>37</v>
      </c>
      <c r="AD129" s="96" t="s">
        <v>694</v>
      </c>
      <c r="AE129" s="96" t="s">
        <v>694</v>
      </c>
      <c r="AF129" s="96" t="s">
        <v>694</v>
      </c>
      <c r="AG129" s="96" t="s">
        <v>694</v>
      </c>
      <c r="AH129" s="16" t="s">
        <v>694</v>
      </c>
      <c r="AI129" s="97">
        <v>0.46666666666666667</v>
      </c>
      <c r="AJ129" s="98">
        <v>0.46666666666666667</v>
      </c>
      <c r="AK129" s="98">
        <v>6.6666666666666666E-2</v>
      </c>
      <c r="AL129" s="98">
        <v>0</v>
      </c>
      <c r="AM129" s="99">
        <v>30</v>
      </c>
      <c r="AN129" s="98" t="s">
        <v>694</v>
      </c>
      <c r="AO129" s="98" t="s">
        <v>694</v>
      </c>
      <c r="AP129" s="98" t="s">
        <v>694</v>
      </c>
      <c r="AQ129" s="98" t="s">
        <v>694</v>
      </c>
      <c r="AR129" s="98" t="s">
        <v>694</v>
      </c>
    </row>
    <row r="130" spans="1:44">
      <c r="A130" s="58" t="s">
        <v>251</v>
      </c>
      <c r="B130" s="58">
        <v>189</v>
      </c>
      <c r="C130" s="58" t="s">
        <v>13</v>
      </c>
      <c r="D130" s="92" t="s">
        <v>252</v>
      </c>
      <c r="E130" s="93">
        <v>0.6376329787234043</v>
      </c>
      <c r="F130" s="93">
        <v>0.23736702127659576</v>
      </c>
      <c r="G130" s="93">
        <v>0.10638297872340426</v>
      </c>
      <c r="H130" s="93">
        <v>1.8617021276595744E-2</v>
      </c>
      <c r="I130" s="92">
        <v>1504</v>
      </c>
      <c r="J130" s="93">
        <v>0.54166666666666663</v>
      </c>
      <c r="K130" s="93">
        <v>0.22916666666666666</v>
      </c>
      <c r="L130" s="93">
        <v>0.22916666666666666</v>
      </c>
      <c r="M130" s="93">
        <v>0</v>
      </c>
      <c r="N130" s="92">
        <v>48</v>
      </c>
      <c r="O130" s="94">
        <v>0.62483039348710989</v>
      </c>
      <c r="P130" s="94">
        <v>0.25440976933514248</v>
      </c>
      <c r="Q130" s="94">
        <v>0.10583446404341927</v>
      </c>
      <c r="R130" s="94">
        <v>1.4925373134328358E-2</v>
      </c>
      <c r="S130" s="95">
        <v>1474</v>
      </c>
      <c r="T130" s="94">
        <v>0.52500000000000002</v>
      </c>
      <c r="U130" s="94">
        <v>0.25</v>
      </c>
      <c r="V130" s="94">
        <v>0.22500000000000001</v>
      </c>
      <c r="W130" s="94">
        <v>0</v>
      </c>
      <c r="X130" s="95">
        <v>40</v>
      </c>
      <c r="Y130" s="96">
        <v>0.59090909090909094</v>
      </c>
      <c r="Z130" s="96">
        <v>0.28041958041958043</v>
      </c>
      <c r="AA130" s="96">
        <v>0.11538461538461539</v>
      </c>
      <c r="AB130" s="96">
        <v>1.3286713286713287E-2</v>
      </c>
      <c r="AC130" s="16">
        <v>1430</v>
      </c>
      <c r="AD130" s="96">
        <v>0.47368421052631576</v>
      </c>
      <c r="AE130" s="96">
        <v>0.36842105263157893</v>
      </c>
      <c r="AF130" s="96">
        <v>0.15789473684210525</v>
      </c>
      <c r="AG130" s="96">
        <v>0</v>
      </c>
      <c r="AH130" s="16">
        <v>38</v>
      </c>
      <c r="AI130" s="97">
        <v>0.55000000000000004</v>
      </c>
      <c r="AJ130" s="98">
        <v>0.29402985074626864</v>
      </c>
      <c r="AK130" s="98">
        <v>0.13432835820895522</v>
      </c>
      <c r="AL130" s="98">
        <v>2.1641791044776121E-2</v>
      </c>
      <c r="AM130" s="99">
        <v>1340</v>
      </c>
      <c r="AN130" s="98">
        <v>0.46511627906976744</v>
      </c>
      <c r="AO130" s="98">
        <v>0.32558139534883723</v>
      </c>
      <c r="AP130" s="98">
        <v>0.20930232558139536</v>
      </c>
      <c r="AQ130" s="98">
        <v>0</v>
      </c>
      <c r="AR130" s="99">
        <v>43</v>
      </c>
    </row>
    <row r="131" spans="1:44">
      <c r="A131" s="58" t="s">
        <v>253</v>
      </c>
      <c r="B131" s="58">
        <v>121</v>
      </c>
      <c r="C131" s="58" t="s">
        <v>13</v>
      </c>
      <c r="D131" s="92" t="s">
        <v>254</v>
      </c>
      <c r="E131" s="93">
        <v>0.6907482491706598</v>
      </c>
      <c r="F131" s="93">
        <v>0.22226317729450792</v>
      </c>
      <c r="G131" s="93">
        <v>5.5289347585698485E-2</v>
      </c>
      <c r="H131" s="93">
        <v>3.1699225949133797E-2</v>
      </c>
      <c r="I131" s="92">
        <v>2713</v>
      </c>
      <c r="J131" s="93">
        <v>0.53642384105960261</v>
      </c>
      <c r="K131" s="93">
        <v>0.37748344370860926</v>
      </c>
      <c r="L131" s="93">
        <v>6.6225165562913912E-2</v>
      </c>
      <c r="M131" s="93">
        <v>1.9867549668874173E-2</v>
      </c>
      <c r="N131" s="92">
        <v>151</v>
      </c>
      <c r="O131" s="94">
        <v>0.69245072517664563</v>
      </c>
      <c r="P131" s="94">
        <v>0.22536258832279657</v>
      </c>
      <c r="Q131" s="94">
        <v>5.5410933432502786E-2</v>
      </c>
      <c r="R131" s="94">
        <v>2.677575306805504E-2</v>
      </c>
      <c r="S131" s="95">
        <v>2689</v>
      </c>
      <c r="T131" s="94">
        <v>0.47794117647058826</v>
      </c>
      <c r="U131" s="94">
        <v>0.38970588235294118</v>
      </c>
      <c r="V131" s="94">
        <v>9.5588235294117641E-2</v>
      </c>
      <c r="W131" s="94">
        <v>3.6764705882352942E-2</v>
      </c>
      <c r="X131" s="95">
        <v>136</v>
      </c>
      <c r="Y131" s="96">
        <v>0.68492094099498646</v>
      </c>
      <c r="Z131" s="96">
        <v>0.22676436559969149</v>
      </c>
      <c r="AA131" s="96">
        <v>6.3247204010798308E-2</v>
      </c>
      <c r="AB131" s="96">
        <v>2.5067489394523718E-2</v>
      </c>
      <c r="AC131" s="16">
        <v>2593</v>
      </c>
      <c r="AD131" s="96">
        <v>0.53846153846153844</v>
      </c>
      <c r="AE131" s="96">
        <v>0.36153846153846153</v>
      </c>
      <c r="AF131" s="96">
        <v>6.9230769230769235E-2</v>
      </c>
      <c r="AG131" s="96">
        <v>3.0769230769230771E-2</v>
      </c>
      <c r="AH131" s="16">
        <v>130</v>
      </c>
      <c r="AI131" s="97">
        <v>0.66465256797583083</v>
      </c>
      <c r="AJ131" s="98">
        <v>0.23376132930513596</v>
      </c>
      <c r="AK131" s="98">
        <v>7.5528700906344406E-2</v>
      </c>
      <c r="AL131" s="98">
        <v>2.6057401812688823E-2</v>
      </c>
      <c r="AM131" s="99">
        <v>2648</v>
      </c>
      <c r="AN131" s="98">
        <v>0.51351351351351349</v>
      </c>
      <c r="AO131" s="98">
        <v>0.36036036036036034</v>
      </c>
      <c r="AP131" s="98">
        <v>9.90990990990991E-2</v>
      </c>
      <c r="AQ131" s="98">
        <v>2.7027027027027029E-2</v>
      </c>
      <c r="AR131" s="99">
        <v>111</v>
      </c>
    </row>
    <row r="132" spans="1:44">
      <c r="A132" s="58" t="s">
        <v>255</v>
      </c>
      <c r="B132" s="58">
        <v>189</v>
      </c>
      <c r="C132" s="58" t="s">
        <v>13</v>
      </c>
      <c r="D132" s="92" t="s">
        <v>256</v>
      </c>
      <c r="E132" s="93">
        <v>0.64966740576496673</v>
      </c>
      <c r="F132" s="93">
        <v>0.17960088691796008</v>
      </c>
      <c r="G132" s="93">
        <v>0.15299334811529933</v>
      </c>
      <c r="H132" s="93">
        <v>1.7738359201773836E-2</v>
      </c>
      <c r="I132" s="92">
        <v>451</v>
      </c>
      <c r="J132" s="93">
        <v>0.41666666666666669</v>
      </c>
      <c r="K132" s="93">
        <v>8.3333333333333329E-2</v>
      </c>
      <c r="L132" s="93">
        <v>0.5</v>
      </c>
      <c r="M132" s="93">
        <v>0</v>
      </c>
      <c r="N132" s="92">
        <v>12</v>
      </c>
      <c r="O132" s="94">
        <v>0.60130718954248363</v>
      </c>
      <c r="P132" s="94">
        <v>0.22875816993464052</v>
      </c>
      <c r="Q132" s="94">
        <v>0.14814814814814814</v>
      </c>
      <c r="R132" s="94">
        <v>2.178649237472767E-2</v>
      </c>
      <c r="S132" s="95">
        <v>459</v>
      </c>
      <c r="T132" s="94">
        <v>0.4</v>
      </c>
      <c r="U132" s="94">
        <v>0.2</v>
      </c>
      <c r="V132" s="94">
        <v>0.4</v>
      </c>
      <c r="W132" s="94">
        <v>0</v>
      </c>
      <c r="X132" s="95">
        <v>10</v>
      </c>
      <c r="Y132" s="96">
        <v>0.61038961038961037</v>
      </c>
      <c r="Z132" s="96">
        <v>0.24458874458874458</v>
      </c>
      <c r="AA132" s="96">
        <v>0.12121212121212122</v>
      </c>
      <c r="AB132" s="96">
        <v>2.3809523809523808E-2</v>
      </c>
      <c r="AC132" s="16">
        <v>462</v>
      </c>
      <c r="AD132" s="96" t="s">
        <v>774</v>
      </c>
      <c r="AE132" s="96" t="s">
        <v>774</v>
      </c>
      <c r="AF132" s="96" t="s">
        <v>774</v>
      </c>
      <c r="AG132" s="96" t="s">
        <v>774</v>
      </c>
      <c r="AH132" s="96" t="s">
        <v>774</v>
      </c>
      <c r="AI132" s="97">
        <v>0.58823529411764708</v>
      </c>
      <c r="AJ132" s="98">
        <v>0.2752941176470588</v>
      </c>
      <c r="AK132" s="98">
        <v>0.11529411764705882</v>
      </c>
      <c r="AL132" s="98">
        <v>2.1176470588235293E-2</v>
      </c>
      <c r="AM132" s="99">
        <v>425</v>
      </c>
      <c r="AN132" s="97" t="s">
        <v>774</v>
      </c>
      <c r="AO132" s="98" t="s">
        <v>774</v>
      </c>
      <c r="AP132" s="98" t="s">
        <v>774</v>
      </c>
      <c r="AQ132" s="98" t="s">
        <v>774</v>
      </c>
      <c r="AR132" s="99" t="s">
        <v>774</v>
      </c>
    </row>
    <row r="133" spans="1:44">
      <c r="A133" s="58" t="s">
        <v>663</v>
      </c>
      <c r="B133" s="58">
        <v>101</v>
      </c>
      <c r="C133" s="58" t="s">
        <v>13</v>
      </c>
      <c r="D133" s="92" t="s">
        <v>257</v>
      </c>
      <c r="E133" s="93" t="s">
        <v>774</v>
      </c>
      <c r="F133" s="93" t="s">
        <v>774</v>
      </c>
      <c r="G133" s="93" t="s">
        <v>774</v>
      </c>
      <c r="H133" s="93" t="s">
        <v>774</v>
      </c>
      <c r="I133" s="93" t="s">
        <v>774</v>
      </c>
      <c r="J133" s="93" t="s">
        <v>694</v>
      </c>
      <c r="K133" s="93" t="s">
        <v>694</v>
      </c>
      <c r="L133" s="93" t="s">
        <v>694</v>
      </c>
      <c r="M133" s="93" t="s">
        <v>694</v>
      </c>
      <c r="N133" s="92" t="s">
        <v>694</v>
      </c>
      <c r="O133" s="94">
        <v>0.83333333333333337</v>
      </c>
      <c r="P133" s="94">
        <v>8.3333333333333329E-2</v>
      </c>
      <c r="Q133" s="94">
        <v>8.3333333333333329E-2</v>
      </c>
      <c r="R133" s="94">
        <v>0</v>
      </c>
      <c r="S133" s="95">
        <v>12</v>
      </c>
      <c r="T133" s="94" t="s">
        <v>694</v>
      </c>
      <c r="U133" s="94" t="s">
        <v>694</v>
      </c>
      <c r="V133" s="94" t="s">
        <v>694</v>
      </c>
      <c r="W133" s="94" t="s">
        <v>694</v>
      </c>
      <c r="X133" s="94" t="s">
        <v>694</v>
      </c>
      <c r="Y133" s="96">
        <v>0.33333333333333331</v>
      </c>
      <c r="Z133" s="96">
        <v>0.66666666666666663</v>
      </c>
      <c r="AA133" s="96">
        <v>0</v>
      </c>
      <c r="AB133" s="96">
        <v>0</v>
      </c>
      <c r="AC133" s="16">
        <v>6</v>
      </c>
      <c r="AD133" s="96" t="s">
        <v>694</v>
      </c>
      <c r="AE133" s="96" t="s">
        <v>694</v>
      </c>
      <c r="AF133" s="96" t="s">
        <v>694</v>
      </c>
      <c r="AG133" s="96" t="s">
        <v>694</v>
      </c>
      <c r="AH133" s="16" t="s">
        <v>694</v>
      </c>
      <c r="AI133" s="97" t="s">
        <v>774</v>
      </c>
      <c r="AJ133" s="98" t="s">
        <v>774</v>
      </c>
      <c r="AK133" s="98" t="s">
        <v>774</v>
      </c>
      <c r="AL133" s="98" t="s">
        <v>774</v>
      </c>
      <c r="AM133" s="99" t="s">
        <v>774</v>
      </c>
      <c r="AN133" s="98" t="s">
        <v>694</v>
      </c>
      <c r="AO133" s="98" t="s">
        <v>694</v>
      </c>
      <c r="AP133" s="98" t="s">
        <v>694</v>
      </c>
      <c r="AQ133" s="98" t="s">
        <v>694</v>
      </c>
      <c r="AR133" s="98" t="s">
        <v>694</v>
      </c>
    </row>
    <row r="134" spans="1:44">
      <c r="A134" s="58" t="s">
        <v>258</v>
      </c>
      <c r="B134" s="58">
        <v>101</v>
      </c>
      <c r="C134" s="58" t="s">
        <v>13</v>
      </c>
      <c r="D134" s="92" t="s">
        <v>259</v>
      </c>
      <c r="E134" s="93">
        <v>0.52777777777777779</v>
      </c>
      <c r="F134" s="93">
        <v>0.40277777777777779</v>
      </c>
      <c r="G134" s="93">
        <v>4.1666666666666664E-2</v>
      </c>
      <c r="H134" s="93">
        <v>2.7777777777777776E-2</v>
      </c>
      <c r="I134" s="92">
        <v>72</v>
      </c>
      <c r="J134" s="93" t="s">
        <v>694</v>
      </c>
      <c r="K134" s="93" t="s">
        <v>694</v>
      </c>
      <c r="L134" s="93" t="s">
        <v>694</v>
      </c>
      <c r="M134" s="93" t="s">
        <v>694</v>
      </c>
      <c r="N134" s="92" t="s">
        <v>694</v>
      </c>
      <c r="O134" s="94">
        <v>0.53333333333333333</v>
      </c>
      <c r="P134" s="94">
        <v>0.4</v>
      </c>
      <c r="Q134" s="94">
        <v>6.6666666666666666E-2</v>
      </c>
      <c r="R134" s="94">
        <v>0</v>
      </c>
      <c r="S134" s="95">
        <v>60</v>
      </c>
      <c r="T134" s="94" t="s">
        <v>694</v>
      </c>
      <c r="U134" s="94" t="s">
        <v>694</v>
      </c>
      <c r="V134" s="94" t="s">
        <v>694</v>
      </c>
      <c r="W134" s="94" t="s">
        <v>694</v>
      </c>
      <c r="X134" s="94" t="s">
        <v>694</v>
      </c>
      <c r="Y134" s="96">
        <v>0.48333333333333334</v>
      </c>
      <c r="Z134" s="96">
        <v>0.38333333333333336</v>
      </c>
      <c r="AA134" s="96">
        <v>8.3333333333333329E-2</v>
      </c>
      <c r="AB134" s="96">
        <v>0.05</v>
      </c>
      <c r="AC134" s="16">
        <v>60</v>
      </c>
      <c r="AD134" s="96" t="s">
        <v>694</v>
      </c>
      <c r="AE134" s="96" t="s">
        <v>694</v>
      </c>
      <c r="AF134" s="96" t="s">
        <v>694</v>
      </c>
      <c r="AG134" s="96" t="s">
        <v>694</v>
      </c>
      <c r="AH134" s="16" t="s">
        <v>694</v>
      </c>
      <c r="AI134" s="97">
        <v>0.5161290322580645</v>
      </c>
      <c r="AJ134" s="98">
        <v>0.35483870967741937</v>
      </c>
      <c r="AK134" s="98">
        <v>4.8387096774193547E-2</v>
      </c>
      <c r="AL134" s="98">
        <v>8.0645161290322578E-2</v>
      </c>
      <c r="AM134" s="99">
        <v>62</v>
      </c>
      <c r="AN134" s="98" t="s">
        <v>694</v>
      </c>
      <c r="AO134" s="98" t="s">
        <v>694</v>
      </c>
      <c r="AP134" s="98" t="s">
        <v>694</v>
      </c>
      <c r="AQ134" s="98" t="s">
        <v>694</v>
      </c>
      <c r="AR134" s="98" t="s">
        <v>694</v>
      </c>
    </row>
    <row r="135" spans="1:44">
      <c r="A135" s="58" t="s">
        <v>260</v>
      </c>
      <c r="B135" s="58">
        <v>101</v>
      </c>
      <c r="C135" s="58" t="s">
        <v>13</v>
      </c>
      <c r="D135" s="92" t="s">
        <v>261</v>
      </c>
      <c r="E135" s="93">
        <v>0.83333333333333337</v>
      </c>
      <c r="F135" s="93">
        <v>0</v>
      </c>
      <c r="G135" s="93">
        <v>0.1111111111111111</v>
      </c>
      <c r="H135" s="93">
        <v>5.5555555555555552E-2</v>
      </c>
      <c r="I135" s="92">
        <v>18</v>
      </c>
      <c r="J135" s="93" t="s">
        <v>694</v>
      </c>
      <c r="K135" s="93" t="s">
        <v>694</v>
      </c>
      <c r="L135" s="93" t="s">
        <v>694</v>
      </c>
      <c r="M135" s="93" t="s">
        <v>694</v>
      </c>
      <c r="N135" s="92" t="s">
        <v>694</v>
      </c>
      <c r="O135" s="94">
        <v>0.8571428571428571</v>
      </c>
      <c r="P135" s="94">
        <v>7.1428571428571425E-2</v>
      </c>
      <c r="Q135" s="94">
        <v>7.1428571428571425E-2</v>
      </c>
      <c r="R135" s="94">
        <v>0</v>
      </c>
      <c r="S135" s="95">
        <v>14</v>
      </c>
      <c r="T135" s="94" t="s">
        <v>694</v>
      </c>
      <c r="U135" s="94" t="s">
        <v>694</v>
      </c>
      <c r="V135" s="94" t="s">
        <v>694</v>
      </c>
      <c r="W135" s="94" t="s">
        <v>694</v>
      </c>
      <c r="X135" s="94" t="s">
        <v>694</v>
      </c>
      <c r="Y135" s="96">
        <v>0.94736842105263153</v>
      </c>
      <c r="Z135" s="96">
        <v>0</v>
      </c>
      <c r="AA135" s="96">
        <v>5.2631578947368418E-2</v>
      </c>
      <c r="AB135" s="96">
        <v>0</v>
      </c>
      <c r="AC135" s="16">
        <v>19</v>
      </c>
      <c r="AD135" s="96" t="s">
        <v>694</v>
      </c>
      <c r="AE135" s="96" t="s">
        <v>694</v>
      </c>
      <c r="AF135" s="96" t="s">
        <v>694</v>
      </c>
      <c r="AG135" s="96" t="s">
        <v>694</v>
      </c>
      <c r="AH135" s="16" t="s">
        <v>694</v>
      </c>
      <c r="AI135" s="97">
        <v>0.92</v>
      </c>
      <c r="AJ135" s="98">
        <v>0</v>
      </c>
      <c r="AK135" s="98">
        <v>0.08</v>
      </c>
      <c r="AL135" s="98">
        <v>0</v>
      </c>
      <c r="AM135" s="99">
        <v>25</v>
      </c>
      <c r="AN135" s="98" t="s">
        <v>694</v>
      </c>
      <c r="AO135" s="98" t="s">
        <v>694</v>
      </c>
      <c r="AP135" s="98" t="s">
        <v>694</v>
      </c>
      <c r="AQ135" s="98" t="s">
        <v>694</v>
      </c>
      <c r="AR135" s="98" t="s">
        <v>694</v>
      </c>
    </row>
    <row r="136" spans="1:44">
      <c r="A136" s="58" t="s">
        <v>262</v>
      </c>
      <c r="B136" s="58">
        <v>112</v>
      </c>
      <c r="C136" s="58" t="s">
        <v>13</v>
      </c>
      <c r="D136" s="92" t="s">
        <v>263</v>
      </c>
      <c r="E136" s="93">
        <v>0.60840336134453776</v>
      </c>
      <c r="F136" s="93">
        <v>0.28235294117647058</v>
      </c>
      <c r="G136" s="93">
        <v>8.7394957983193272E-2</v>
      </c>
      <c r="H136" s="93">
        <v>2.1848739495798318E-2</v>
      </c>
      <c r="I136" s="92">
        <v>1190</v>
      </c>
      <c r="J136" s="93">
        <v>0.3</v>
      </c>
      <c r="K136" s="93">
        <v>0.5</v>
      </c>
      <c r="L136" s="93">
        <v>0.2</v>
      </c>
      <c r="M136" s="93">
        <v>0</v>
      </c>
      <c r="N136" s="92">
        <v>10</v>
      </c>
      <c r="O136" s="94">
        <v>0.61570945945945943</v>
      </c>
      <c r="P136" s="94">
        <v>0.29054054054054052</v>
      </c>
      <c r="Q136" s="94">
        <v>8.2770270270270271E-2</v>
      </c>
      <c r="R136" s="94">
        <v>1.097972972972973E-2</v>
      </c>
      <c r="S136" s="95">
        <v>1184</v>
      </c>
      <c r="T136" s="94">
        <v>0.63636363636363635</v>
      </c>
      <c r="U136" s="94">
        <v>0.27272727272727271</v>
      </c>
      <c r="V136" s="94">
        <v>9.0909090909090912E-2</v>
      </c>
      <c r="W136" s="94">
        <v>0</v>
      </c>
      <c r="X136" s="95">
        <v>11</v>
      </c>
      <c r="Y136" s="96">
        <v>0.61222627737226276</v>
      </c>
      <c r="Z136" s="96">
        <v>0.29470802919708028</v>
      </c>
      <c r="AA136" s="96">
        <v>8.3941605839416053E-2</v>
      </c>
      <c r="AB136" s="96">
        <v>9.1240875912408752E-3</v>
      </c>
      <c r="AC136" s="16">
        <v>1096</v>
      </c>
      <c r="AD136" s="96">
        <v>0.4</v>
      </c>
      <c r="AE136" s="96">
        <v>0.5</v>
      </c>
      <c r="AF136" s="96">
        <v>0.1</v>
      </c>
      <c r="AG136" s="96">
        <v>0</v>
      </c>
      <c r="AH136" s="16">
        <v>10</v>
      </c>
      <c r="AI136" s="97">
        <v>0.60349586016559342</v>
      </c>
      <c r="AJ136" s="98">
        <v>0.29438822447102114</v>
      </c>
      <c r="AK136" s="98">
        <v>9.1076356945722164E-2</v>
      </c>
      <c r="AL136" s="98">
        <v>1.1039558417663294E-2</v>
      </c>
      <c r="AM136" s="99">
        <v>1087</v>
      </c>
      <c r="AN136" s="98">
        <v>0.35714285714285715</v>
      </c>
      <c r="AO136" s="98">
        <v>0.5</v>
      </c>
      <c r="AP136" s="98">
        <v>0.14285714285714285</v>
      </c>
      <c r="AQ136" s="98">
        <v>0</v>
      </c>
      <c r="AR136" s="99">
        <v>14</v>
      </c>
    </row>
    <row r="137" spans="1:44">
      <c r="A137" s="58" t="s">
        <v>264</v>
      </c>
      <c r="B137" s="58">
        <v>101</v>
      </c>
      <c r="C137" s="58" t="s">
        <v>13</v>
      </c>
      <c r="D137" s="92" t="s">
        <v>265</v>
      </c>
      <c r="E137" s="93">
        <v>0.42105263157894735</v>
      </c>
      <c r="F137" s="93">
        <v>0.52631578947368418</v>
      </c>
      <c r="G137" s="93">
        <v>5.2631578947368418E-2</v>
      </c>
      <c r="H137" s="93">
        <v>0</v>
      </c>
      <c r="I137" s="92">
        <v>19</v>
      </c>
      <c r="J137" s="93" t="s">
        <v>694</v>
      </c>
      <c r="K137" s="93" t="s">
        <v>694</v>
      </c>
      <c r="L137" s="93" t="s">
        <v>694</v>
      </c>
      <c r="M137" s="93" t="s">
        <v>694</v>
      </c>
      <c r="N137" s="92" t="s">
        <v>694</v>
      </c>
      <c r="O137" s="94">
        <v>0.4</v>
      </c>
      <c r="P137" s="94">
        <v>0.6</v>
      </c>
      <c r="Q137" s="94">
        <v>0</v>
      </c>
      <c r="R137" s="94">
        <v>0</v>
      </c>
      <c r="S137" s="95">
        <v>15</v>
      </c>
      <c r="T137" s="94" t="s">
        <v>694</v>
      </c>
      <c r="U137" s="94" t="s">
        <v>694</v>
      </c>
      <c r="V137" s="94" t="s">
        <v>694</v>
      </c>
      <c r="W137" s="94" t="s">
        <v>694</v>
      </c>
      <c r="X137" s="94" t="s">
        <v>694</v>
      </c>
      <c r="Y137" s="96">
        <v>0.46666666666666667</v>
      </c>
      <c r="Z137" s="96">
        <v>0.53333333333333333</v>
      </c>
      <c r="AA137" s="96">
        <v>0</v>
      </c>
      <c r="AB137" s="96">
        <v>0</v>
      </c>
      <c r="AC137" s="16">
        <v>15</v>
      </c>
      <c r="AD137" s="96" t="s">
        <v>694</v>
      </c>
      <c r="AE137" s="96" t="s">
        <v>694</v>
      </c>
      <c r="AF137" s="96" t="s">
        <v>694</v>
      </c>
      <c r="AG137" s="96" t="s">
        <v>694</v>
      </c>
      <c r="AH137" s="16" t="s">
        <v>694</v>
      </c>
      <c r="AI137" s="97">
        <v>0.33333333333333331</v>
      </c>
      <c r="AJ137" s="98">
        <v>0.53333333333333333</v>
      </c>
      <c r="AK137" s="98">
        <v>0.13333333333333333</v>
      </c>
      <c r="AL137" s="98">
        <v>0</v>
      </c>
      <c r="AM137" s="99">
        <v>15</v>
      </c>
      <c r="AN137" s="98" t="s">
        <v>694</v>
      </c>
      <c r="AO137" s="98" t="s">
        <v>694</v>
      </c>
      <c r="AP137" s="98" t="s">
        <v>694</v>
      </c>
      <c r="AQ137" s="98" t="s">
        <v>694</v>
      </c>
      <c r="AR137" s="98" t="s">
        <v>694</v>
      </c>
    </row>
    <row r="138" spans="1:44">
      <c r="A138" s="58" t="s">
        <v>266</v>
      </c>
      <c r="B138" s="58">
        <v>189</v>
      </c>
      <c r="C138" s="58" t="s">
        <v>13</v>
      </c>
      <c r="D138" s="92" t="s">
        <v>267</v>
      </c>
      <c r="E138" s="93">
        <v>0.84210526315789469</v>
      </c>
      <c r="F138" s="93">
        <v>0</v>
      </c>
      <c r="G138" s="93">
        <v>0.10526315789473684</v>
      </c>
      <c r="H138" s="93">
        <v>5.2631578947368418E-2</v>
      </c>
      <c r="I138" s="92">
        <v>38</v>
      </c>
      <c r="J138" s="93" t="s">
        <v>694</v>
      </c>
      <c r="K138" s="93" t="s">
        <v>694</v>
      </c>
      <c r="L138" s="93" t="s">
        <v>694</v>
      </c>
      <c r="M138" s="93" t="s">
        <v>694</v>
      </c>
      <c r="N138" s="92" t="s">
        <v>694</v>
      </c>
      <c r="O138" s="94">
        <v>0.82352941176470584</v>
      </c>
      <c r="P138" s="94">
        <v>0</v>
      </c>
      <c r="Q138" s="94">
        <v>0.14705882352941177</v>
      </c>
      <c r="R138" s="94">
        <v>2.9411764705882353E-2</v>
      </c>
      <c r="S138" s="95">
        <v>34</v>
      </c>
      <c r="T138" s="94" t="s">
        <v>694</v>
      </c>
      <c r="U138" s="94" t="s">
        <v>694</v>
      </c>
      <c r="V138" s="94" t="s">
        <v>694</v>
      </c>
      <c r="W138" s="94" t="s">
        <v>694</v>
      </c>
      <c r="X138" s="94" t="s">
        <v>694</v>
      </c>
      <c r="Y138" s="96">
        <v>0.79591836734693877</v>
      </c>
      <c r="Z138" s="96">
        <v>2.0408163265306121E-2</v>
      </c>
      <c r="AA138" s="96">
        <v>8.1632653061224483E-2</v>
      </c>
      <c r="AB138" s="96">
        <v>0.10204081632653061</v>
      </c>
      <c r="AC138" s="16">
        <v>49</v>
      </c>
      <c r="AD138" s="96" t="s">
        <v>694</v>
      </c>
      <c r="AE138" s="96" t="s">
        <v>694</v>
      </c>
      <c r="AF138" s="96" t="s">
        <v>694</v>
      </c>
      <c r="AG138" s="96" t="s">
        <v>694</v>
      </c>
      <c r="AH138" s="16" t="s">
        <v>694</v>
      </c>
      <c r="AI138" s="97">
        <v>0.9</v>
      </c>
      <c r="AJ138" s="98">
        <v>0</v>
      </c>
      <c r="AK138" s="98">
        <v>0.06</v>
      </c>
      <c r="AL138" s="98">
        <v>0.04</v>
      </c>
      <c r="AM138" s="99">
        <v>50</v>
      </c>
      <c r="AN138" s="98" t="s">
        <v>694</v>
      </c>
      <c r="AO138" s="98" t="s">
        <v>694</v>
      </c>
      <c r="AP138" s="98" t="s">
        <v>694</v>
      </c>
      <c r="AQ138" s="98" t="s">
        <v>694</v>
      </c>
      <c r="AR138" s="98" t="s">
        <v>694</v>
      </c>
    </row>
    <row r="139" spans="1:44">
      <c r="A139" s="58" t="s">
        <v>268</v>
      </c>
      <c r="B139" s="58">
        <v>101</v>
      </c>
      <c r="C139" s="58" t="s">
        <v>13</v>
      </c>
      <c r="D139" s="92" t="s">
        <v>269</v>
      </c>
      <c r="E139" s="93" t="s">
        <v>774</v>
      </c>
      <c r="F139" s="93" t="s">
        <v>774</v>
      </c>
      <c r="G139" s="93" t="s">
        <v>774</v>
      </c>
      <c r="H139" s="93" t="s">
        <v>774</v>
      </c>
      <c r="I139" s="93" t="s">
        <v>774</v>
      </c>
      <c r="J139" s="93" t="s">
        <v>694</v>
      </c>
      <c r="K139" s="93" t="s">
        <v>694</v>
      </c>
      <c r="L139" s="93" t="s">
        <v>694</v>
      </c>
      <c r="M139" s="93" t="s">
        <v>694</v>
      </c>
      <c r="N139" s="92" t="s">
        <v>694</v>
      </c>
      <c r="O139" s="94">
        <v>1</v>
      </c>
      <c r="P139" s="94">
        <v>0</v>
      </c>
      <c r="Q139" s="94">
        <v>0</v>
      </c>
      <c r="R139" s="94">
        <v>0</v>
      </c>
      <c r="S139" s="95">
        <v>4</v>
      </c>
      <c r="T139" s="94" t="s">
        <v>774</v>
      </c>
      <c r="U139" s="94" t="s">
        <v>774</v>
      </c>
      <c r="V139" s="94" t="s">
        <v>774</v>
      </c>
      <c r="W139" s="94" t="s">
        <v>774</v>
      </c>
      <c r="X139" s="94" t="s">
        <v>774</v>
      </c>
      <c r="Y139" s="96">
        <v>1</v>
      </c>
      <c r="Z139" s="96">
        <v>0</v>
      </c>
      <c r="AA139" s="96">
        <v>0</v>
      </c>
      <c r="AB139" s="96">
        <v>0</v>
      </c>
      <c r="AC139" s="16">
        <v>4</v>
      </c>
      <c r="AD139" s="96" t="s">
        <v>774</v>
      </c>
      <c r="AE139" s="96" t="s">
        <v>774</v>
      </c>
      <c r="AF139" s="96" t="s">
        <v>774</v>
      </c>
      <c r="AG139" s="96" t="s">
        <v>774</v>
      </c>
      <c r="AH139" s="96" t="s">
        <v>774</v>
      </c>
      <c r="AI139" s="97" t="s">
        <v>774</v>
      </c>
      <c r="AJ139" s="98" t="s">
        <v>774</v>
      </c>
      <c r="AK139" s="98" t="s">
        <v>774</v>
      </c>
      <c r="AL139" s="98" t="s">
        <v>774</v>
      </c>
      <c r="AM139" s="99" t="s">
        <v>774</v>
      </c>
      <c r="AN139" s="97" t="s">
        <v>774</v>
      </c>
      <c r="AO139" s="98" t="s">
        <v>774</v>
      </c>
      <c r="AP139" s="98" t="s">
        <v>774</v>
      </c>
      <c r="AQ139" s="98" t="s">
        <v>774</v>
      </c>
      <c r="AR139" s="99" t="s">
        <v>774</v>
      </c>
    </row>
    <row r="140" spans="1:44">
      <c r="A140" s="58" t="s">
        <v>270</v>
      </c>
      <c r="B140" s="58">
        <v>112</v>
      </c>
      <c r="C140" s="58" t="s">
        <v>13</v>
      </c>
      <c r="D140" s="92" t="s">
        <v>271</v>
      </c>
      <c r="E140" s="93">
        <v>0.90476190476190477</v>
      </c>
      <c r="F140" s="93">
        <v>0</v>
      </c>
      <c r="G140" s="93">
        <v>0</v>
      </c>
      <c r="H140" s="93">
        <v>9.5238095238095233E-2</v>
      </c>
      <c r="I140" s="92">
        <v>21</v>
      </c>
      <c r="J140" s="93" t="s">
        <v>774</v>
      </c>
      <c r="K140" s="93" t="s">
        <v>774</v>
      </c>
      <c r="L140" s="93" t="s">
        <v>774</v>
      </c>
      <c r="M140" s="93" t="s">
        <v>774</v>
      </c>
      <c r="N140" s="93" t="s">
        <v>774</v>
      </c>
      <c r="O140" s="94">
        <v>0.92592592592592593</v>
      </c>
      <c r="P140" s="94">
        <v>3.7037037037037035E-2</v>
      </c>
      <c r="Q140" s="94">
        <v>0</v>
      </c>
      <c r="R140" s="94">
        <v>3.7037037037037035E-2</v>
      </c>
      <c r="S140" s="95">
        <v>27</v>
      </c>
      <c r="T140" s="94" t="s">
        <v>774</v>
      </c>
      <c r="U140" s="94" t="s">
        <v>774</v>
      </c>
      <c r="V140" s="94" t="s">
        <v>774</v>
      </c>
      <c r="W140" s="94" t="s">
        <v>774</v>
      </c>
      <c r="X140" s="94" t="s">
        <v>774</v>
      </c>
      <c r="Y140" s="96">
        <v>0.90625</v>
      </c>
      <c r="Z140" s="96">
        <v>6.25E-2</v>
      </c>
      <c r="AA140" s="96">
        <v>3.125E-2</v>
      </c>
      <c r="AB140" s="96">
        <v>0</v>
      </c>
      <c r="AC140" s="16">
        <v>32</v>
      </c>
      <c r="AD140" s="96" t="s">
        <v>694</v>
      </c>
      <c r="AE140" s="96" t="s">
        <v>694</v>
      </c>
      <c r="AF140" s="96" t="s">
        <v>694</v>
      </c>
      <c r="AG140" s="96" t="s">
        <v>694</v>
      </c>
      <c r="AH140" s="16" t="s">
        <v>694</v>
      </c>
      <c r="AI140" s="97">
        <v>0.92307692307692313</v>
      </c>
      <c r="AJ140" s="98">
        <v>7.6923076923076927E-2</v>
      </c>
      <c r="AK140" s="98">
        <v>0</v>
      </c>
      <c r="AL140" s="98">
        <v>0</v>
      </c>
      <c r="AM140" s="99">
        <v>39</v>
      </c>
      <c r="AN140" s="98" t="s">
        <v>694</v>
      </c>
      <c r="AO140" s="98" t="s">
        <v>694</v>
      </c>
      <c r="AP140" s="98" t="s">
        <v>694</v>
      </c>
      <c r="AQ140" s="98" t="s">
        <v>694</v>
      </c>
      <c r="AR140" s="98" t="s">
        <v>694</v>
      </c>
    </row>
    <row r="141" spans="1:44">
      <c r="A141" s="58" t="s">
        <v>272</v>
      </c>
      <c r="B141" s="58">
        <v>189</v>
      </c>
      <c r="C141" s="58" t="s">
        <v>13</v>
      </c>
      <c r="D141" s="92" t="s">
        <v>273</v>
      </c>
      <c r="E141" s="93">
        <v>0.75362318840579712</v>
      </c>
      <c r="F141" s="93">
        <v>0.19875776397515527</v>
      </c>
      <c r="G141" s="93">
        <v>3.7267080745341616E-2</v>
      </c>
      <c r="H141" s="93">
        <v>1.0351966873706004E-2</v>
      </c>
      <c r="I141" s="92">
        <v>483</v>
      </c>
      <c r="J141" s="93">
        <v>0.90909090909090906</v>
      </c>
      <c r="K141" s="93">
        <v>9.0909090909090912E-2</v>
      </c>
      <c r="L141" s="93">
        <v>0</v>
      </c>
      <c r="M141" s="93">
        <v>0</v>
      </c>
      <c r="N141" s="92">
        <v>11</v>
      </c>
      <c r="O141" s="94">
        <v>0.77204301075268822</v>
      </c>
      <c r="P141" s="94">
        <v>0.16559139784946236</v>
      </c>
      <c r="Q141" s="94">
        <v>4.9462365591397849E-2</v>
      </c>
      <c r="R141" s="94">
        <v>1.2903225806451613E-2</v>
      </c>
      <c r="S141" s="95">
        <v>465</v>
      </c>
      <c r="T141" s="94">
        <v>0.75</v>
      </c>
      <c r="U141" s="94">
        <v>0.25</v>
      </c>
      <c r="V141" s="94">
        <v>0</v>
      </c>
      <c r="W141" s="94">
        <v>0</v>
      </c>
      <c r="X141" s="95">
        <v>12</v>
      </c>
      <c r="Y141" s="96">
        <v>0.78215767634854771</v>
      </c>
      <c r="Z141" s="96">
        <v>0.15560165975103735</v>
      </c>
      <c r="AA141" s="96">
        <v>5.1867219917012451E-2</v>
      </c>
      <c r="AB141" s="96">
        <v>1.0373443983402489E-2</v>
      </c>
      <c r="AC141" s="16">
        <v>482</v>
      </c>
      <c r="AD141" s="96">
        <v>0.8</v>
      </c>
      <c r="AE141" s="96">
        <v>0.2</v>
      </c>
      <c r="AF141" s="96">
        <v>0</v>
      </c>
      <c r="AG141" s="96">
        <v>0</v>
      </c>
      <c r="AH141" s="16">
        <v>15</v>
      </c>
      <c r="AI141" s="97">
        <v>0.79193205944798306</v>
      </c>
      <c r="AJ141" s="98">
        <v>0.15498938428874734</v>
      </c>
      <c r="AK141" s="98">
        <v>4.4585987261146494E-2</v>
      </c>
      <c r="AL141" s="98">
        <v>8.4925690021231421E-3</v>
      </c>
      <c r="AM141" s="99">
        <v>471</v>
      </c>
      <c r="AN141" s="98">
        <v>0.69230769230769229</v>
      </c>
      <c r="AO141" s="98">
        <v>0.30769230769230771</v>
      </c>
      <c r="AP141" s="98">
        <v>0</v>
      </c>
      <c r="AQ141" s="98">
        <v>0</v>
      </c>
      <c r="AR141" s="99">
        <v>13</v>
      </c>
    </row>
    <row r="142" spans="1:44">
      <c r="A142" s="58" t="s">
        <v>274</v>
      </c>
      <c r="B142" s="58">
        <v>105</v>
      </c>
      <c r="C142" s="58" t="s">
        <v>13</v>
      </c>
      <c r="D142" s="92" t="s">
        <v>275</v>
      </c>
      <c r="E142" s="93">
        <v>0.46987951807228917</v>
      </c>
      <c r="F142" s="93">
        <v>0.44578313253012047</v>
      </c>
      <c r="G142" s="93">
        <v>6.0240963855421686E-2</v>
      </c>
      <c r="H142" s="93">
        <v>2.4096385542168676E-2</v>
      </c>
      <c r="I142" s="92">
        <v>83</v>
      </c>
      <c r="J142" s="93" t="s">
        <v>694</v>
      </c>
      <c r="K142" s="93" t="s">
        <v>694</v>
      </c>
      <c r="L142" s="93" t="s">
        <v>694</v>
      </c>
      <c r="M142" s="93" t="s">
        <v>694</v>
      </c>
      <c r="N142" s="92" t="s">
        <v>694</v>
      </c>
      <c r="O142" s="94">
        <v>0.49397590361445781</v>
      </c>
      <c r="P142" s="94">
        <v>0.43373493975903615</v>
      </c>
      <c r="Q142" s="94">
        <v>7.2289156626506021E-2</v>
      </c>
      <c r="R142" s="94">
        <v>0</v>
      </c>
      <c r="S142" s="95">
        <v>83</v>
      </c>
      <c r="T142" s="94" t="s">
        <v>694</v>
      </c>
      <c r="U142" s="94" t="s">
        <v>694</v>
      </c>
      <c r="V142" s="94" t="s">
        <v>694</v>
      </c>
      <c r="W142" s="94" t="s">
        <v>694</v>
      </c>
      <c r="X142" s="94" t="s">
        <v>694</v>
      </c>
      <c r="Y142" s="96">
        <v>0.51249999999999996</v>
      </c>
      <c r="Z142" s="96">
        <v>0.4375</v>
      </c>
      <c r="AA142" s="96">
        <v>0.05</v>
      </c>
      <c r="AB142" s="96">
        <v>0</v>
      </c>
      <c r="AC142" s="16">
        <v>80</v>
      </c>
      <c r="AD142" s="96" t="s">
        <v>694</v>
      </c>
      <c r="AE142" s="96" t="s">
        <v>694</v>
      </c>
      <c r="AF142" s="96" t="s">
        <v>694</v>
      </c>
      <c r="AG142" s="96" t="s">
        <v>694</v>
      </c>
      <c r="AH142" s="16" t="s">
        <v>694</v>
      </c>
      <c r="AI142" s="97">
        <v>0.44303797468354428</v>
      </c>
      <c r="AJ142" s="98">
        <v>0.53164556962025311</v>
      </c>
      <c r="AK142" s="98">
        <v>2.5316455696202531E-2</v>
      </c>
      <c r="AL142" s="98">
        <v>0</v>
      </c>
      <c r="AM142" s="99">
        <v>79</v>
      </c>
      <c r="AN142" s="98" t="s">
        <v>694</v>
      </c>
      <c r="AO142" s="98" t="s">
        <v>694</v>
      </c>
      <c r="AP142" s="98" t="s">
        <v>694</v>
      </c>
      <c r="AQ142" s="98" t="s">
        <v>694</v>
      </c>
      <c r="AR142" s="98" t="s">
        <v>694</v>
      </c>
    </row>
    <row r="143" spans="1:44">
      <c r="A143" s="58" t="s">
        <v>276</v>
      </c>
      <c r="B143" s="58">
        <v>171</v>
      </c>
      <c r="C143" s="58" t="s">
        <v>13</v>
      </c>
      <c r="D143" s="92" t="s">
        <v>277</v>
      </c>
      <c r="E143" s="93">
        <v>0.63636363636363635</v>
      </c>
      <c r="F143" s="93">
        <v>0.27272727272727271</v>
      </c>
      <c r="G143" s="93">
        <v>0</v>
      </c>
      <c r="H143" s="93">
        <v>9.0909090909090912E-2</v>
      </c>
      <c r="I143" s="92">
        <v>11</v>
      </c>
      <c r="J143" s="93" t="s">
        <v>694</v>
      </c>
      <c r="K143" s="93" t="s">
        <v>694</v>
      </c>
      <c r="L143" s="93" t="s">
        <v>694</v>
      </c>
      <c r="M143" s="93" t="s">
        <v>694</v>
      </c>
      <c r="N143" s="92" t="s">
        <v>694</v>
      </c>
      <c r="O143" s="94">
        <v>0.63636363636363635</v>
      </c>
      <c r="P143" s="94">
        <v>0.27272727272727271</v>
      </c>
      <c r="Q143" s="94">
        <v>0</v>
      </c>
      <c r="R143" s="94">
        <v>9.0909090909090912E-2</v>
      </c>
      <c r="S143" s="95">
        <v>11</v>
      </c>
      <c r="T143" s="94" t="s">
        <v>694</v>
      </c>
      <c r="U143" s="94" t="s">
        <v>694</v>
      </c>
      <c r="V143" s="94" t="s">
        <v>694</v>
      </c>
      <c r="W143" s="94" t="s">
        <v>694</v>
      </c>
      <c r="X143" s="94" t="s">
        <v>694</v>
      </c>
      <c r="Y143" s="96">
        <v>0.75</v>
      </c>
      <c r="Z143" s="96">
        <v>0.16666666666666666</v>
      </c>
      <c r="AA143" s="96">
        <v>8.3333333333333329E-2</v>
      </c>
      <c r="AB143" s="96">
        <v>0</v>
      </c>
      <c r="AC143" s="16">
        <v>12</v>
      </c>
      <c r="AD143" s="96" t="s">
        <v>694</v>
      </c>
      <c r="AE143" s="96" t="s">
        <v>694</v>
      </c>
      <c r="AF143" s="96" t="s">
        <v>694</v>
      </c>
      <c r="AG143" s="96" t="s">
        <v>694</v>
      </c>
      <c r="AH143" s="16" t="s">
        <v>694</v>
      </c>
      <c r="AI143" s="97">
        <v>0.6</v>
      </c>
      <c r="AJ143" s="98">
        <v>0.3</v>
      </c>
      <c r="AK143" s="98">
        <v>0.1</v>
      </c>
      <c r="AL143" s="98">
        <v>0</v>
      </c>
      <c r="AM143" s="99">
        <v>10</v>
      </c>
      <c r="AN143" s="98" t="s">
        <v>694</v>
      </c>
      <c r="AO143" s="98" t="s">
        <v>694</v>
      </c>
      <c r="AP143" s="98" t="s">
        <v>694</v>
      </c>
      <c r="AQ143" s="98" t="s">
        <v>694</v>
      </c>
      <c r="AR143" s="98" t="s">
        <v>694</v>
      </c>
    </row>
    <row r="144" spans="1:44">
      <c r="A144" s="58" t="s">
        <v>278</v>
      </c>
      <c r="B144" s="58">
        <v>171</v>
      </c>
      <c r="C144" s="58" t="s">
        <v>13</v>
      </c>
      <c r="D144" s="92" t="s">
        <v>279</v>
      </c>
      <c r="E144" s="93">
        <v>0.91428571428571426</v>
      </c>
      <c r="F144" s="93">
        <v>4.2857142857142858E-2</v>
      </c>
      <c r="G144" s="93">
        <v>4.2857142857142858E-2</v>
      </c>
      <c r="H144" s="93">
        <v>0</v>
      </c>
      <c r="I144" s="92">
        <v>70</v>
      </c>
      <c r="J144" s="93" t="s">
        <v>694</v>
      </c>
      <c r="K144" s="93" t="s">
        <v>694</v>
      </c>
      <c r="L144" s="93" t="s">
        <v>694</v>
      </c>
      <c r="M144" s="93" t="s">
        <v>694</v>
      </c>
      <c r="N144" s="92" t="s">
        <v>694</v>
      </c>
      <c r="O144" s="94">
        <v>0.83544303797468356</v>
      </c>
      <c r="P144" s="94">
        <v>0.12658227848101267</v>
      </c>
      <c r="Q144" s="94">
        <v>3.7974683544303799E-2</v>
      </c>
      <c r="R144" s="94">
        <v>0</v>
      </c>
      <c r="S144" s="95">
        <v>79</v>
      </c>
      <c r="T144" s="94" t="s">
        <v>694</v>
      </c>
      <c r="U144" s="94" t="s">
        <v>694</v>
      </c>
      <c r="V144" s="94" t="s">
        <v>694</v>
      </c>
      <c r="W144" s="94" t="s">
        <v>694</v>
      </c>
      <c r="X144" s="94" t="s">
        <v>694</v>
      </c>
      <c r="Y144" s="96">
        <v>0.875</v>
      </c>
      <c r="Z144" s="96">
        <v>0.1</v>
      </c>
      <c r="AA144" s="96">
        <v>0</v>
      </c>
      <c r="AB144" s="96">
        <v>2.5000000000000001E-2</v>
      </c>
      <c r="AC144" s="16">
        <v>80</v>
      </c>
      <c r="AD144" s="96" t="s">
        <v>694</v>
      </c>
      <c r="AE144" s="96" t="s">
        <v>694</v>
      </c>
      <c r="AF144" s="96" t="s">
        <v>694</v>
      </c>
      <c r="AG144" s="96" t="s">
        <v>694</v>
      </c>
      <c r="AH144" s="16" t="s">
        <v>694</v>
      </c>
      <c r="AI144" s="97">
        <v>0.84810126582278478</v>
      </c>
      <c r="AJ144" s="98">
        <v>0.11392405063291139</v>
      </c>
      <c r="AK144" s="98">
        <v>1.2658227848101266E-2</v>
      </c>
      <c r="AL144" s="98">
        <v>2.5316455696202531E-2</v>
      </c>
      <c r="AM144" s="99">
        <v>79</v>
      </c>
      <c r="AN144" s="98" t="s">
        <v>694</v>
      </c>
      <c r="AO144" s="98" t="s">
        <v>694</v>
      </c>
      <c r="AP144" s="98" t="s">
        <v>694</v>
      </c>
      <c r="AQ144" s="98" t="s">
        <v>694</v>
      </c>
      <c r="AR144" s="98" t="s">
        <v>694</v>
      </c>
    </row>
    <row r="145" spans="1:44">
      <c r="A145" s="58" t="s">
        <v>280</v>
      </c>
      <c r="B145" s="58">
        <v>113</v>
      </c>
      <c r="C145" s="58" t="s">
        <v>13</v>
      </c>
      <c r="D145" s="92" t="s">
        <v>281</v>
      </c>
      <c r="E145" s="93">
        <v>0.78985507246376807</v>
      </c>
      <c r="F145" s="93">
        <v>0.12318840579710146</v>
      </c>
      <c r="G145" s="93">
        <v>8.6956521739130432E-2</v>
      </c>
      <c r="H145" s="93">
        <v>0</v>
      </c>
      <c r="I145" s="92">
        <v>138</v>
      </c>
      <c r="J145" s="93" t="s">
        <v>774</v>
      </c>
      <c r="K145" s="93" t="s">
        <v>774</v>
      </c>
      <c r="L145" s="93" t="s">
        <v>774</v>
      </c>
      <c r="M145" s="93" t="s">
        <v>774</v>
      </c>
      <c r="N145" s="93" t="s">
        <v>774</v>
      </c>
      <c r="O145" s="94">
        <v>0.79527559055118113</v>
      </c>
      <c r="P145" s="94">
        <v>0.11811023622047244</v>
      </c>
      <c r="Q145" s="94">
        <v>8.6614173228346455E-2</v>
      </c>
      <c r="R145" s="94">
        <v>0</v>
      </c>
      <c r="S145" s="95">
        <v>127</v>
      </c>
      <c r="T145" s="94" t="s">
        <v>694</v>
      </c>
      <c r="U145" s="94" t="s">
        <v>694</v>
      </c>
      <c r="V145" s="94" t="s">
        <v>694</v>
      </c>
      <c r="W145" s="94" t="s">
        <v>694</v>
      </c>
      <c r="X145" s="94" t="s">
        <v>694</v>
      </c>
      <c r="Y145" s="96">
        <v>0.79720279720279719</v>
      </c>
      <c r="Z145" s="96">
        <v>0.11188811188811189</v>
      </c>
      <c r="AA145" s="96">
        <v>9.0909090909090912E-2</v>
      </c>
      <c r="AB145" s="96">
        <v>0</v>
      </c>
      <c r="AC145" s="16">
        <v>143</v>
      </c>
      <c r="AD145" s="96" t="s">
        <v>774</v>
      </c>
      <c r="AE145" s="96" t="s">
        <v>774</v>
      </c>
      <c r="AF145" s="96" t="s">
        <v>774</v>
      </c>
      <c r="AG145" s="96" t="s">
        <v>774</v>
      </c>
      <c r="AH145" s="96" t="s">
        <v>774</v>
      </c>
      <c r="AI145" s="97">
        <v>0.79640718562874246</v>
      </c>
      <c r="AJ145" s="98">
        <v>0.10179640718562874</v>
      </c>
      <c r="AK145" s="98">
        <v>0.10179640718562874</v>
      </c>
      <c r="AL145" s="98">
        <v>0</v>
      </c>
      <c r="AM145" s="99">
        <v>167</v>
      </c>
      <c r="AN145" s="97" t="s">
        <v>774</v>
      </c>
      <c r="AO145" s="98" t="s">
        <v>774</v>
      </c>
      <c r="AP145" s="98" t="s">
        <v>774</v>
      </c>
      <c r="AQ145" s="98" t="s">
        <v>774</v>
      </c>
      <c r="AR145" s="99" t="s">
        <v>774</v>
      </c>
    </row>
    <row r="146" spans="1:44">
      <c r="A146" s="58" t="s">
        <v>282</v>
      </c>
      <c r="B146" s="58">
        <v>101</v>
      </c>
      <c r="C146" s="58" t="s">
        <v>13</v>
      </c>
      <c r="D146" s="92" t="s">
        <v>283</v>
      </c>
      <c r="E146" s="93">
        <v>0.82300884955752207</v>
      </c>
      <c r="F146" s="93">
        <v>0.17699115044247787</v>
      </c>
      <c r="G146" s="93">
        <v>0</v>
      </c>
      <c r="H146" s="93">
        <v>0</v>
      </c>
      <c r="I146" s="92">
        <v>113</v>
      </c>
      <c r="J146" s="93" t="s">
        <v>774</v>
      </c>
      <c r="K146" s="93" t="s">
        <v>774</v>
      </c>
      <c r="L146" s="93" t="s">
        <v>774</v>
      </c>
      <c r="M146" s="93" t="s">
        <v>774</v>
      </c>
      <c r="N146" s="93" t="s">
        <v>774</v>
      </c>
      <c r="O146" s="94">
        <v>0.82608695652173914</v>
      </c>
      <c r="P146" s="94">
        <v>0.14782608695652175</v>
      </c>
      <c r="Q146" s="94">
        <v>2.6086956521739129E-2</v>
      </c>
      <c r="R146" s="94">
        <v>0</v>
      </c>
      <c r="S146" s="95">
        <v>115</v>
      </c>
      <c r="T146" s="94" t="s">
        <v>774</v>
      </c>
      <c r="U146" s="94" t="s">
        <v>774</v>
      </c>
      <c r="V146" s="94" t="s">
        <v>774</v>
      </c>
      <c r="W146" s="94" t="s">
        <v>774</v>
      </c>
      <c r="X146" s="94" t="s">
        <v>774</v>
      </c>
      <c r="Y146" s="96">
        <v>0.81632653061224492</v>
      </c>
      <c r="Z146" s="96">
        <v>0.16326530612244897</v>
      </c>
      <c r="AA146" s="96">
        <v>2.0408163265306121E-2</v>
      </c>
      <c r="AB146" s="96">
        <v>0</v>
      </c>
      <c r="AC146" s="16">
        <v>49</v>
      </c>
      <c r="AD146" s="96" t="s">
        <v>774</v>
      </c>
      <c r="AE146" s="96" t="s">
        <v>774</v>
      </c>
      <c r="AF146" s="96" t="s">
        <v>774</v>
      </c>
      <c r="AG146" s="96" t="s">
        <v>774</v>
      </c>
      <c r="AH146" s="96" t="s">
        <v>774</v>
      </c>
      <c r="AI146" s="97">
        <v>0.7142857142857143</v>
      </c>
      <c r="AJ146" s="98">
        <v>0.22077922077922077</v>
      </c>
      <c r="AK146" s="98">
        <v>5.1948051948051951E-2</v>
      </c>
      <c r="AL146" s="98">
        <v>1.2987012987012988E-2</v>
      </c>
      <c r="AM146" s="99">
        <v>77</v>
      </c>
      <c r="AN146" s="98" t="s">
        <v>694</v>
      </c>
      <c r="AO146" s="98" t="s">
        <v>694</v>
      </c>
      <c r="AP146" s="98" t="s">
        <v>694</v>
      </c>
      <c r="AQ146" s="98" t="s">
        <v>694</v>
      </c>
      <c r="AR146" s="98" t="s">
        <v>694</v>
      </c>
    </row>
    <row r="147" spans="1:44">
      <c r="A147" s="58" t="s">
        <v>284</v>
      </c>
      <c r="B147" s="58">
        <v>189</v>
      </c>
      <c r="C147" s="58" t="s">
        <v>8</v>
      </c>
      <c r="D147" s="92" t="s">
        <v>285</v>
      </c>
      <c r="E147" s="93">
        <v>0.51228501228501233</v>
      </c>
      <c r="F147" s="93">
        <v>0.32125307125307123</v>
      </c>
      <c r="G147" s="93">
        <v>0.15601965601965603</v>
      </c>
      <c r="H147" s="93">
        <v>1.0442260442260442E-2</v>
      </c>
      <c r="I147" s="92">
        <v>1628</v>
      </c>
      <c r="J147" s="93">
        <v>0.296875</v>
      </c>
      <c r="K147" s="93">
        <v>0.28125</v>
      </c>
      <c r="L147" s="93">
        <v>0.421875</v>
      </c>
      <c r="M147" s="93">
        <v>0</v>
      </c>
      <c r="N147" s="92">
        <v>64</v>
      </c>
      <c r="O147" s="94">
        <v>0.49841471147748889</v>
      </c>
      <c r="P147" s="94">
        <v>0.32910589727330375</v>
      </c>
      <c r="Q147" s="94">
        <v>0.16233354470513633</v>
      </c>
      <c r="R147" s="94">
        <v>1.0145846544071021E-2</v>
      </c>
      <c r="S147" s="95">
        <v>1577</v>
      </c>
      <c r="T147" s="94">
        <v>0.34782608695652173</v>
      </c>
      <c r="U147" s="94">
        <v>0.3188405797101449</v>
      </c>
      <c r="V147" s="94">
        <v>0.33333333333333331</v>
      </c>
      <c r="W147" s="94">
        <v>0</v>
      </c>
      <c r="X147" s="95">
        <v>69</v>
      </c>
      <c r="Y147" s="96">
        <v>0.50516129032258061</v>
      </c>
      <c r="Z147" s="96">
        <v>0.34903225806451615</v>
      </c>
      <c r="AA147" s="96">
        <v>0.13548387096774195</v>
      </c>
      <c r="AB147" s="96">
        <v>1.032258064516129E-2</v>
      </c>
      <c r="AC147" s="16">
        <v>1550</v>
      </c>
      <c r="AD147" s="96">
        <v>0.37096774193548387</v>
      </c>
      <c r="AE147" s="96">
        <v>0.33870967741935482</v>
      </c>
      <c r="AF147" s="96">
        <v>0.29032258064516131</v>
      </c>
      <c r="AG147" s="96">
        <v>0</v>
      </c>
      <c r="AH147" s="16">
        <v>62</v>
      </c>
      <c r="AI147" s="97">
        <v>0.48832684824902722</v>
      </c>
      <c r="AJ147" s="98">
        <v>0.36835278858625164</v>
      </c>
      <c r="AK147" s="98">
        <v>0.13294422827496757</v>
      </c>
      <c r="AL147" s="98">
        <v>1.0376134889753566E-2</v>
      </c>
      <c r="AM147" s="99">
        <v>1542</v>
      </c>
      <c r="AN147" s="98">
        <v>0.32075471698113206</v>
      </c>
      <c r="AO147" s="98">
        <v>0.37735849056603776</v>
      </c>
      <c r="AP147" s="98">
        <v>0.30188679245283018</v>
      </c>
      <c r="AQ147" s="98">
        <v>0</v>
      </c>
      <c r="AR147" s="99">
        <v>53</v>
      </c>
    </row>
    <row r="148" spans="1:44">
      <c r="A148" s="58" t="s">
        <v>286</v>
      </c>
      <c r="B148" s="58">
        <v>113</v>
      </c>
      <c r="C148" s="58" t="s">
        <v>13</v>
      </c>
      <c r="D148" s="92" t="s">
        <v>287</v>
      </c>
      <c r="E148" s="93">
        <v>0.66153846153846152</v>
      </c>
      <c r="F148" s="93">
        <v>0.27692307692307694</v>
      </c>
      <c r="G148" s="93">
        <v>6.1538461538461542E-2</v>
      </c>
      <c r="H148" s="93">
        <v>0</v>
      </c>
      <c r="I148" s="92">
        <v>65</v>
      </c>
      <c r="J148" s="93" t="s">
        <v>774</v>
      </c>
      <c r="K148" s="93" t="s">
        <v>774</v>
      </c>
      <c r="L148" s="93" t="s">
        <v>774</v>
      </c>
      <c r="M148" s="93" t="s">
        <v>774</v>
      </c>
      <c r="N148" s="93" t="s">
        <v>774</v>
      </c>
      <c r="O148" s="94">
        <v>0.84848484848484851</v>
      </c>
      <c r="P148" s="94">
        <v>0.10606060606060606</v>
      </c>
      <c r="Q148" s="94">
        <v>4.5454545454545456E-2</v>
      </c>
      <c r="R148" s="94">
        <v>0</v>
      </c>
      <c r="S148" s="95">
        <v>66</v>
      </c>
      <c r="T148" s="94" t="s">
        <v>694</v>
      </c>
      <c r="U148" s="94" t="s">
        <v>694</v>
      </c>
      <c r="V148" s="94" t="s">
        <v>694</v>
      </c>
      <c r="W148" s="94" t="s">
        <v>694</v>
      </c>
      <c r="X148" s="94" t="s">
        <v>694</v>
      </c>
      <c r="Y148" s="96">
        <v>0.79032258064516125</v>
      </c>
      <c r="Z148" s="96">
        <v>0.16129032258064516</v>
      </c>
      <c r="AA148" s="96">
        <v>3.2258064516129031E-2</v>
      </c>
      <c r="AB148" s="96">
        <v>1.6129032258064516E-2</v>
      </c>
      <c r="AC148" s="16">
        <v>62</v>
      </c>
      <c r="AD148" s="96" t="s">
        <v>694</v>
      </c>
      <c r="AE148" s="96" t="s">
        <v>694</v>
      </c>
      <c r="AF148" s="96" t="s">
        <v>694</v>
      </c>
      <c r="AG148" s="96" t="s">
        <v>694</v>
      </c>
      <c r="AH148" s="16" t="s">
        <v>694</v>
      </c>
      <c r="AI148" s="97">
        <v>0.85964912280701755</v>
      </c>
      <c r="AJ148" s="98">
        <v>5.2631578947368418E-2</v>
      </c>
      <c r="AK148" s="98">
        <v>8.771929824561403E-2</v>
      </c>
      <c r="AL148" s="98">
        <v>0</v>
      </c>
      <c r="AM148" s="99">
        <v>57</v>
      </c>
      <c r="AN148" s="98" t="s">
        <v>694</v>
      </c>
      <c r="AO148" s="98" t="s">
        <v>694</v>
      </c>
      <c r="AP148" s="98" t="s">
        <v>694</v>
      </c>
      <c r="AQ148" s="98" t="s">
        <v>694</v>
      </c>
      <c r="AR148" s="98" t="s">
        <v>694</v>
      </c>
    </row>
    <row r="149" spans="1:44">
      <c r="A149" s="58" t="s">
        <v>288</v>
      </c>
      <c r="B149" s="58">
        <v>101</v>
      </c>
      <c r="C149" s="58" t="s">
        <v>8</v>
      </c>
      <c r="D149" s="92" t="s">
        <v>289</v>
      </c>
      <c r="E149" s="93">
        <v>0.59696458684654297</v>
      </c>
      <c r="F149" s="93">
        <v>0.25126475548060706</v>
      </c>
      <c r="G149" s="93">
        <v>0.13153456998313659</v>
      </c>
      <c r="H149" s="93">
        <v>2.0236087689713321E-2</v>
      </c>
      <c r="I149" s="92">
        <v>1779</v>
      </c>
      <c r="J149" s="93">
        <v>0.32258064516129031</v>
      </c>
      <c r="K149" s="93">
        <v>0.41935483870967744</v>
      </c>
      <c r="L149" s="93">
        <v>0.25806451612903225</v>
      </c>
      <c r="M149" s="93">
        <v>0</v>
      </c>
      <c r="N149" s="92">
        <v>31</v>
      </c>
      <c r="O149" s="94">
        <v>0.58626865671641792</v>
      </c>
      <c r="P149" s="94">
        <v>0.2656716417910448</v>
      </c>
      <c r="Q149" s="94">
        <v>0.13134328358208955</v>
      </c>
      <c r="R149" s="94">
        <v>1.671641791044776E-2</v>
      </c>
      <c r="S149" s="95">
        <v>1675</v>
      </c>
      <c r="T149" s="94">
        <v>0.36666666666666664</v>
      </c>
      <c r="U149" s="94">
        <v>0.36666666666666664</v>
      </c>
      <c r="V149" s="94">
        <v>0.26666666666666666</v>
      </c>
      <c r="W149" s="94">
        <v>0</v>
      </c>
      <c r="X149" s="95">
        <v>30</v>
      </c>
      <c r="Y149" s="96">
        <v>0.55293367346938771</v>
      </c>
      <c r="Z149" s="96">
        <v>0.29591836734693877</v>
      </c>
      <c r="AA149" s="96">
        <v>0.13201530612244897</v>
      </c>
      <c r="AB149" s="96">
        <v>1.913265306122449E-2</v>
      </c>
      <c r="AC149" s="16">
        <v>1568</v>
      </c>
      <c r="AD149" s="96">
        <v>0.3235294117647059</v>
      </c>
      <c r="AE149" s="96">
        <v>0.41176470588235292</v>
      </c>
      <c r="AF149" s="96">
        <v>0.26470588235294118</v>
      </c>
      <c r="AG149" s="96">
        <v>0</v>
      </c>
      <c r="AH149" s="16">
        <v>34</v>
      </c>
      <c r="AI149" s="97">
        <v>0.51726568005637774</v>
      </c>
      <c r="AJ149" s="98">
        <v>0.31712473572938688</v>
      </c>
      <c r="AK149" s="98">
        <v>0.14094432699083861</v>
      </c>
      <c r="AL149" s="98">
        <v>2.4665257223396759E-2</v>
      </c>
      <c r="AM149" s="99">
        <v>1419</v>
      </c>
      <c r="AN149" s="98">
        <v>0.25</v>
      </c>
      <c r="AO149" s="98">
        <v>0.375</v>
      </c>
      <c r="AP149" s="98">
        <v>0.34375</v>
      </c>
      <c r="AQ149" s="98">
        <v>3.125E-2</v>
      </c>
      <c r="AR149" s="99">
        <v>32</v>
      </c>
    </row>
    <row r="150" spans="1:44">
      <c r="A150" s="58" t="s">
        <v>290</v>
      </c>
      <c r="B150" s="58">
        <v>101</v>
      </c>
      <c r="C150" s="58" t="s">
        <v>13</v>
      </c>
      <c r="D150" s="92" t="s">
        <v>291</v>
      </c>
      <c r="E150" s="93">
        <v>0.88789237668161436</v>
      </c>
      <c r="F150" s="93">
        <v>5.3811659192825115E-2</v>
      </c>
      <c r="G150" s="93">
        <v>4.0358744394618833E-2</v>
      </c>
      <c r="H150" s="93">
        <v>1.7937219730941704E-2</v>
      </c>
      <c r="I150" s="92">
        <v>223</v>
      </c>
      <c r="J150" s="93" t="s">
        <v>774</v>
      </c>
      <c r="K150" s="93" t="s">
        <v>774</v>
      </c>
      <c r="L150" s="93" t="s">
        <v>774</v>
      </c>
      <c r="M150" s="93" t="s">
        <v>774</v>
      </c>
      <c r="N150" s="93" t="s">
        <v>774</v>
      </c>
      <c r="O150" s="94">
        <v>0.84684684684684686</v>
      </c>
      <c r="P150" s="94">
        <v>9.45945945945946E-2</v>
      </c>
      <c r="Q150" s="94">
        <v>4.5045045045045043E-2</v>
      </c>
      <c r="R150" s="94">
        <v>1.3513513513513514E-2</v>
      </c>
      <c r="S150" s="95">
        <v>222</v>
      </c>
      <c r="T150" s="94" t="s">
        <v>774</v>
      </c>
      <c r="U150" s="94" t="s">
        <v>774</v>
      </c>
      <c r="V150" s="94" t="s">
        <v>774</v>
      </c>
      <c r="W150" s="94" t="s">
        <v>774</v>
      </c>
      <c r="X150" s="94" t="s">
        <v>774</v>
      </c>
      <c r="Y150" s="96">
        <v>0.80861244019138756</v>
      </c>
      <c r="Z150" s="96">
        <v>0.13875598086124402</v>
      </c>
      <c r="AA150" s="96">
        <v>4.3062200956937802E-2</v>
      </c>
      <c r="AB150" s="96">
        <v>9.5693779904306216E-3</v>
      </c>
      <c r="AC150" s="16">
        <v>209</v>
      </c>
      <c r="AD150" s="96" t="s">
        <v>774</v>
      </c>
      <c r="AE150" s="96" t="s">
        <v>774</v>
      </c>
      <c r="AF150" s="96" t="s">
        <v>774</v>
      </c>
      <c r="AG150" s="96" t="s">
        <v>774</v>
      </c>
      <c r="AH150" s="96" t="s">
        <v>774</v>
      </c>
      <c r="AI150" s="97">
        <v>0.81623931623931623</v>
      </c>
      <c r="AJ150" s="98">
        <v>0.11538461538461539</v>
      </c>
      <c r="AK150" s="98">
        <v>5.9829059829059832E-2</v>
      </c>
      <c r="AL150" s="98">
        <v>8.5470085470085479E-3</v>
      </c>
      <c r="AM150" s="99">
        <v>234</v>
      </c>
      <c r="AN150" s="97" t="s">
        <v>774</v>
      </c>
      <c r="AO150" s="98" t="s">
        <v>774</v>
      </c>
      <c r="AP150" s="98" t="s">
        <v>774</v>
      </c>
      <c r="AQ150" s="98" t="s">
        <v>774</v>
      </c>
      <c r="AR150" s="99" t="s">
        <v>774</v>
      </c>
    </row>
    <row r="151" spans="1:44">
      <c r="A151" s="58" t="s">
        <v>292</v>
      </c>
      <c r="B151" s="58">
        <v>121</v>
      </c>
      <c r="C151" s="58" t="s">
        <v>13</v>
      </c>
      <c r="D151" s="92" t="s">
        <v>293</v>
      </c>
      <c r="E151" s="93">
        <v>0.83894230769230771</v>
      </c>
      <c r="F151" s="93">
        <v>0.12980769230769232</v>
      </c>
      <c r="G151" s="93">
        <v>1.4423076923076924E-2</v>
      </c>
      <c r="H151" s="93">
        <v>1.6826923076923076E-2</v>
      </c>
      <c r="I151" s="92">
        <v>416</v>
      </c>
      <c r="J151" s="93" t="s">
        <v>774</v>
      </c>
      <c r="K151" s="93" t="s">
        <v>774</v>
      </c>
      <c r="L151" s="93" t="s">
        <v>774</v>
      </c>
      <c r="M151" s="93" t="s">
        <v>774</v>
      </c>
      <c r="N151" s="93" t="s">
        <v>774</v>
      </c>
      <c r="O151" s="94">
        <v>0.77317073170731709</v>
      </c>
      <c r="P151" s="94">
        <v>0.1926829268292683</v>
      </c>
      <c r="Q151" s="94">
        <v>1.4634146341463415E-2</v>
      </c>
      <c r="R151" s="94">
        <v>1.9512195121951219E-2</v>
      </c>
      <c r="S151" s="95">
        <v>410</v>
      </c>
      <c r="T151" s="94" t="s">
        <v>774</v>
      </c>
      <c r="U151" s="94" t="s">
        <v>774</v>
      </c>
      <c r="V151" s="94" t="s">
        <v>774</v>
      </c>
      <c r="W151" s="94" t="s">
        <v>774</v>
      </c>
      <c r="X151" s="94" t="s">
        <v>774</v>
      </c>
      <c r="Y151" s="96">
        <v>0.77464788732394363</v>
      </c>
      <c r="Z151" s="96">
        <v>0.17136150234741784</v>
      </c>
      <c r="AA151" s="96">
        <v>2.3474178403755867E-2</v>
      </c>
      <c r="AB151" s="96">
        <v>3.0516431924882629E-2</v>
      </c>
      <c r="AC151" s="16">
        <v>426</v>
      </c>
      <c r="AD151" s="96" t="s">
        <v>774</v>
      </c>
      <c r="AE151" s="96" t="s">
        <v>774</v>
      </c>
      <c r="AF151" s="96" t="s">
        <v>774</v>
      </c>
      <c r="AG151" s="96" t="s">
        <v>774</v>
      </c>
      <c r="AH151" s="96" t="s">
        <v>774</v>
      </c>
      <c r="AI151" s="97">
        <v>0.73634204275534443</v>
      </c>
      <c r="AJ151" s="98">
        <v>0.20427553444180521</v>
      </c>
      <c r="AK151" s="98">
        <v>2.8503562945368172E-2</v>
      </c>
      <c r="AL151" s="98">
        <v>3.0878859857482184E-2</v>
      </c>
      <c r="AM151" s="99">
        <v>421</v>
      </c>
      <c r="AN151" s="97" t="s">
        <v>774</v>
      </c>
      <c r="AO151" s="98" t="s">
        <v>774</v>
      </c>
      <c r="AP151" s="98" t="s">
        <v>774</v>
      </c>
      <c r="AQ151" s="98" t="s">
        <v>774</v>
      </c>
      <c r="AR151" s="99" t="s">
        <v>774</v>
      </c>
    </row>
    <row r="152" spans="1:44">
      <c r="A152" s="58" t="s">
        <v>294</v>
      </c>
      <c r="B152" s="58">
        <v>189</v>
      </c>
      <c r="C152" s="58" t="s">
        <v>13</v>
      </c>
      <c r="D152" s="92" t="s">
        <v>295</v>
      </c>
      <c r="E152" s="93">
        <v>0.80769230769230771</v>
      </c>
      <c r="F152" s="93">
        <v>0.14529914529914531</v>
      </c>
      <c r="G152" s="93">
        <v>3.4188034188034191E-2</v>
      </c>
      <c r="H152" s="93">
        <v>1.282051282051282E-2</v>
      </c>
      <c r="I152" s="92">
        <v>234</v>
      </c>
      <c r="J152" s="93" t="s">
        <v>774</v>
      </c>
      <c r="K152" s="93" t="s">
        <v>774</v>
      </c>
      <c r="L152" s="93" t="s">
        <v>774</v>
      </c>
      <c r="M152" s="93" t="s">
        <v>774</v>
      </c>
      <c r="N152" s="93" t="s">
        <v>774</v>
      </c>
      <c r="O152" s="94">
        <v>0.80973451327433632</v>
      </c>
      <c r="P152" s="94">
        <v>0.12389380530973451</v>
      </c>
      <c r="Q152" s="94">
        <v>4.4247787610619468E-2</v>
      </c>
      <c r="R152" s="94">
        <v>2.2123893805309734E-2</v>
      </c>
      <c r="S152" s="95">
        <v>226</v>
      </c>
      <c r="T152" s="94" t="s">
        <v>774</v>
      </c>
      <c r="U152" s="94" t="s">
        <v>774</v>
      </c>
      <c r="V152" s="94" t="s">
        <v>774</v>
      </c>
      <c r="W152" s="94" t="s">
        <v>774</v>
      </c>
      <c r="X152" s="94" t="s">
        <v>774</v>
      </c>
      <c r="Y152" s="96">
        <v>0.79326923076923073</v>
      </c>
      <c r="Z152" s="96">
        <v>0.12980769230769232</v>
      </c>
      <c r="AA152" s="96">
        <v>5.7692307692307696E-2</v>
      </c>
      <c r="AB152" s="96">
        <v>1.9230769230769232E-2</v>
      </c>
      <c r="AC152" s="16">
        <v>208</v>
      </c>
      <c r="AD152" s="96" t="s">
        <v>774</v>
      </c>
      <c r="AE152" s="96" t="s">
        <v>774</v>
      </c>
      <c r="AF152" s="96" t="s">
        <v>774</v>
      </c>
      <c r="AG152" s="96" t="s">
        <v>774</v>
      </c>
      <c r="AH152" s="96" t="s">
        <v>774</v>
      </c>
      <c r="AI152" s="97">
        <v>0.73499999999999999</v>
      </c>
      <c r="AJ152" s="98">
        <v>0.16500000000000001</v>
      </c>
      <c r="AK152" s="98">
        <v>0.08</v>
      </c>
      <c r="AL152" s="98">
        <v>0.02</v>
      </c>
      <c r="AM152" s="99">
        <v>200</v>
      </c>
      <c r="AN152" s="97" t="s">
        <v>774</v>
      </c>
      <c r="AO152" s="98" t="s">
        <v>774</v>
      </c>
      <c r="AP152" s="98" t="s">
        <v>774</v>
      </c>
      <c r="AQ152" s="98" t="s">
        <v>774</v>
      </c>
      <c r="AR152" s="99" t="s">
        <v>774</v>
      </c>
    </row>
    <row r="153" spans="1:44">
      <c r="A153" s="58" t="s">
        <v>296</v>
      </c>
      <c r="B153" s="58">
        <v>171</v>
      </c>
      <c r="C153" s="58" t="s">
        <v>13</v>
      </c>
      <c r="D153" s="92" t="s">
        <v>297</v>
      </c>
      <c r="E153" s="93">
        <v>0.88541666666666663</v>
      </c>
      <c r="F153" s="93">
        <v>7.2916666666666671E-2</v>
      </c>
      <c r="G153" s="93">
        <v>4.1666666666666664E-2</v>
      </c>
      <c r="H153" s="93">
        <v>0</v>
      </c>
      <c r="I153" s="92">
        <v>96</v>
      </c>
      <c r="J153" s="93" t="s">
        <v>694</v>
      </c>
      <c r="K153" s="93" t="s">
        <v>694</v>
      </c>
      <c r="L153" s="93" t="s">
        <v>694</v>
      </c>
      <c r="M153" s="93" t="s">
        <v>694</v>
      </c>
      <c r="N153" s="92" t="s">
        <v>694</v>
      </c>
      <c r="O153" s="94">
        <v>0.89010989010989006</v>
      </c>
      <c r="P153" s="94">
        <v>7.6923076923076927E-2</v>
      </c>
      <c r="Q153" s="94">
        <v>2.197802197802198E-2</v>
      </c>
      <c r="R153" s="94">
        <v>1.098901098901099E-2</v>
      </c>
      <c r="S153" s="95">
        <v>91</v>
      </c>
      <c r="T153" s="94" t="s">
        <v>774</v>
      </c>
      <c r="U153" s="94" t="s">
        <v>774</v>
      </c>
      <c r="V153" s="94" t="s">
        <v>774</v>
      </c>
      <c r="W153" s="94" t="s">
        <v>774</v>
      </c>
      <c r="X153" s="94" t="s">
        <v>774</v>
      </c>
      <c r="Y153" s="96">
        <v>0.90588235294117647</v>
      </c>
      <c r="Z153" s="96">
        <v>3.5294117647058823E-2</v>
      </c>
      <c r="AA153" s="96">
        <v>2.3529411764705882E-2</v>
      </c>
      <c r="AB153" s="96">
        <v>3.5294117647058823E-2</v>
      </c>
      <c r="AC153" s="16">
        <v>85</v>
      </c>
      <c r="AD153" s="96" t="s">
        <v>774</v>
      </c>
      <c r="AE153" s="96" t="s">
        <v>774</v>
      </c>
      <c r="AF153" s="96" t="s">
        <v>774</v>
      </c>
      <c r="AG153" s="96" t="s">
        <v>774</v>
      </c>
      <c r="AH153" s="96" t="s">
        <v>774</v>
      </c>
      <c r="AI153" s="97">
        <v>0.88059701492537312</v>
      </c>
      <c r="AJ153" s="98">
        <v>8.9552238805970144E-2</v>
      </c>
      <c r="AK153" s="98">
        <v>1.4925373134328358E-2</v>
      </c>
      <c r="AL153" s="98">
        <v>1.4925373134328358E-2</v>
      </c>
      <c r="AM153" s="99">
        <v>67</v>
      </c>
      <c r="AN153" s="97" t="s">
        <v>774</v>
      </c>
      <c r="AO153" s="98" t="s">
        <v>774</v>
      </c>
      <c r="AP153" s="98" t="s">
        <v>774</v>
      </c>
      <c r="AQ153" s="98" t="s">
        <v>774</v>
      </c>
      <c r="AR153" s="99" t="s">
        <v>774</v>
      </c>
    </row>
    <row r="154" spans="1:44">
      <c r="A154" s="58" t="s">
        <v>298</v>
      </c>
      <c r="B154" s="58">
        <v>112</v>
      </c>
      <c r="C154" s="58" t="s">
        <v>13</v>
      </c>
      <c r="D154" s="92" t="s">
        <v>299</v>
      </c>
      <c r="E154" s="93" t="s">
        <v>774</v>
      </c>
      <c r="F154" s="93" t="s">
        <v>774</v>
      </c>
      <c r="G154" s="93" t="s">
        <v>774</v>
      </c>
      <c r="H154" s="93" t="s">
        <v>774</v>
      </c>
      <c r="I154" s="93" t="s">
        <v>774</v>
      </c>
      <c r="J154" s="93" t="s">
        <v>694</v>
      </c>
      <c r="K154" s="93" t="s">
        <v>694</v>
      </c>
      <c r="L154" s="93" t="s">
        <v>694</v>
      </c>
      <c r="M154" s="93" t="s">
        <v>694</v>
      </c>
      <c r="N154" s="92" t="s">
        <v>694</v>
      </c>
      <c r="O154" s="94">
        <v>0.83333333333333337</v>
      </c>
      <c r="P154" s="94">
        <v>0.16666666666666666</v>
      </c>
      <c r="Q154" s="94">
        <v>0</v>
      </c>
      <c r="R154" s="94">
        <v>0</v>
      </c>
      <c r="S154" s="95">
        <v>6</v>
      </c>
      <c r="T154" s="94" t="s">
        <v>694</v>
      </c>
      <c r="U154" s="94" t="s">
        <v>694</v>
      </c>
      <c r="V154" s="94" t="s">
        <v>694</v>
      </c>
      <c r="W154" s="94" t="s">
        <v>694</v>
      </c>
      <c r="X154" s="94" t="s">
        <v>694</v>
      </c>
      <c r="Y154" s="96">
        <v>0.83333333333333337</v>
      </c>
      <c r="Z154" s="96">
        <v>0.16666666666666666</v>
      </c>
      <c r="AA154" s="96">
        <v>0</v>
      </c>
      <c r="AB154" s="96">
        <v>0</v>
      </c>
      <c r="AC154" s="16">
        <v>6</v>
      </c>
      <c r="AD154" s="96" t="s">
        <v>694</v>
      </c>
      <c r="AE154" s="96" t="s">
        <v>694</v>
      </c>
      <c r="AF154" s="96" t="s">
        <v>694</v>
      </c>
      <c r="AG154" s="96" t="s">
        <v>694</v>
      </c>
      <c r="AH154" s="16" t="s">
        <v>694</v>
      </c>
      <c r="AI154" s="97" t="s">
        <v>774</v>
      </c>
      <c r="AJ154" s="98" t="s">
        <v>774</v>
      </c>
      <c r="AK154" s="98" t="s">
        <v>774</v>
      </c>
      <c r="AL154" s="98" t="s">
        <v>774</v>
      </c>
      <c r="AM154" s="99" t="s">
        <v>774</v>
      </c>
      <c r="AN154" s="98" t="s">
        <v>694</v>
      </c>
      <c r="AO154" s="98" t="s">
        <v>694</v>
      </c>
      <c r="AP154" s="98" t="s">
        <v>694</v>
      </c>
      <c r="AQ154" s="98" t="s">
        <v>694</v>
      </c>
      <c r="AR154" s="98" t="s">
        <v>694</v>
      </c>
    </row>
    <row r="155" spans="1:44">
      <c r="A155" s="58" t="s">
        <v>300</v>
      </c>
      <c r="B155" s="58">
        <v>189</v>
      </c>
      <c r="C155" s="58" t="s">
        <v>13</v>
      </c>
      <c r="D155" s="92" t="s">
        <v>301</v>
      </c>
      <c r="E155" s="93">
        <v>0.82120051085568324</v>
      </c>
      <c r="F155" s="93">
        <v>8.9399744572158366E-2</v>
      </c>
      <c r="G155" s="93">
        <v>6.0025542784163471E-2</v>
      </c>
      <c r="H155" s="93">
        <v>2.9374201787994891E-2</v>
      </c>
      <c r="I155" s="92">
        <v>783</v>
      </c>
      <c r="J155" s="93">
        <v>0.7</v>
      </c>
      <c r="K155" s="93">
        <v>0</v>
      </c>
      <c r="L155" s="93">
        <v>0.1</v>
      </c>
      <c r="M155" s="93">
        <v>0.2</v>
      </c>
      <c r="N155" s="92">
        <v>10</v>
      </c>
      <c r="O155" s="94">
        <v>0.81225554106910036</v>
      </c>
      <c r="P155" s="94">
        <v>8.9960886571056067E-2</v>
      </c>
      <c r="Q155" s="94">
        <v>6.6492829204693613E-2</v>
      </c>
      <c r="R155" s="94">
        <v>3.1290743155149937E-2</v>
      </c>
      <c r="S155" s="95">
        <v>767</v>
      </c>
      <c r="T155" s="94" t="s">
        <v>774</v>
      </c>
      <c r="U155" s="94" t="s">
        <v>774</v>
      </c>
      <c r="V155" s="94" t="s">
        <v>774</v>
      </c>
      <c r="W155" s="94" t="s">
        <v>774</v>
      </c>
      <c r="X155" s="94" t="s">
        <v>774</v>
      </c>
      <c r="Y155" s="96">
        <v>0.78237650200267028</v>
      </c>
      <c r="Z155" s="96">
        <v>0.12016021361815754</v>
      </c>
      <c r="AA155" s="96">
        <v>6.4085447263017362E-2</v>
      </c>
      <c r="AB155" s="96">
        <v>3.3377837116154871E-2</v>
      </c>
      <c r="AC155" s="16">
        <v>749</v>
      </c>
      <c r="AD155" s="96" t="s">
        <v>774</v>
      </c>
      <c r="AE155" s="96" t="s">
        <v>774</v>
      </c>
      <c r="AF155" s="96" t="s">
        <v>774</v>
      </c>
      <c r="AG155" s="96" t="s">
        <v>774</v>
      </c>
      <c r="AH155" s="96" t="s">
        <v>774</v>
      </c>
      <c r="AI155" s="97">
        <v>0.75540540540540535</v>
      </c>
      <c r="AJ155" s="98">
        <v>0.12972972972972974</v>
      </c>
      <c r="AK155" s="98">
        <v>7.567567567567568E-2</v>
      </c>
      <c r="AL155" s="98">
        <v>3.9189189189189191E-2</v>
      </c>
      <c r="AM155" s="99">
        <v>740</v>
      </c>
      <c r="AN155" s="97" t="s">
        <v>774</v>
      </c>
      <c r="AO155" s="98" t="s">
        <v>774</v>
      </c>
      <c r="AP155" s="98" t="s">
        <v>774</v>
      </c>
      <c r="AQ155" s="98" t="s">
        <v>774</v>
      </c>
      <c r="AR155" s="99" t="s">
        <v>774</v>
      </c>
    </row>
    <row r="156" spans="1:44">
      <c r="A156" s="58" t="s">
        <v>302</v>
      </c>
      <c r="B156" s="58">
        <v>113</v>
      </c>
      <c r="C156" s="58" t="s">
        <v>13</v>
      </c>
      <c r="D156" s="92" t="s">
        <v>303</v>
      </c>
      <c r="E156" s="93">
        <v>0.66176470588235292</v>
      </c>
      <c r="F156" s="93">
        <v>0.21568627450980393</v>
      </c>
      <c r="G156" s="93">
        <v>0.11764705882352941</v>
      </c>
      <c r="H156" s="93">
        <v>4.9019607843137254E-3</v>
      </c>
      <c r="I156" s="92">
        <v>204</v>
      </c>
      <c r="J156" s="93" t="s">
        <v>774</v>
      </c>
      <c r="K156" s="93" t="s">
        <v>774</v>
      </c>
      <c r="L156" s="93" t="s">
        <v>774</v>
      </c>
      <c r="M156" s="93" t="s">
        <v>774</v>
      </c>
      <c r="N156" s="93" t="s">
        <v>774</v>
      </c>
      <c r="O156" s="94">
        <v>0.69955156950672648</v>
      </c>
      <c r="P156" s="94">
        <v>0.17488789237668162</v>
      </c>
      <c r="Q156" s="94">
        <v>0.11659192825112108</v>
      </c>
      <c r="R156" s="94">
        <v>8.9686098654708519E-3</v>
      </c>
      <c r="S156" s="95">
        <v>223</v>
      </c>
      <c r="T156" s="94" t="s">
        <v>774</v>
      </c>
      <c r="U156" s="94" t="s">
        <v>774</v>
      </c>
      <c r="V156" s="94" t="s">
        <v>774</v>
      </c>
      <c r="W156" s="94" t="s">
        <v>774</v>
      </c>
      <c r="X156" s="94" t="s">
        <v>774</v>
      </c>
      <c r="Y156" s="96">
        <v>0.67906976744186043</v>
      </c>
      <c r="Z156" s="96">
        <v>0.21395348837209302</v>
      </c>
      <c r="AA156" s="96">
        <v>0.10232558139534884</v>
      </c>
      <c r="AB156" s="96">
        <v>4.6511627906976744E-3</v>
      </c>
      <c r="AC156" s="16">
        <v>215</v>
      </c>
      <c r="AD156" s="96" t="s">
        <v>774</v>
      </c>
      <c r="AE156" s="96" t="s">
        <v>774</v>
      </c>
      <c r="AF156" s="96" t="s">
        <v>774</v>
      </c>
      <c r="AG156" s="96" t="s">
        <v>774</v>
      </c>
      <c r="AH156" s="96" t="s">
        <v>774</v>
      </c>
      <c r="AI156" s="97">
        <v>0.60396039603960394</v>
      </c>
      <c r="AJ156" s="98">
        <v>0.31683168316831684</v>
      </c>
      <c r="AK156" s="98">
        <v>6.9306930693069313E-2</v>
      </c>
      <c r="AL156" s="98">
        <v>9.9009900990099011E-3</v>
      </c>
      <c r="AM156" s="99">
        <v>202</v>
      </c>
      <c r="AN156" s="97" t="s">
        <v>774</v>
      </c>
      <c r="AO156" s="98" t="s">
        <v>774</v>
      </c>
      <c r="AP156" s="98" t="s">
        <v>774</v>
      </c>
      <c r="AQ156" s="98" t="s">
        <v>774</v>
      </c>
      <c r="AR156" s="99" t="s">
        <v>774</v>
      </c>
    </row>
    <row r="157" spans="1:44">
      <c r="A157" s="58" t="s">
        <v>304</v>
      </c>
      <c r="B157" s="58">
        <v>113</v>
      </c>
      <c r="C157" s="58" t="s">
        <v>13</v>
      </c>
      <c r="D157" s="92" t="s">
        <v>305</v>
      </c>
      <c r="E157" s="93">
        <v>0.61403508771929827</v>
      </c>
      <c r="F157" s="93">
        <v>0.14035087719298245</v>
      </c>
      <c r="G157" s="93">
        <v>0.21052631578947367</v>
      </c>
      <c r="H157" s="93">
        <v>3.5087719298245612E-2</v>
      </c>
      <c r="I157" s="92">
        <v>57</v>
      </c>
      <c r="J157" s="93" t="s">
        <v>694</v>
      </c>
      <c r="K157" s="93" t="s">
        <v>694</v>
      </c>
      <c r="L157" s="93" t="s">
        <v>694</v>
      </c>
      <c r="M157" s="93" t="s">
        <v>694</v>
      </c>
      <c r="N157" s="92" t="s">
        <v>694</v>
      </c>
      <c r="O157" s="94">
        <v>0.609375</v>
      </c>
      <c r="P157" s="94">
        <v>0.15625</v>
      </c>
      <c r="Q157" s="94">
        <v>0.21875</v>
      </c>
      <c r="R157" s="94">
        <v>1.5625E-2</v>
      </c>
      <c r="S157" s="95">
        <v>64</v>
      </c>
      <c r="T157" s="94" t="s">
        <v>694</v>
      </c>
      <c r="U157" s="94" t="s">
        <v>694</v>
      </c>
      <c r="V157" s="94" t="s">
        <v>694</v>
      </c>
      <c r="W157" s="94" t="s">
        <v>694</v>
      </c>
      <c r="X157" s="94" t="s">
        <v>694</v>
      </c>
      <c r="Y157" s="96">
        <v>0.57407407407407407</v>
      </c>
      <c r="Z157" s="96">
        <v>0.22222222222222221</v>
      </c>
      <c r="AA157" s="96">
        <v>0.18518518518518517</v>
      </c>
      <c r="AB157" s="96">
        <v>1.8518518518518517E-2</v>
      </c>
      <c r="AC157" s="16">
        <v>54</v>
      </c>
      <c r="AD157" s="96" t="s">
        <v>694</v>
      </c>
      <c r="AE157" s="96" t="s">
        <v>694</v>
      </c>
      <c r="AF157" s="96" t="s">
        <v>694</v>
      </c>
      <c r="AG157" s="96" t="s">
        <v>694</v>
      </c>
      <c r="AH157" s="16" t="s">
        <v>694</v>
      </c>
      <c r="AI157" s="97">
        <v>0.46341463414634149</v>
      </c>
      <c r="AJ157" s="98">
        <v>0.36585365853658536</v>
      </c>
      <c r="AK157" s="98">
        <v>0.17073170731707318</v>
      </c>
      <c r="AL157" s="98">
        <v>0</v>
      </c>
      <c r="AM157" s="99">
        <v>41</v>
      </c>
      <c r="AN157" s="98" t="s">
        <v>694</v>
      </c>
      <c r="AO157" s="98" t="s">
        <v>694</v>
      </c>
      <c r="AP157" s="98" t="s">
        <v>694</v>
      </c>
      <c r="AQ157" s="98" t="s">
        <v>694</v>
      </c>
      <c r="AR157" s="98" t="s">
        <v>694</v>
      </c>
    </row>
    <row r="158" spans="1:44">
      <c r="A158" s="58" t="s">
        <v>306</v>
      </c>
      <c r="B158" s="58">
        <v>171</v>
      </c>
      <c r="C158" s="58" t="s">
        <v>13</v>
      </c>
      <c r="D158" s="92" t="s">
        <v>307</v>
      </c>
      <c r="E158" s="93">
        <v>0.58866813833701248</v>
      </c>
      <c r="F158" s="93">
        <v>0.29948491537895511</v>
      </c>
      <c r="G158" s="93">
        <v>9.9337748344370855E-2</v>
      </c>
      <c r="H158" s="93">
        <v>1.2509197939661517E-2</v>
      </c>
      <c r="I158" s="92">
        <v>1359</v>
      </c>
      <c r="J158" s="93">
        <v>0.54166666666666663</v>
      </c>
      <c r="K158" s="93">
        <v>0.41666666666666669</v>
      </c>
      <c r="L158" s="93">
        <v>4.1666666666666664E-2</v>
      </c>
      <c r="M158" s="93">
        <v>0</v>
      </c>
      <c r="N158" s="92">
        <v>24</v>
      </c>
      <c r="O158" s="94">
        <v>0.58143074581430743</v>
      </c>
      <c r="P158" s="94">
        <v>0.32572298325722981</v>
      </c>
      <c r="Q158" s="94">
        <v>8.2952815829528154E-2</v>
      </c>
      <c r="R158" s="94">
        <v>9.8934550989345504E-3</v>
      </c>
      <c r="S158" s="95">
        <v>1314</v>
      </c>
      <c r="T158" s="94">
        <v>0.44</v>
      </c>
      <c r="U158" s="94">
        <v>0.52</v>
      </c>
      <c r="V158" s="94">
        <v>0.04</v>
      </c>
      <c r="W158" s="94">
        <v>0</v>
      </c>
      <c r="X158" s="95">
        <v>25</v>
      </c>
      <c r="Y158" s="96">
        <v>0.59455252918287937</v>
      </c>
      <c r="Z158" s="96">
        <v>0.30972762645914398</v>
      </c>
      <c r="AA158" s="96">
        <v>8.8715953307393E-2</v>
      </c>
      <c r="AB158" s="96">
        <v>7.0038910505836579E-3</v>
      </c>
      <c r="AC158" s="16">
        <v>1285</v>
      </c>
      <c r="AD158" s="96">
        <v>0.45</v>
      </c>
      <c r="AE158" s="96">
        <v>0.5</v>
      </c>
      <c r="AF158" s="96">
        <v>0.05</v>
      </c>
      <c r="AG158" s="96">
        <v>0</v>
      </c>
      <c r="AH158" s="16">
        <v>20</v>
      </c>
      <c r="AI158" s="97">
        <v>0.57867132867132864</v>
      </c>
      <c r="AJ158" s="98">
        <v>0.31468531468531469</v>
      </c>
      <c r="AK158" s="98">
        <v>9.6153846153846159E-2</v>
      </c>
      <c r="AL158" s="98">
        <v>1.048951048951049E-2</v>
      </c>
      <c r="AM158" s="99">
        <v>1144</v>
      </c>
      <c r="AN158" s="98">
        <v>0.65</v>
      </c>
      <c r="AO158" s="98">
        <v>0.3</v>
      </c>
      <c r="AP158" s="98">
        <v>0.05</v>
      </c>
      <c r="AQ158" s="98">
        <v>0</v>
      </c>
      <c r="AR158" s="99">
        <v>20</v>
      </c>
    </row>
    <row r="159" spans="1:44">
      <c r="A159" s="58" t="s">
        <v>308</v>
      </c>
      <c r="B159" s="58">
        <v>113</v>
      </c>
      <c r="C159" s="58" t="s">
        <v>13</v>
      </c>
      <c r="D159" s="92" t="s">
        <v>309</v>
      </c>
      <c r="E159" s="93">
        <v>0.39784946236559138</v>
      </c>
      <c r="F159" s="93">
        <v>0.4946236559139785</v>
      </c>
      <c r="G159" s="93">
        <v>0.10752688172043011</v>
      </c>
      <c r="H159" s="93">
        <v>0</v>
      </c>
      <c r="I159" s="92">
        <v>93</v>
      </c>
      <c r="J159" s="93" t="s">
        <v>774</v>
      </c>
      <c r="K159" s="93" t="s">
        <v>774</v>
      </c>
      <c r="L159" s="93" t="s">
        <v>774</v>
      </c>
      <c r="M159" s="93" t="s">
        <v>774</v>
      </c>
      <c r="N159" s="93" t="s">
        <v>774</v>
      </c>
      <c r="O159" s="94">
        <v>0.41747572815533979</v>
      </c>
      <c r="P159" s="94">
        <v>0.41747572815533979</v>
      </c>
      <c r="Q159" s="94">
        <v>0.14563106796116504</v>
      </c>
      <c r="R159" s="94">
        <v>1.9417475728155338E-2</v>
      </c>
      <c r="S159" s="95">
        <v>103</v>
      </c>
      <c r="T159" s="94" t="s">
        <v>694</v>
      </c>
      <c r="U159" s="94" t="s">
        <v>694</v>
      </c>
      <c r="V159" s="94" t="s">
        <v>694</v>
      </c>
      <c r="W159" s="94" t="s">
        <v>694</v>
      </c>
      <c r="X159" s="94" t="s">
        <v>694</v>
      </c>
      <c r="Y159" s="96">
        <v>0.47457627118644069</v>
      </c>
      <c r="Z159" s="96">
        <v>0.36440677966101692</v>
      </c>
      <c r="AA159" s="96">
        <v>0.11864406779661017</v>
      </c>
      <c r="AB159" s="96">
        <v>4.2372881355932202E-2</v>
      </c>
      <c r="AC159" s="16">
        <v>118</v>
      </c>
      <c r="AD159" s="96" t="s">
        <v>774</v>
      </c>
      <c r="AE159" s="96" t="s">
        <v>774</v>
      </c>
      <c r="AF159" s="96" t="s">
        <v>774</v>
      </c>
      <c r="AG159" s="96" t="s">
        <v>774</v>
      </c>
      <c r="AH159" s="96" t="s">
        <v>774</v>
      </c>
      <c r="AI159" s="97">
        <v>0.48514851485148514</v>
      </c>
      <c r="AJ159" s="98">
        <v>0.37623762376237624</v>
      </c>
      <c r="AK159" s="98">
        <v>0.13861386138613863</v>
      </c>
      <c r="AL159" s="98">
        <v>0</v>
      </c>
      <c r="AM159" s="99">
        <v>101</v>
      </c>
      <c r="AN159" s="97" t="s">
        <v>774</v>
      </c>
      <c r="AO159" s="98" t="s">
        <v>774</v>
      </c>
      <c r="AP159" s="98" t="s">
        <v>774</v>
      </c>
      <c r="AQ159" s="98" t="s">
        <v>774</v>
      </c>
      <c r="AR159" s="99" t="s">
        <v>774</v>
      </c>
    </row>
    <row r="160" spans="1:44">
      <c r="A160" s="58" t="s">
        <v>310</v>
      </c>
      <c r="B160" s="58">
        <v>105</v>
      </c>
      <c r="C160" s="58" t="s">
        <v>13</v>
      </c>
      <c r="D160" s="92" t="s">
        <v>311</v>
      </c>
      <c r="E160" s="93">
        <v>0.71028037383177567</v>
      </c>
      <c r="F160" s="93">
        <v>0.15887850467289719</v>
      </c>
      <c r="G160" s="93">
        <v>0.12149532710280374</v>
      </c>
      <c r="H160" s="93">
        <v>9.3457943925233638E-3</v>
      </c>
      <c r="I160" s="92">
        <v>107</v>
      </c>
      <c r="J160" s="93" t="s">
        <v>694</v>
      </c>
      <c r="K160" s="93" t="s">
        <v>694</v>
      </c>
      <c r="L160" s="93" t="s">
        <v>694</v>
      </c>
      <c r="M160" s="93" t="s">
        <v>694</v>
      </c>
      <c r="N160" s="92" t="s">
        <v>694</v>
      </c>
      <c r="O160" s="94">
        <v>0.79166666666666663</v>
      </c>
      <c r="P160" s="94">
        <v>0.1</v>
      </c>
      <c r="Q160" s="94">
        <v>0.10833333333333334</v>
      </c>
      <c r="R160" s="94">
        <v>0</v>
      </c>
      <c r="S160" s="95">
        <v>120</v>
      </c>
      <c r="T160" s="94" t="s">
        <v>694</v>
      </c>
      <c r="U160" s="94" t="s">
        <v>694</v>
      </c>
      <c r="V160" s="94" t="s">
        <v>694</v>
      </c>
      <c r="W160" s="94" t="s">
        <v>694</v>
      </c>
      <c r="X160" s="94" t="s">
        <v>694</v>
      </c>
      <c r="Y160" s="96">
        <v>0.77966101694915257</v>
      </c>
      <c r="Z160" s="96">
        <v>0.1440677966101695</v>
      </c>
      <c r="AA160" s="96">
        <v>7.6271186440677971E-2</v>
      </c>
      <c r="AB160" s="96">
        <v>0</v>
      </c>
      <c r="AC160" s="16">
        <v>118</v>
      </c>
      <c r="AD160" s="96" t="s">
        <v>694</v>
      </c>
      <c r="AE160" s="96" t="s">
        <v>694</v>
      </c>
      <c r="AF160" s="96" t="s">
        <v>694</v>
      </c>
      <c r="AG160" s="96" t="s">
        <v>694</v>
      </c>
      <c r="AH160" s="16" t="s">
        <v>694</v>
      </c>
      <c r="AI160" s="97">
        <v>0.78991596638655459</v>
      </c>
      <c r="AJ160" s="98">
        <v>0.1092436974789916</v>
      </c>
      <c r="AK160" s="98">
        <v>0.10084033613445378</v>
      </c>
      <c r="AL160" s="98">
        <v>0</v>
      </c>
      <c r="AM160" s="99">
        <v>119</v>
      </c>
      <c r="AN160" s="98" t="s">
        <v>694</v>
      </c>
      <c r="AO160" s="98" t="s">
        <v>694</v>
      </c>
      <c r="AP160" s="98" t="s">
        <v>694</v>
      </c>
      <c r="AQ160" s="98" t="s">
        <v>694</v>
      </c>
      <c r="AR160" s="98" t="s">
        <v>694</v>
      </c>
    </row>
    <row r="161" spans="1:44">
      <c r="A161" s="58" t="s">
        <v>312</v>
      </c>
      <c r="B161" s="58">
        <v>189</v>
      </c>
      <c r="C161" s="58" t="s">
        <v>13</v>
      </c>
      <c r="D161" s="92" t="s">
        <v>313</v>
      </c>
      <c r="E161" s="93">
        <v>0.68456375838926176</v>
      </c>
      <c r="F161" s="93">
        <v>0.20805369127516779</v>
      </c>
      <c r="G161" s="93">
        <v>8.7248322147651006E-2</v>
      </c>
      <c r="H161" s="93">
        <v>2.0134228187919462E-2</v>
      </c>
      <c r="I161" s="92">
        <v>298</v>
      </c>
      <c r="J161" s="93" t="s">
        <v>774</v>
      </c>
      <c r="K161" s="93" t="s">
        <v>774</v>
      </c>
      <c r="L161" s="93" t="s">
        <v>774</v>
      </c>
      <c r="M161" s="93" t="s">
        <v>774</v>
      </c>
      <c r="N161" s="93" t="s">
        <v>774</v>
      </c>
      <c r="O161" s="94">
        <v>0.70529801324503316</v>
      </c>
      <c r="P161" s="94">
        <v>0.17880794701986755</v>
      </c>
      <c r="Q161" s="94">
        <v>9.602649006622517E-2</v>
      </c>
      <c r="R161" s="94">
        <v>1.9867549668874173E-2</v>
      </c>
      <c r="S161" s="95">
        <v>302</v>
      </c>
      <c r="T161" s="94" t="s">
        <v>774</v>
      </c>
      <c r="U161" s="94" t="s">
        <v>774</v>
      </c>
      <c r="V161" s="94" t="s">
        <v>774</v>
      </c>
      <c r="W161" s="94" t="s">
        <v>774</v>
      </c>
      <c r="X161" s="94" t="s">
        <v>774</v>
      </c>
      <c r="Y161" s="96">
        <v>0.75426621160409557</v>
      </c>
      <c r="Z161" s="96">
        <v>0.16382252559726962</v>
      </c>
      <c r="AA161" s="96">
        <v>7.1672354948805458E-2</v>
      </c>
      <c r="AB161" s="96">
        <v>1.0238907849829351E-2</v>
      </c>
      <c r="AC161" s="16">
        <v>293</v>
      </c>
      <c r="AD161" s="96" t="s">
        <v>774</v>
      </c>
      <c r="AE161" s="96" t="s">
        <v>774</v>
      </c>
      <c r="AF161" s="96" t="s">
        <v>774</v>
      </c>
      <c r="AG161" s="96" t="s">
        <v>774</v>
      </c>
      <c r="AH161" s="96" t="s">
        <v>774</v>
      </c>
      <c r="AI161" s="97">
        <v>0.8039867109634552</v>
      </c>
      <c r="AJ161" s="98">
        <v>0.11295681063122924</v>
      </c>
      <c r="AK161" s="98">
        <v>6.3122923588039864E-2</v>
      </c>
      <c r="AL161" s="98">
        <v>1.9933554817275746E-2</v>
      </c>
      <c r="AM161" s="99">
        <v>301</v>
      </c>
      <c r="AN161" s="97" t="s">
        <v>774</v>
      </c>
      <c r="AO161" s="98" t="s">
        <v>774</v>
      </c>
      <c r="AP161" s="98" t="s">
        <v>774</v>
      </c>
      <c r="AQ161" s="98" t="s">
        <v>774</v>
      </c>
      <c r="AR161" s="99" t="s">
        <v>774</v>
      </c>
    </row>
    <row r="162" spans="1:44">
      <c r="A162" s="58" t="s">
        <v>314</v>
      </c>
      <c r="B162" s="58">
        <v>112</v>
      </c>
      <c r="C162" s="58" t="s">
        <v>13</v>
      </c>
      <c r="D162" s="92" t="s">
        <v>315</v>
      </c>
      <c r="E162" s="93" t="s">
        <v>774</v>
      </c>
      <c r="F162" s="93" t="s">
        <v>774</v>
      </c>
      <c r="G162" s="93" t="s">
        <v>774</v>
      </c>
      <c r="H162" s="93" t="s">
        <v>774</v>
      </c>
      <c r="I162" s="93" t="s">
        <v>774</v>
      </c>
      <c r="J162" s="93" t="s">
        <v>694</v>
      </c>
      <c r="K162" s="93" t="s">
        <v>694</v>
      </c>
      <c r="L162" s="93" t="s">
        <v>694</v>
      </c>
      <c r="M162" s="93" t="s">
        <v>694</v>
      </c>
      <c r="N162" s="92" t="s">
        <v>694</v>
      </c>
      <c r="O162" s="94">
        <v>1</v>
      </c>
      <c r="P162" s="94">
        <v>0</v>
      </c>
      <c r="Q162" s="94">
        <v>0</v>
      </c>
      <c r="R162" s="94">
        <v>0</v>
      </c>
      <c r="S162" s="95">
        <v>10</v>
      </c>
      <c r="T162" s="94" t="s">
        <v>694</v>
      </c>
      <c r="U162" s="94" t="s">
        <v>694</v>
      </c>
      <c r="V162" s="94" t="s">
        <v>694</v>
      </c>
      <c r="W162" s="94" t="s">
        <v>694</v>
      </c>
      <c r="X162" s="94" t="s">
        <v>694</v>
      </c>
      <c r="Y162" s="96">
        <v>1</v>
      </c>
      <c r="Z162" s="96">
        <v>0</v>
      </c>
      <c r="AA162" s="96">
        <v>0</v>
      </c>
      <c r="AB162" s="96">
        <v>0</v>
      </c>
      <c r="AC162" s="16">
        <v>8</v>
      </c>
      <c r="AD162" s="96" t="s">
        <v>694</v>
      </c>
      <c r="AE162" s="96" t="s">
        <v>694</v>
      </c>
      <c r="AF162" s="96" t="s">
        <v>694</v>
      </c>
      <c r="AG162" s="96" t="s">
        <v>694</v>
      </c>
      <c r="AH162" s="16" t="s">
        <v>694</v>
      </c>
      <c r="AI162" s="97">
        <v>1</v>
      </c>
      <c r="AJ162" s="98">
        <v>0</v>
      </c>
      <c r="AK162" s="98">
        <v>0</v>
      </c>
      <c r="AL162" s="98">
        <v>0</v>
      </c>
      <c r="AM162" s="99">
        <v>6</v>
      </c>
      <c r="AN162" s="98" t="s">
        <v>694</v>
      </c>
      <c r="AO162" s="98" t="s">
        <v>694</v>
      </c>
      <c r="AP162" s="98" t="s">
        <v>694</v>
      </c>
      <c r="AQ162" s="98" t="s">
        <v>694</v>
      </c>
      <c r="AR162" s="98" t="s">
        <v>694</v>
      </c>
    </row>
    <row r="163" spans="1:44">
      <c r="A163" s="58" t="s">
        <v>316</v>
      </c>
      <c r="B163" s="58">
        <v>189</v>
      </c>
      <c r="C163" s="58" t="s">
        <v>13</v>
      </c>
      <c r="D163" s="92" t="s">
        <v>317</v>
      </c>
      <c r="E163" s="93">
        <v>0.69156159068865175</v>
      </c>
      <c r="F163" s="93">
        <v>0.20271580989330748</v>
      </c>
      <c r="G163" s="93">
        <v>9.2143549951503395E-2</v>
      </c>
      <c r="H163" s="93">
        <v>1.3579049466537343E-2</v>
      </c>
      <c r="I163" s="92">
        <v>1031</v>
      </c>
      <c r="J163" s="93">
        <v>0.9375</v>
      </c>
      <c r="K163" s="93">
        <v>0</v>
      </c>
      <c r="L163" s="93">
        <v>6.25E-2</v>
      </c>
      <c r="M163" s="93">
        <v>0</v>
      </c>
      <c r="N163" s="92">
        <v>16</v>
      </c>
      <c r="O163" s="94">
        <v>0.65208110992529345</v>
      </c>
      <c r="P163" s="94">
        <v>0.25293489861259338</v>
      </c>
      <c r="Q163" s="94">
        <v>8.4311632870864461E-2</v>
      </c>
      <c r="R163" s="94">
        <v>1.0672358591248666E-2</v>
      </c>
      <c r="S163" s="95">
        <v>937</v>
      </c>
      <c r="T163" s="94">
        <v>0.7</v>
      </c>
      <c r="U163" s="94">
        <v>0.3</v>
      </c>
      <c r="V163" s="94">
        <v>0</v>
      </c>
      <c r="W163" s="94">
        <v>0</v>
      </c>
      <c r="X163" s="95">
        <v>20</v>
      </c>
      <c r="Y163" s="96">
        <v>0.60175054704595188</v>
      </c>
      <c r="Z163" s="96">
        <v>0.2735229759299781</v>
      </c>
      <c r="AA163" s="96">
        <v>0.11269146608315099</v>
      </c>
      <c r="AB163" s="96">
        <v>1.2035010940919038E-2</v>
      </c>
      <c r="AC163" s="16">
        <v>914</v>
      </c>
      <c r="AD163" s="96">
        <v>0.76470588235294112</v>
      </c>
      <c r="AE163" s="96">
        <v>0.17647058823529413</v>
      </c>
      <c r="AF163" s="96">
        <v>5.8823529411764705E-2</v>
      </c>
      <c r="AG163" s="96">
        <v>0</v>
      </c>
      <c r="AH163" s="16">
        <v>17</v>
      </c>
      <c r="AI163" s="97">
        <v>0.55425904317386232</v>
      </c>
      <c r="AJ163" s="98">
        <v>0.28704784130688449</v>
      </c>
      <c r="AK163" s="98">
        <v>0.13768961493582263</v>
      </c>
      <c r="AL163" s="98">
        <v>2.1003500583430573E-2</v>
      </c>
      <c r="AM163" s="99">
        <v>857</v>
      </c>
      <c r="AN163" s="98">
        <v>0.58333333333333337</v>
      </c>
      <c r="AO163" s="98">
        <v>0.25</v>
      </c>
      <c r="AP163" s="98">
        <v>0.16666666666666666</v>
      </c>
      <c r="AQ163" s="98">
        <v>0</v>
      </c>
      <c r="AR163" s="99">
        <v>12</v>
      </c>
    </row>
    <row r="164" spans="1:44">
      <c r="A164" s="58" t="s">
        <v>318</v>
      </c>
      <c r="B164" s="58">
        <v>189</v>
      </c>
      <c r="C164" s="58" t="s">
        <v>8</v>
      </c>
      <c r="D164" s="92" t="s">
        <v>319</v>
      </c>
      <c r="E164" s="93">
        <v>0.58516098926738214</v>
      </c>
      <c r="F164" s="93">
        <v>0.25804946336910872</v>
      </c>
      <c r="G164" s="93">
        <v>0.15025664955669621</v>
      </c>
      <c r="H164" s="93">
        <v>6.5328978068128788E-3</v>
      </c>
      <c r="I164" s="92">
        <v>2143</v>
      </c>
      <c r="J164" s="93">
        <v>0.5092592592592593</v>
      </c>
      <c r="K164" s="93">
        <v>0.19444444444444445</v>
      </c>
      <c r="L164" s="93">
        <v>0.28703703703703703</v>
      </c>
      <c r="M164" s="93">
        <v>9.2592592592592587E-3</v>
      </c>
      <c r="N164" s="92">
        <v>216</v>
      </c>
      <c r="O164" s="94">
        <v>0.60352213231794383</v>
      </c>
      <c r="P164" s="94">
        <v>0.24178962398857687</v>
      </c>
      <c r="Q164" s="94">
        <v>0.14850071394574013</v>
      </c>
      <c r="R164" s="94">
        <v>6.1875297477391716E-3</v>
      </c>
      <c r="S164" s="95">
        <v>2101</v>
      </c>
      <c r="T164" s="94">
        <v>0.51141552511415522</v>
      </c>
      <c r="U164" s="94">
        <v>0.21004566210045661</v>
      </c>
      <c r="V164" s="94">
        <v>0.27397260273972601</v>
      </c>
      <c r="W164" s="94">
        <v>4.5662100456621002E-3</v>
      </c>
      <c r="X164" s="95">
        <v>219</v>
      </c>
      <c r="Y164" s="96">
        <v>0.62273161413562561</v>
      </c>
      <c r="Z164" s="96">
        <v>0.21633237822349571</v>
      </c>
      <c r="AA164" s="96">
        <v>0.15329512893982808</v>
      </c>
      <c r="AB164" s="96">
        <v>7.6408787010506206E-3</v>
      </c>
      <c r="AC164" s="16">
        <v>2094</v>
      </c>
      <c r="AD164" s="96">
        <v>0.51886792452830188</v>
      </c>
      <c r="AE164" s="96">
        <v>0.24528301886792453</v>
      </c>
      <c r="AF164" s="96">
        <v>0.23113207547169812</v>
      </c>
      <c r="AG164" s="96">
        <v>4.7169811320754715E-3</v>
      </c>
      <c r="AH164" s="16">
        <v>212</v>
      </c>
      <c r="AI164" s="97">
        <v>0.6402195608782435</v>
      </c>
      <c r="AJ164" s="98">
        <v>0.21956087824351297</v>
      </c>
      <c r="AK164" s="98">
        <v>0.1347305389221557</v>
      </c>
      <c r="AL164" s="98">
        <v>5.4890219560878245E-3</v>
      </c>
      <c r="AM164" s="99">
        <v>2004</v>
      </c>
      <c r="AN164" s="98">
        <v>0.53535353535353536</v>
      </c>
      <c r="AO164" s="98">
        <v>0.25252525252525254</v>
      </c>
      <c r="AP164" s="98">
        <v>0.20707070707070707</v>
      </c>
      <c r="AQ164" s="98">
        <v>5.0505050505050509E-3</v>
      </c>
      <c r="AR164" s="99">
        <v>198</v>
      </c>
    </row>
    <row r="165" spans="1:44">
      <c r="A165" s="58" t="s">
        <v>320</v>
      </c>
      <c r="B165" s="58">
        <v>105</v>
      </c>
      <c r="C165" s="58" t="s">
        <v>13</v>
      </c>
      <c r="D165" s="92" t="s">
        <v>321</v>
      </c>
      <c r="E165" s="93">
        <v>0.61016949152542377</v>
      </c>
      <c r="F165" s="93">
        <v>0.29943502824858759</v>
      </c>
      <c r="G165" s="93">
        <v>5.6497175141242938E-2</v>
      </c>
      <c r="H165" s="93">
        <v>3.3898305084745763E-2</v>
      </c>
      <c r="I165" s="92">
        <v>177</v>
      </c>
      <c r="J165" s="93" t="s">
        <v>774</v>
      </c>
      <c r="K165" s="93" t="s">
        <v>774</v>
      </c>
      <c r="L165" s="93" t="s">
        <v>774</v>
      </c>
      <c r="M165" s="93" t="s">
        <v>774</v>
      </c>
      <c r="N165" s="93" t="s">
        <v>774</v>
      </c>
      <c r="O165" s="94">
        <v>0.79005524861878451</v>
      </c>
      <c r="P165" s="94">
        <v>0.143646408839779</v>
      </c>
      <c r="Q165" s="94">
        <v>4.4198895027624308E-2</v>
      </c>
      <c r="R165" s="94">
        <v>2.2099447513812154E-2</v>
      </c>
      <c r="S165" s="95">
        <v>181</v>
      </c>
      <c r="T165" s="94" t="s">
        <v>774</v>
      </c>
      <c r="U165" s="94" t="s">
        <v>774</v>
      </c>
      <c r="V165" s="94" t="s">
        <v>774</v>
      </c>
      <c r="W165" s="94" t="s">
        <v>774</v>
      </c>
      <c r="X165" s="94" t="s">
        <v>774</v>
      </c>
      <c r="Y165" s="96">
        <v>0.81720430107526887</v>
      </c>
      <c r="Z165" s="96">
        <v>0.13978494623655913</v>
      </c>
      <c r="AA165" s="96">
        <v>1.6129032258064516E-2</v>
      </c>
      <c r="AB165" s="96">
        <v>2.6881720430107527E-2</v>
      </c>
      <c r="AC165" s="16">
        <v>186</v>
      </c>
      <c r="AD165" s="96" t="s">
        <v>774</v>
      </c>
      <c r="AE165" s="96" t="s">
        <v>774</v>
      </c>
      <c r="AF165" s="96" t="s">
        <v>774</v>
      </c>
      <c r="AG165" s="96" t="s">
        <v>774</v>
      </c>
      <c r="AH165" s="96" t="s">
        <v>774</v>
      </c>
      <c r="AI165" s="97">
        <v>0.77906976744186052</v>
      </c>
      <c r="AJ165" s="98">
        <v>0.18023255813953487</v>
      </c>
      <c r="AK165" s="98">
        <v>2.3255813953488372E-2</v>
      </c>
      <c r="AL165" s="98">
        <v>1.7441860465116279E-2</v>
      </c>
      <c r="AM165" s="99">
        <v>172</v>
      </c>
      <c r="AN165" s="97" t="s">
        <v>774</v>
      </c>
      <c r="AO165" s="98" t="s">
        <v>774</v>
      </c>
      <c r="AP165" s="98" t="s">
        <v>774</v>
      </c>
      <c r="AQ165" s="98" t="s">
        <v>774</v>
      </c>
      <c r="AR165" s="99" t="s">
        <v>774</v>
      </c>
    </row>
    <row r="166" spans="1:44">
      <c r="A166" s="58" t="s">
        <v>322</v>
      </c>
      <c r="B166" s="58">
        <v>113</v>
      </c>
      <c r="C166" s="58" t="s">
        <v>13</v>
      </c>
      <c r="D166" s="92" t="s">
        <v>323</v>
      </c>
      <c r="E166" s="93">
        <v>0.78947368421052633</v>
      </c>
      <c r="F166" s="93">
        <v>0.16842105263157894</v>
      </c>
      <c r="G166" s="93">
        <v>1.0526315789473684E-2</v>
      </c>
      <c r="H166" s="93">
        <v>3.1578947368421054E-2</v>
      </c>
      <c r="I166" s="92">
        <v>95</v>
      </c>
      <c r="J166" s="93" t="s">
        <v>774</v>
      </c>
      <c r="K166" s="93" t="s">
        <v>774</v>
      </c>
      <c r="L166" s="93" t="s">
        <v>774</v>
      </c>
      <c r="M166" s="93" t="s">
        <v>774</v>
      </c>
      <c r="N166" s="93" t="s">
        <v>774</v>
      </c>
      <c r="O166" s="94">
        <v>0.74444444444444446</v>
      </c>
      <c r="P166" s="94">
        <v>0.21111111111111111</v>
      </c>
      <c r="Q166" s="94">
        <v>2.2222222222222223E-2</v>
      </c>
      <c r="R166" s="94">
        <v>2.2222222222222223E-2</v>
      </c>
      <c r="S166" s="95">
        <v>90</v>
      </c>
      <c r="T166" s="94" t="s">
        <v>774</v>
      </c>
      <c r="U166" s="94" t="s">
        <v>774</v>
      </c>
      <c r="V166" s="94" t="s">
        <v>774</v>
      </c>
      <c r="W166" s="94" t="s">
        <v>774</v>
      </c>
      <c r="X166" s="94" t="s">
        <v>774</v>
      </c>
      <c r="Y166" s="96">
        <v>0.73809523809523814</v>
      </c>
      <c r="Z166" s="96">
        <v>0.23809523809523808</v>
      </c>
      <c r="AA166" s="96">
        <v>0</v>
      </c>
      <c r="AB166" s="96">
        <v>2.3809523809523808E-2</v>
      </c>
      <c r="AC166" s="16">
        <v>84</v>
      </c>
      <c r="AD166" s="96" t="s">
        <v>774</v>
      </c>
      <c r="AE166" s="96" t="s">
        <v>774</v>
      </c>
      <c r="AF166" s="96" t="s">
        <v>774</v>
      </c>
      <c r="AG166" s="96" t="s">
        <v>774</v>
      </c>
      <c r="AH166" s="96" t="s">
        <v>774</v>
      </c>
      <c r="AI166" s="97">
        <v>0.74683544303797467</v>
      </c>
      <c r="AJ166" s="98">
        <v>0.22784810126582278</v>
      </c>
      <c r="AK166" s="98">
        <v>2.5316455696202531E-2</v>
      </c>
      <c r="AL166" s="98">
        <v>0</v>
      </c>
      <c r="AM166" s="99">
        <v>79</v>
      </c>
      <c r="AN166" s="97" t="s">
        <v>774</v>
      </c>
      <c r="AO166" s="98" t="s">
        <v>774</v>
      </c>
      <c r="AP166" s="98" t="s">
        <v>774</v>
      </c>
      <c r="AQ166" s="98" t="s">
        <v>774</v>
      </c>
      <c r="AR166" s="99" t="s">
        <v>774</v>
      </c>
    </row>
    <row r="167" spans="1:44">
      <c r="A167" s="58" t="s">
        <v>324</v>
      </c>
      <c r="B167" s="58">
        <v>112</v>
      </c>
      <c r="C167" s="58" t="s">
        <v>13</v>
      </c>
      <c r="D167" s="92" t="s">
        <v>325</v>
      </c>
      <c r="E167" s="93">
        <v>0.65116279069767447</v>
      </c>
      <c r="F167" s="93">
        <v>0.30232558139534882</v>
      </c>
      <c r="G167" s="93">
        <v>2.3255813953488372E-2</v>
      </c>
      <c r="H167" s="93">
        <v>2.3255813953488372E-2</v>
      </c>
      <c r="I167" s="92">
        <v>43</v>
      </c>
      <c r="J167" s="93" t="s">
        <v>774</v>
      </c>
      <c r="K167" s="93" t="s">
        <v>774</v>
      </c>
      <c r="L167" s="93" t="s">
        <v>774</v>
      </c>
      <c r="M167" s="93" t="s">
        <v>774</v>
      </c>
      <c r="N167" s="93" t="s">
        <v>774</v>
      </c>
      <c r="O167" s="94">
        <v>0.63888888888888884</v>
      </c>
      <c r="P167" s="94">
        <v>0.3611111111111111</v>
      </c>
      <c r="Q167" s="94">
        <v>0</v>
      </c>
      <c r="R167" s="94">
        <v>0</v>
      </c>
      <c r="S167" s="95">
        <v>36</v>
      </c>
      <c r="T167" s="94" t="s">
        <v>774</v>
      </c>
      <c r="U167" s="94" t="s">
        <v>774</v>
      </c>
      <c r="V167" s="94" t="s">
        <v>774</v>
      </c>
      <c r="W167" s="94" t="s">
        <v>774</v>
      </c>
      <c r="X167" s="94" t="s">
        <v>774</v>
      </c>
      <c r="Y167" s="96">
        <v>0.65116279069767447</v>
      </c>
      <c r="Z167" s="96">
        <v>0.32558139534883723</v>
      </c>
      <c r="AA167" s="96">
        <v>0</v>
      </c>
      <c r="AB167" s="96">
        <v>2.3255813953488372E-2</v>
      </c>
      <c r="AC167" s="16">
        <v>43</v>
      </c>
      <c r="AD167" s="96" t="s">
        <v>774</v>
      </c>
      <c r="AE167" s="96" t="s">
        <v>774</v>
      </c>
      <c r="AF167" s="96" t="s">
        <v>774</v>
      </c>
      <c r="AG167" s="96" t="s">
        <v>774</v>
      </c>
      <c r="AH167" s="96" t="s">
        <v>774</v>
      </c>
      <c r="AI167" s="97">
        <v>0.58139534883720934</v>
      </c>
      <c r="AJ167" s="98">
        <v>0.37209302325581395</v>
      </c>
      <c r="AK167" s="98">
        <v>2.3255813953488372E-2</v>
      </c>
      <c r="AL167" s="98">
        <v>2.3255813953488372E-2</v>
      </c>
      <c r="AM167" s="99">
        <v>43</v>
      </c>
      <c r="AN167" s="97" t="s">
        <v>774</v>
      </c>
      <c r="AO167" s="98" t="s">
        <v>774</v>
      </c>
      <c r="AP167" s="98" t="s">
        <v>774</v>
      </c>
      <c r="AQ167" s="98" t="s">
        <v>774</v>
      </c>
      <c r="AR167" s="99" t="s">
        <v>774</v>
      </c>
    </row>
    <row r="168" spans="1:44">
      <c r="A168" s="58" t="s">
        <v>326</v>
      </c>
      <c r="B168" s="58">
        <v>171</v>
      </c>
      <c r="C168" s="58" t="s">
        <v>13</v>
      </c>
      <c r="D168" s="92" t="s">
        <v>327</v>
      </c>
      <c r="E168" s="93">
        <v>1</v>
      </c>
      <c r="F168" s="93">
        <v>0</v>
      </c>
      <c r="G168" s="93">
        <v>0</v>
      </c>
      <c r="H168" s="93">
        <v>0</v>
      </c>
      <c r="I168" s="92">
        <v>35</v>
      </c>
      <c r="J168" s="93" t="s">
        <v>694</v>
      </c>
      <c r="K168" s="93" t="s">
        <v>694</v>
      </c>
      <c r="L168" s="93" t="s">
        <v>694</v>
      </c>
      <c r="M168" s="93" t="s">
        <v>694</v>
      </c>
      <c r="N168" s="92" t="s">
        <v>694</v>
      </c>
      <c r="O168" s="94">
        <v>1</v>
      </c>
      <c r="P168" s="94">
        <v>0</v>
      </c>
      <c r="Q168" s="94">
        <v>0</v>
      </c>
      <c r="R168" s="94">
        <v>0</v>
      </c>
      <c r="S168" s="95">
        <v>29</v>
      </c>
      <c r="T168" s="94" t="s">
        <v>694</v>
      </c>
      <c r="U168" s="94" t="s">
        <v>694</v>
      </c>
      <c r="V168" s="94" t="s">
        <v>694</v>
      </c>
      <c r="W168" s="94" t="s">
        <v>694</v>
      </c>
      <c r="X168" s="94" t="s">
        <v>694</v>
      </c>
      <c r="Y168" s="96">
        <v>0.89473684210526316</v>
      </c>
      <c r="Z168" s="96">
        <v>5.2631578947368418E-2</v>
      </c>
      <c r="AA168" s="96">
        <v>5.2631578947368418E-2</v>
      </c>
      <c r="AB168" s="96">
        <v>0</v>
      </c>
      <c r="AC168" s="16">
        <v>19</v>
      </c>
      <c r="AD168" s="96" t="s">
        <v>694</v>
      </c>
      <c r="AE168" s="96" t="s">
        <v>694</v>
      </c>
      <c r="AF168" s="96" t="s">
        <v>694</v>
      </c>
      <c r="AG168" s="96" t="s">
        <v>694</v>
      </c>
      <c r="AH168" s="16" t="s">
        <v>694</v>
      </c>
      <c r="AI168" s="97">
        <v>0.94444444444444442</v>
      </c>
      <c r="AJ168" s="98">
        <v>5.5555555555555552E-2</v>
      </c>
      <c r="AK168" s="98">
        <v>0</v>
      </c>
      <c r="AL168" s="98">
        <v>0</v>
      </c>
      <c r="AM168" s="99">
        <v>18</v>
      </c>
      <c r="AN168" s="97" t="s">
        <v>774</v>
      </c>
      <c r="AO168" s="98" t="s">
        <v>774</v>
      </c>
      <c r="AP168" s="98" t="s">
        <v>774</v>
      </c>
      <c r="AQ168" s="98" t="s">
        <v>774</v>
      </c>
      <c r="AR168" s="99" t="s">
        <v>774</v>
      </c>
    </row>
    <row r="169" spans="1:44">
      <c r="A169" s="58" t="s">
        <v>328</v>
      </c>
      <c r="B169" s="58">
        <v>101</v>
      </c>
      <c r="C169" s="58" t="s">
        <v>13</v>
      </c>
      <c r="D169" s="92" t="s">
        <v>329</v>
      </c>
      <c r="E169" s="93">
        <v>0.55232558139534882</v>
      </c>
      <c r="F169" s="93">
        <v>0.30813953488372092</v>
      </c>
      <c r="G169" s="93">
        <v>8.7209302325581398E-2</v>
      </c>
      <c r="H169" s="93">
        <v>5.232558139534884E-2</v>
      </c>
      <c r="I169" s="92">
        <v>172</v>
      </c>
      <c r="J169" s="93" t="s">
        <v>694</v>
      </c>
      <c r="K169" s="93" t="s">
        <v>694</v>
      </c>
      <c r="L169" s="93" t="s">
        <v>694</v>
      </c>
      <c r="M169" s="93" t="s">
        <v>694</v>
      </c>
      <c r="N169" s="92" t="s">
        <v>694</v>
      </c>
      <c r="O169" s="94">
        <v>0.544973544973545</v>
      </c>
      <c r="P169" s="94">
        <v>0.36507936507936506</v>
      </c>
      <c r="Q169" s="94">
        <v>5.8201058201058198E-2</v>
      </c>
      <c r="R169" s="94">
        <v>3.1746031746031744E-2</v>
      </c>
      <c r="S169" s="95">
        <v>189</v>
      </c>
      <c r="T169" s="94" t="s">
        <v>694</v>
      </c>
      <c r="U169" s="94" t="s">
        <v>694</v>
      </c>
      <c r="V169" s="94" t="s">
        <v>694</v>
      </c>
      <c r="W169" s="94" t="s">
        <v>694</v>
      </c>
      <c r="X169" s="94" t="s">
        <v>694</v>
      </c>
      <c r="Y169" s="96">
        <v>0.49710982658959535</v>
      </c>
      <c r="Z169" s="96">
        <v>0.4277456647398844</v>
      </c>
      <c r="AA169" s="96">
        <v>3.4682080924855488E-2</v>
      </c>
      <c r="AB169" s="96">
        <v>4.046242774566474E-2</v>
      </c>
      <c r="AC169" s="16">
        <v>173</v>
      </c>
      <c r="AD169" s="96" t="s">
        <v>694</v>
      </c>
      <c r="AE169" s="96" t="s">
        <v>694</v>
      </c>
      <c r="AF169" s="96" t="s">
        <v>694</v>
      </c>
      <c r="AG169" s="96" t="s">
        <v>694</v>
      </c>
      <c r="AH169" s="16" t="s">
        <v>694</v>
      </c>
      <c r="AI169" s="97">
        <v>0.46706586826347307</v>
      </c>
      <c r="AJ169" s="98">
        <v>0.46706586826347307</v>
      </c>
      <c r="AK169" s="98">
        <v>5.3892215568862277E-2</v>
      </c>
      <c r="AL169" s="98">
        <v>1.1976047904191617E-2</v>
      </c>
      <c r="AM169" s="99">
        <v>167</v>
      </c>
      <c r="AN169" s="98" t="s">
        <v>694</v>
      </c>
      <c r="AO169" s="98" t="s">
        <v>694</v>
      </c>
      <c r="AP169" s="98" t="s">
        <v>694</v>
      </c>
      <c r="AQ169" s="98" t="s">
        <v>694</v>
      </c>
      <c r="AR169" s="98" t="s">
        <v>694</v>
      </c>
    </row>
    <row r="170" spans="1:44">
      <c r="A170" s="58" t="s">
        <v>330</v>
      </c>
      <c r="B170" s="58">
        <v>101</v>
      </c>
      <c r="C170" s="58" t="s">
        <v>13</v>
      </c>
      <c r="D170" s="92" t="s">
        <v>331</v>
      </c>
      <c r="E170" s="93">
        <v>0.84455958549222798</v>
      </c>
      <c r="F170" s="93">
        <v>0.10362694300518134</v>
      </c>
      <c r="G170" s="93">
        <v>5.181347150259067E-2</v>
      </c>
      <c r="H170" s="93">
        <v>0</v>
      </c>
      <c r="I170" s="92">
        <v>193</v>
      </c>
      <c r="J170" s="93" t="s">
        <v>774</v>
      </c>
      <c r="K170" s="93" t="s">
        <v>774</v>
      </c>
      <c r="L170" s="93" t="s">
        <v>774</v>
      </c>
      <c r="M170" s="93" t="s">
        <v>774</v>
      </c>
      <c r="N170" s="93" t="s">
        <v>774</v>
      </c>
      <c r="O170" s="94">
        <v>0.80113636363636365</v>
      </c>
      <c r="P170" s="94">
        <v>0.13636363636363635</v>
      </c>
      <c r="Q170" s="94">
        <v>6.25E-2</v>
      </c>
      <c r="R170" s="94">
        <v>0</v>
      </c>
      <c r="S170" s="95">
        <v>176</v>
      </c>
      <c r="T170" s="94" t="s">
        <v>774</v>
      </c>
      <c r="U170" s="94" t="s">
        <v>774</v>
      </c>
      <c r="V170" s="94" t="s">
        <v>774</v>
      </c>
      <c r="W170" s="94" t="s">
        <v>774</v>
      </c>
      <c r="X170" s="94" t="s">
        <v>774</v>
      </c>
      <c r="Y170" s="96">
        <v>0.70588235294117652</v>
      </c>
      <c r="Z170" s="96">
        <v>0.24064171122994651</v>
      </c>
      <c r="AA170" s="96">
        <v>4.8128342245989303E-2</v>
      </c>
      <c r="AB170" s="96">
        <v>5.3475935828877002E-3</v>
      </c>
      <c r="AC170" s="16">
        <v>187</v>
      </c>
      <c r="AD170" s="96" t="s">
        <v>694</v>
      </c>
      <c r="AE170" s="96" t="s">
        <v>694</v>
      </c>
      <c r="AF170" s="96" t="s">
        <v>694</v>
      </c>
      <c r="AG170" s="96" t="s">
        <v>694</v>
      </c>
      <c r="AH170" s="16" t="s">
        <v>694</v>
      </c>
      <c r="AI170" s="97">
        <v>0.63888888888888884</v>
      </c>
      <c r="AJ170" s="98">
        <v>0.2722222222222222</v>
      </c>
      <c r="AK170" s="98">
        <v>7.2222222222222215E-2</v>
      </c>
      <c r="AL170" s="98">
        <v>1.6666666666666666E-2</v>
      </c>
      <c r="AM170" s="99">
        <v>180</v>
      </c>
      <c r="AN170" s="98" t="s">
        <v>694</v>
      </c>
      <c r="AO170" s="98" t="s">
        <v>694</v>
      </c>
      <c r="AP170" s="98" t="s">
        <v>694</v>
      </c>
      <c r="AQ170" s="98" t="s">
        <v>694</v>
      </c>
      <c r="AR170" s="98" t="s">
        <v>694</v>
      </c>
    </row>
    <row r="171" spans="1:44">
      <c r="A171" s="58" t="s">
        <v>332</v>
      </c>
      <c r="B171" s="58">
        <v>189</v>
      </c>
      <c r="C171" s="58" t="s">
        <v>13</v>
      </c>
      <c r="D171" s="92" t="s">
        <v>333</v>
      </c>
      <c r="E171" s="93">
        <v>0.6391184573002755</v>
      </c>
      <c r="F171" s="93">
        <v>0.26446280991735538</v>
      </c>
      <c r="G171" s="93">
        <v>7.1625344352617082E-2</v>
      </c>
      <c r="H171" s="93">
        <v>2.4793388429752067E-2</v>
      </c>
      <c r="I171" s="92">
        <v>363</v>
      </c>
      <c r="J171" s="93" t="s">
        <v>774</v>
      </c>
      <c r="K171" s="93" t="s">
        <v>774</v>
      </c>
      <c r="L171" s="93" t="s">
        <v>774</v>
      </c>
      <c r="M171" s="93" t="s">
        <v>774</v>
      </c>
      <c r="N171" s="93" t="s">
        <v>774</v>
      </c>
      <c r="O171" s="94">
        <v>0.58620689655172409</v>
      </c>
      <c r="P171" s="94">
        <v>0.29597701149425287</v>
      </c>
      <c r="Q171" s="94">
        <v>0.10057471264367816</v>
      </c>
      <c r="R171" s="94">
        <v>1.7241379310344827E-2</v>
      </c>
      <c r="S171" s="95">
        <v>348</v>
      </c>
      <c r="T171" s="94" t="s">
        <v>774</v>
      </c>
      <c r="U171" s="94" t="s">
        <v>774</v>
      </c>
      <c r="V171" s="94" t="s">
        <v>774</v>
      </c>
      <c r="W171" s="94" t="s">
        <v>774</v>
      </c>
      <c r="X171" s="94" t="s">
        <v>774</v>
      </c>
      <c r="Y171" s="96">
        <v>0.61616161616161613</v>
      </c>
      <c r="Z171" s="96">
        <v>0.27272727272727271</v>
      </c>
      <c r="AA171" s="96">
        <v>9.7643097643097643E-2</v>
      </c>
      <c r="AB171" s="96">
        <v>1.3468013468013467E-2</v>
      </c>
      <c r="AC171" s="16">
        <v>297</v>
      </c>
      <c r="AD171" s="96" t="s">
        <v>774</v>
      </c>
      <c r="AE171" s="96" t="s">
        <v>774</v>
      </c>
      <c r="AF171" s="96" t="s">
        <v>774</v>
      </c>
      <c r="AG171" s="96" t="s">
        <v>774</v>
      </c>
      <c r="AH171" s="96" t="s">
        <v>774</v>
      </c>
      <c r="AI171" s="97">
        <v>0.67148014440433212</v>
      </c>
      <c r="AJ171" s="98">
        <v>0.20216606498194944</v>
      </c>
      <c r="AK171" s="98">
        <v>0.1263537906137184</v>
      </c>
      <c r="AL171" s="98">
        <v>0</v>
      </c>
      <c r="AM171" s="99">
        <v>277</v>
      </c>
      <c r="AN171" s="97" t="s">
        <v>774</v>
      </c>
      <c r="AO171" s="98" t="s">
        <v>774</v>
      </c>
      <c r="AP171" s="98" t="s">
        <v>774</v>
      </c>
      <c r="AQ171" s="98" t="s">
        <v>774</v>
      </c>
      <c r="AR171" s="99" t="s">
        <v>774</v>
      </c>
    </row>
    <row r="172" spans="1:44">
      <c r="A172" s="58" t="s">
        <v>334</v>
      </c>
      <c r="B172" s="58">
        <v>113</v>
      </c>
      <c r="C172" s="58" t="s">
        <v>13</v>
      </c>
      <c r="D172" s="92" t="s">
        <v>335</v>
      </c>
      <c r="E172" s="93">
        <v>0.72222222222222221</v>
      </c>
      <c r="F172" s="93">
        <v>0.14814814814814814</v>
      </c>
      <c r="G172" s="93">
        <v>0.1111111111111111</v>
      </c>
      <c r="H172" s="93">
        <v>1.8518518518518517E-2</v>
      </c>
      <c r="I172" s="92">
        <v>108</v>
      </c>
      <c r="J172" s="93" t="s">
        <v>774</v>
      </c>
      <c r="K172" s="93" t="s">
        <v>774</v>
      </c>
      <c r="L172" s="93" t="s">
        <v>774</v>
      </c>
      <c r="M172" s="93" t="s">
        <v>774</v>
      </c>
      <c r="N172" s="93" t="s">
        <v>774</v>
      </c>
      <c r="O172" s="94">
        <v>0.69230769230769229</v>
      </c>
      <c r="P172" s="94">
        <v>0.17582417582417584</v>
      </c>
      <c r="Q172" s="94">
        <v>0.12087912087912088</v>
      </c>
      <c r="R172" s="94">
        <v>1.098901098901099E-2</v>
      </c>
      <c r="S172" s="95">
        <v>91</v>
      </c>
      <c r="T172" s="94" t="s">
        <v>774</v>
      </c>
      <c r="U172" s="94" t="s">
        <v>774</v>
      </c>
      <c r="V172" s="94" t="s">
        <v>774</v>
      </c>
      <c r="W172" s="94" t="s">
        <v>774</v>
      </c>
      <c r="X172" s="94" t="s">
        <v>774</v>
      </c>
      <c r="Y172" s="96">
        <v>0.77358490566037741</v>
      </c>
      <c r="Z172" s="96">
        <v>0.13207547169811321</v>
      </c>
      <c r="AA172" s="96">
        <v>8.4905660377358486E-2</v>
      </c>
      <c r="AB172" s="96">
        <v>9.433962264150943E-3</v>
      </c>
      <c r="AC172" s="16">
        <v>106</v>
      </c>
      <c r="AD172" s="96" t="s">
        <v>774</v>
      </c>
      <c r="AE172" s="96" t="s">
        <v>774</v>
      </c>
      <c r="AF172" s="96" t="s">
        <v>774</v>
      </c>
      <c r="AG172" s="96" t="s">
        <v>774</v>
      </c>
      <c r="AH172" s="96" t="s">
        <v>774</v>
      </c>
      <c r="AI172" s="97">
        <v>0.75531914893617025</v>
      </c>
      <c r="AJ172" s="98">
        <v>0.1276595744680851</v>
      </c>
      <c r="AK172" s="98">
        <v>9.5744680851063829E-2</v>
      </c>
      <c r="AL172" s="98">
        <v>2.1276595744680851E-2</v>
      </c>
      <c r="AM172" s="99">
        <v>94</v>
      </c>
      <c r="AN172" s="98" t="s">
        <v>694</v>
      </c>
      <c r="AO172" s="98" t="s">
        <v>694</v>
      </c>
      <c r="AP172" s="98" t="s">
        <v>694</v>
      </c>
      <c r="AQ172" s="98" t="s">
        <v>694</v>
      </c>
      <c r="AR172" s="98" t="s">
        <v>694</v>
      </c>
    </row>
    <row r="173" spans="1:44">
      <c r="A173" s="58" t="s">
        <v>336</v>
      </c>
      <c r="B173" s="58">
        <v>123</v>
      </c>
      <c r="C173" s="58" t="s">
        <v>13</v>
      </c>
      <c r="D173" s="92" t="s">
        <v>337</v>
      </c>
      <c r="E173" s="93">
        <v>0.58736059479553904</v>
      </c>
      <c r="F173" s="93">
        <v>0.22304832713754646</v>
      </c>
      <c r="G173" s="93">
        <v>0.1895910780669145</v>
      </c>
      <c r="H173" s="93">
        <v>0</v>
      </c>
      <c r="I173" s="92">
        <v>269</v>
      </c>
      <c r="J173" s="93" t="s">
        <v>694</v>
      </c>
      <c r="K173" s="93" t="s">
        <v>694</v>
      </c>
      <c r="L173" s="93" t="s">
        <v>694</v>
      </c>
      <c r="M173" s="93" t="s">
        <v>694</v>
      </c>
      <c r="N173" s="92" t="s">
        <v>694</v>
      </c>
      <c r="O173" s="94">
        <v>0.56506849315068497</v>
      </c>
      <c r="P173" s="94">
        <v>0.31164383561643838</v>
      </c>
      <c r="Q173" s="94">
        <v>0.12328767123287671</v>
      </c>
      <c r="R173" s="94">
        <v>0</v>
      </c>
      <c r="S173" s="95">
        <v>292</v>
      </c>
      <c r="T173" s="94" t="s">
        <v>694</v>
      </c>
      <c r="U173" s="94" t="s">
        <v>694</v>
      </c>
      <c r="V173" s="94" t="s">
        <v>694</v>
      </c>
      <c r="W173" s="94" t="s">
        <v>694</v>
      </c>
      <c r="X173" s="94" t="s">
        <v>694</v>
      </c>
      <c r="Y173" s="96">
        <v>0.58041958041958042</v>
      </c>
      <c r="Z173" s="96">
        <v>0.34615384615384615</v>
      </c>
      <c r="AA173" s="96">
        <v>7.3426573426573424E-2</v>
      </c>
      <c r="AB173" s="96">
        <v>0</v>
      </c>
      <c r="AC173" s="16">
        <v>286</v>
      </c>
      <c r="AD173" s="96" t="s">
        <v>694</v>
      </c>
      <c r="AE173" s="96" t="s">
        <v>694</v>
      </c>
      <c r="AF173" s="96" t="s">
        <v>694</v>
      </c>
      <c r="AG173" s="96" t="s">
        <v>694</v>
      </c>
      <c r="AH173" s="16" t="s">
        <v>694</v>
      </c>
      <c r="AI173" s="97">
        <v>0.60135135135135132</v>
      </c>
      <c r="AJ173" s="98">
        <v>0.30743243243243246</v>
      </c>
      <c r="AK173" s="98">
        <v>9.1216216216216214E-2</v>
      </c>
      <c r="AL173" s="98">
        <v>0</v>
      </c>
      <c r="AM173" s="99">
        <v>296</v>
      </c>
      <c r="AN173" s="97" t="s">
        <v>774</v>
      </c>
      <c r="AO173" s="98" t="s">
        <v>774</v>
      </c>
      <c r="AP173" s="98" t="s">
        <v>774</v>
      </c>
      <c r="AQ173" s="98" t="s">
        <v>774</v>
      </c>
      <c r="AR173" s="99" t="s">
        <v>774</v>
      </c>
    </row>
    <row r="174" spans="1:44">
      <c r="A174" s="58" t="s">
        <v>338</v>
      </c>
      <c r="B174" s="58">
        <v>114</v>
      </c>
      <c r="C174" s="58" t="s">
        <v>13</v>
      </c>
      <c r="D174" s="92" t="s">
        <v>339</v>
      </c>
      <c r="E174" s="93">
        <v>0.65906040268456378</v>
      </c>
      <c r="F174" s="93">
        <v>0.25369127516778522</v>
      </c>
      <c r="G174" s="93">
        <v>7.5167785234899323E-2</v>
      </c>
      <c r="H174" s="93">
        <v>1.2080536912751677E-2</v>
      </c>
      <c r="I174" s="92">
        <v>745</v>
      </c>
      <c r="J174" s="93">
        <v>0.6</v>
      </c>
      <c r="K174" s="93">
        <v>0.3</v>
      </c>
      <c r="L174" s="93">
        <v>0.1</v>
      </c>
      <c r="M174" s="93">
        <v>0</v>
      </c>
      <c r="N174" s="92">
        <v>20</v>
      </c>
      <c r="O174" s="94">
        <v>0.65905848787446508</v>
      </c>
      <c r="P174" s="94">
        <v>0.25962910128388017</v>
      </c>
      <c r="Q174" s="94">
        <v>6.8473609129814553E-2</v>
      </c>
      <c r="R174" s="94">
        <v>1.2838801711840228E-2</v>
      </c>
      <c r="S174" s="95">
        <v>701</v>
      </c>
      <c r="T174" s="94">
        <v>0.6470588235294118</v>
      </c>
      <c r="U174" s="94">
        <v>0.35294117647058826</v>
      </c>
      <c r="V174" s="94">
        <v>0</v>
      </c>
      <c r="W174" s="94">
        <v>0</v>
      </c>
      <c r="X174" s="95">
        <v>17</v>
      </c>
      <c r="Y174" s="96">
        <v>0.72072072072072069</v>
      </c>
      <c r="Z174" s="96">
        <v>0.22822822822822822</v>
      </c>
      <c r="AA174" s="96">
        <v>4.5045045045045043E-2</v>
      </c>
      <c r="AB174" s="96">
        <v>6.006006006006006E-3</v>
      </c>
      <c r="AC174" s="16">
        <v>666</v>
      </c>
      <c r="AD174" s="96">
        <v>0.6</v>
      </c>
      <c r="AE174" s="96">
        <v>0.33333333333333331</v>
      </c>
      <c r="AF174" s="96">
        <v>6.6666666666666666E-2</v>
      </c>
      <c r="AG174" s="96">
        <v>0</v>
      </c>
      <c r="AH174" s="16">
        <v>15</v>
      </c>
      <c r="AI174" s="97">
        <v>0.68222891566265065</v>
      </c>
      <c r="AJ174" s="98">
        <v>0.2756024096385542</v>
      </c>
      <c r="AK174" s="98">
        <v>3.9156626506024098E-2</v>
      </c>
      <c r="AL174" s="98">
        <v>3.0120481927710845E-3</v>
      </c>
      <c r="AM174" s="99">
        <v>664</v>
      </c>
      <c r="AN174" s="98">
        <v>0.625</v>
      </c>
      <c r="AO174" s="98">
        <v>0.375</v>
      </c>
      <c r="AP174" s="98">
        <v>0</v>
      </c>
      <c r="AQ174" s="98">
        <v>0</v>
      </c>
      <c r="AR174" s="99">
        <v>16</v>
      </c>
    </row>
    <row r="175" spans="1:44">
      <c r="A175" s="58" t="s">
        <v>340</v>
      </c>
      <c r="B175" s="58">
        <v>114</v>
      </c>
      <c r="C175" s="58" t="s">
        <v>13</v>
      </c>
      <c r="D175" s="92" t="s">
        <v>341</v>
      </c>
      <c r="E175" s="93">
        <v>0.73356401384083048</v>
      </c>
      <c r="F175" s="93">
        <v>0.1972318339100346</v>
      </c>
      <c r="G175" s="93">
        <v>6.9204152249134954E-2</v>
      </c>
      <c r="H175" s="93">
        <v>0</v>
      </c>
      <c r="I175" s="92">
        <v>289</v>
      </c>
      <c r="J175" s="93" t="s">
        <v>774</v>
      </c>
      <c r="K175" s="93" t="s">
        <v>774</v>
      </c>
      <c r="L175" s="93" t="s">
        <v>774</v>
      </c>
      <c r="M175" s="93" t="s">
        <v>774</v>
      </c>
      <c r="N175" s="93" t="s">
        <v>774</v>
      </c>
      <c r="O175" s="94">
        <v>0.79245283018867929</v>
      </c>
      <c r="P175" s="94">
        <v>0.14779874213836477</v>
      </c>
      <c r="Q175" s="94">
        <v>5.6603773584905662E-2</v>
      </c>
      <c r="R175" s="94">
        <v>3.1446540880503146E-3</v>
      </c>
      <c r="S175" s="95">
        <v>318</v>
      </c>
      <c r="T175" s="94" t="s">
        <v>774</v>
      </c>
      <c r="U175" s="94" t="s">
        <v>774</v>
      </c>
      <c r="V175" s="94" t="s">
        <v>774</v>
      </c>
      <c r="W175" s="94" t="s">
        <v>774</v>
      </c>
      <c r="X175" s="94" t="s">
        <v>774</v>
      </c>
      <c r="Y175" s="96">
        <v>0.78947368421052633</v>
      </c>
      <c r="Z175" s="96">
        <v>0.16081871345029239</v>
      </c>
      <c r="AA175" s="96">
        <v>4.3859649122807015E-2</v>
      </c>
      <c r="AB175" s="96">
        <v>5.8479532163742687E-3</v>
      </c>
      <c r="AC175" s="16">
        <v>342</v>
      </c>
      <c r="AD175" s="96" t="s">
        <v>774</v>
      </c>
      <c r="AE175" s="96" t="s">
        <v>774</v>
      </c>
      <c r="AF175" s="96" t="s">
        <v>774</v>
      </c>
      <c r="AG175" s="96" t="s">
        <v>774</v>
      </c>
      <c r="AH175" s="96" t="s">
        <v>774</v>
      </c>
      <c r="AI175" s="97">
        <v>0.797583081570997</v>
      </c>
      <c r="AJ175" s="98">
        <v>0.14803625377643503</v>
      </c>
      <c r="AK175" s="98">
        <v>4.5317220543806644E-2</v>
      </c>
      <c r="AL175" s="98">
        <v>9.0634441087613302E-3</v>
      </c>
      <c r="AM175" s="99">
        <v>331</v>
      </c>
      <c r="AN175" s="97" t="s">
        <v>774</v>
      </c>
      <c r="AO175" s="98" t="s">
        <v>774</v>
      </c>
      <c r="AP175" s="98" t="s">
        <v>774</v>
      </c>
      <c r="AQ175" s="98" t="s">
        <v>774</v>
      </c>
      <c r="AR175" s="99" t="s">
        <v>774</v>
      </c>
    </row>
    <row r="176" spans="1:44">
      <c r="A176" s="58" t="s">
        <v>342</v>
      </c>
      <c r="B176" s="58">
        <v>113</v>
      </c>
      <c r="C176" s="58" t="s">
        <v>13</v>
      </c>
      <c r="D176" s="92" t="s">
        <v>343</v>
      </c>
      <c r="E176" s="93" t="s">
        <v>774</v>
      </c>
      <c r="F176" s="93" t="s">
        <v>774</v>
      </c>
      <c r="G176" s="93" t="s">
        <v>774</v>
      </c>
      <c r="H176" s="93" t="s">
        <v>774</v>
      </c>
      <c r="I176" s="93" t="s">
        <v>774</v>
      </c>
      <c r="J176" s="93" t="s">
        <v>774</v>
      </c>
      <c r="K176" s="93" t="s">
        <v>774</v>
      </c>
      <c r="L176" s="93" t="s">
        <v>774</v>
      </c>
      <c r="M176" s="93" t="s">
        <v>774</v>
      </c>
      <c r="N176" s="93" t="s">
        <v>774</v>
      </c>
      <c r="O176" s="94">
        <v>0.8</v>
      </c>
      <c r="P176" s="94">
        <v>0</v>
      </c>
      <c r="Q176" s="94">
        <v>0</v>
      </c>
      <c r="R176" s="94">
        <v>0.2</v>
      </c>
      <c r="S176" s="95">
        <v>5</v>
      </c>
      <c r="T176" s="94" t="s">
        <v>694</v>
      </c>
      <c r="U176" s="94" t="s">
        <v>694</v>
      </c>
      <c r="V176" s="94" t="s">
        <v>694</v>
      </c>
      <c r="W176" s="94" t="s">
        <v>694</v>
      </c>
      <c r="X176" s="94" t="s">
        <v>694</v>
      </c>
      <c r="Y176" s="96">
        <v>1</v>
      </c>
      <c r="Z176" s="96">
        <v>0</v>
      </c>
      <c r="AA176" s="96">
        <v>0</v>
      </c>
      <c r="AB176" s="96">
        <v>0</v>
      </c>
      <c r="AC176" s="16">
        <v>6</v>
      </c>
      <c r="AD176" s="96" t="s">
        <v>774</v>
      </c>
      <c r="AE176" s="96" t="s">
        <v>774</v>
      </c>
      <c r="AF176" s="96" t="s">
        <v>774</v>
      </c>
      <c r="AG176" s="96" t="s">
        <v>774</v>
      </c>
      <c r="AH176" s="96" t="s">
        <v>774</v>
      </c>
      <c r="AI176" s="97" t="s">
        <v>774</v>
      </c>
      <c r="AJ176" s="98" t="s">
        <v>774</v>
      </c>
      <c r="AK176" s="98" t="s">
        <v>774</v>
      </c>
      <c r="AL176" s="98" t="s">
        <v>774</v>
      </c>
      <c r="AM176" s="99" t="s">
        <v>774</v>
      </c>
      <c r="AN176" s="97" t="s">
        <v>774</v>
      </c>
      <c r="AO176" s="98" t="s">
        <v>774</v>
      </c>
      <c r="AP176" s="98" t="s">
        <v>774</v>
      </c>
      <c r="AQ176" s="98" t="s">
        <v>774</v>
      </c>
      <c r="AR176" s="99" t="s">
        <v>774</v>
      </c>
    </row>
    <row r="177" spans="1:44">
      <c r="A177" s="58" t="s">
        <v>344</v>
      </c>
      <c r="B177" s="58">
        <v>113</v>
      </c>
      <c r="C177" s="58" t="s">
        <v>8</v>
      </c>
      <c r="D177" s="92" t="s">
        <v>345</v>
      </c>
      <c r="E177" s="93">
        <v>0.61807580174927113</v>
      </c>
      <c r="F177" s="93">
        <v>0.23943148688046648</v>
      </c>
      <c r="G177" s="93">
        <v>0.13301749271137026</v>
      </c>
      <c r="H177" s="93">
        <v>9.4752186588921289E-3</v>
      </c>
      <c r="I177" s="92">
        <v>2744</v>
      </c>
      <c r="J177" s="93">
        <v>0.55434782608695654</v>
      </c>
      <c r="K177" s="93">
        <v>0.26630434782608697</v>
      </c>
      <c r="L177" s="93">
        <v>0.16847826086956522</v>
      </c>
      <c r="M177" s="93">
        <v>1.0869565217391304E-2</v>
      </c>
      <c r="N177" s="92">
        <v>184</v>
      </c>
      <c r="O177" s="94">
        <v>0.61993888464476699</v>
      </c>
      <c r="P177" s="94">
        <v>0.25210084033613445</v>
      </c>
      <c r="Q177" s="94">
        <v>0.11841100076394194</v>
      </c>
      <c r="R177" s="94">
        <v>9.5492742551566076E-3</v>
      </c>
      <c r="S177" s="95">
        <v>2618</v>
      </c>
      <c r="T177" s="94">
        <v>0.53642384105960261</v>
      </c>
      <c r="U177" s="94">
        <v>0.29139072847682118</v>
      </c>
      <c r="V177" s="94">
        <v>0.17218543046357615</v>
      </c>
      <c r="W177" s="94">
        <v>0</v>
      </c>
      <c r="X177" s="95">
        <v>151</v>
      </c>
      <c r="Y177" s="96">
        <v>0.61352459016393446</v>
      </c>
      <c r="Z177" s="96">
        <v>0.26352459016393442</v>
      </c>
      <c r="AA177" s="96">
        <v>0.11352459016393443</v>
      </c>
      <c r="AB177" s="96">
        <v>9.4262295081967221E-3</v>
      </c>
      <c r="AC177" s="16">
        <v>2440</v>
      </c>
      <c r="AD177" s="96">
        <v>0.54225352112676062</v>
      </c>
      <c r="AE177" s="96">
        <v>0.34507042253521125</v>
      </c>
      <c r="AF177" s="96">
        <v>0.11267605633802817</v>
      </c>
      <c r="AG177" s="96">
        <v>0</v>
      </c>
      <c r="AH177" s="16">
        <v>142</v>
      </c>
      <c r="AI177" s="97">
        <v>0.60332749562171628</v>
      </c>
      <c r="AJ177" s="98">
        <v>0.27626970227670755</v>
      </c>
      <c r="AK177" s="98">
        <v>0.11339754816112084</v>
      </c>
      <c r="AL177" s="98">
        <v>7.0052539404553416E-3</v>
      </c>
      <c r="AM177" s="99">
        <v>2284</v>
      </c>
      <c r="AN177" s="98">
        <v>0.58783783783783783</v>
      </c>
      <c r="AO177" s="98">
        <v>0.27027027027027029</v>
      </c>
      <c r="AP177" s="98">
        <v>0.14189189189189189</v>
      </c>
      <c r="AQ177" s="98">
        <v>0</v>
      </c>
      <c r="AR177" s="99">
        <v>148</v>
      </c>
    </row>
    <row r="178" spans="1:44">
      <c r="A178" s="58" t="s">
        <v>346</v>
      </c>
      <c r="B178" s="58">
        <v>101</v>
      </c>
      <c r="C178" s="58" t="s">
        <v>13</v>
      </c>
      <c r="D178" s="92" t="s">
        <v>347</v>
      </c>
      <c r="E178" s="93">
        <v>0.68292682926829273</v>
      </c>
      <c r="F178" s="93">
        <v>0.24390243902439024</v>
      </c>
      <c r="G178" s="93">
        <v>4.878048780487805E-2</v>
      </c>
      <c r="H178" s="93">
        <v>2.4390243902439025E-2</v>
      </c>
      <c r="I178" s="92">
        <v>41</v>
      </c>
      <c r="J178" s="93" t="s">
        <v>694</v>
      </c>
      <c r="K178" s="93" t="s">
        <v>694</v>
      </c>
      <c r="L178" s="93" t="s">
        <v>694</v>
      </c>
      <c r="M178" s="93" t="s">
        <v>694</v>
      </c>
      <c r="N178" s="92" t="s">
        <v>694</v>
      </c>
      <c r="O178" s="94">
        <v>0.80434782608695654</v>
      </c>
      <c r="P178" s="94">
        <v>0.15217391304347827</v>
      </c>
      <c r="Q178" s="94">
        <v>4.3478260869565216E-2</v>
      </c>
      <c r="R178" s="94">
        <v>0</v>
      </c>
      <c r="S178" s="95">
        <v>46</v>
      </c>
      <c r="T178" s="94" t="s">
        <v>694</v>
      </c>
      <c r="U178" s="94" t="s">
        <v>694</v>
      </c>
      <c r="V178" s="94" t="s">
        <v>694</v>
      </c>
      <c r="W178" s="94" t="s">
        <v>694</v>
      </c>
      <c r="X178" s="94" t="s">
        <v>694</v>
      </c>
      <c r="Y178" s="96">
        <v>0.84375</v>
      </c>
      <c r="Z178" s="96">
        <v>0.125</v>
      </c>
      <c r="AA178" s="96">
        <v>3.125E-2</v>
      </c>
      <c r="AB178" s="96">
        <v>0</v>
      </c>
      <c r="AC178" s="16">
        <v>32</v>
      </c>
      <c r="AD178" s="96" t="s">
        <v>694</v>
      </c>
      <c r="AE178" s="96" t="s">
        <v>694</v>
      </c>
      <c r="AF178" s="96" t="s">
        <v>694</v>
      </c>
      <c r="AG178" s="96" t="s">
        <v>694</v>
      </c>
      <c r="AH178" s="16" t="s">
        <v>694</v>
      </c>
      <c r="AI178" s="97">
        <v>0.69565217391304346</v>
      </c>
      <c r="AJ178" s="98">
        <v>0.2608695652173913</v>
      </c>
      <c r="AK178" s="98">
        <v>4.3478260869565216E-2</v>
      </c>
      <c r="AL178" s="98">
        <v>0</v>
      </c>
      <c r="AM178" s="99">
        <v>23</v>
      </c>
      <c r="AN178" s="98" t="s">
        <v>694</v>
      </c>
      <c r="AO178" s="98" t="s">
        <v>694</v>
      </c>
      <c r="AP178" s="98" t="s">
        <v>694</v>
      </c>
      <c r="AQ178" s="98" t="s">
        <v>694</v>
      </c>
      <c r="AR178" s="98" t="s">
        <v>694</v>
      </c>
    </row>
    <row r="179" spans="1:44">
      <c r="A179" s="58" t="s">
        <v>348</v>
      </c>
      <c r="B179" s="58">
        <v>121</v>
      </c>
      <c r="C179" s="58" t="s">
        <v>13</v>
      </c>
      <c r="D179" s="92" t="s">
        <v>349</v>
      </c>
      <c r="E179" s="93">
        <v>0.73997979117547996</v>
      </c>
      <c r="F179" s="93">
        <v>0.1839003031323678</v>
      </c>
      <c r="G179" s="93">
        <v>5.5911081172111819E-2</v>
      </c>
      <c r="H179" s="93">
        <v>2.0208824520040417E-2</v>
      </c>
      <c r="I179" s="92">
        <v>2969</v>
      </c>
      <c r="J179" s="93">
        <v>0.71717171717171713</v>
      </c>
      <c r="K179" s="93">
        <v>0.17171717171717171</v>
      </c>
      <c r="L179" s="93">
        <v>8.0808080808080815E-2</v>
      </c>
      <c r="M179" s="93">
        <v>3.0303030303030304E-2</v>
      </c>
      <c r="N179" s="92">
        <v>99</v>
      </c>
      <c r="O179" s="94">
        <v>0.75139664804469275</v>
      </c>
      <c r="P179" s="94">
        <v>0.17004189944134079</v>
      </c>
      <c r="Q179" s="94">
        <v>6.0405027932960896E-2</v>
      </c>
      <c r="R179" s="94">
        <v>1.8156424581005588E-2</v>
      </c>
      <c r="S179" s="95">
        <v>2864</v>
      </c>
      <c r="T179" s="94">
        <v>0.76530612244897955</v>
      </c>
      <c r="U179" s="94">
        <v>0.12244897959183673</v>
      </c>
      <c r="V179" s="94">
        <v>7.1428571428571425E-2</v>
      </c>
      <c r="W179" s="94">
        <v>4.0816326530612242E-2</v>
      </c>
      <c r="X179" s="95">
        <v>98</v>
      </c>
      <c r="Y179" s="96">
        <v>0.72878295413506677</v>
      </c>
      <c r="Z179" s="96">
        <v>0.19321054532322138</v>
      </c>
      <c r="AA179" s="96">
        <v>6.1394005055976884E-2</v>
      </c>
      <c r="AB179" s="96">
        <v>1.6612495485734922E-2</v>
      </c>
      <c r="AC179" s="16">
        <v>2769</v>
      </c>
      <c r="AD179" s="96">
        <v>0.58888888888888891</v>
      </c>
      <c r="AE179" s="96">
        <v>0.26666666666666666</v>
      </c>
      <c r="AF179" s="96">
        <v>0.12222222222222222</v>
      </c>
      <c r="AG179" s="96">
        <v>2.2222222222222223E-2</v>
      </c>
      <c r="AH179" s="16">
        <v>90</v>
      </c>
      <c r="AI179" s="97">
        <v>0.69420234937476322</v>
      </c>
      <c r="AJ179" s="98">
        <v>0.21599090564607806</v>
      </c>
      <c r="AK179" s="98">
        <v>6.9723380068207649E-2</v>
      </c>
      <c r="AL179" s="98">
        <v>2.0083364910951119E-2</v>
      </c>
      <c r="AM179" s="99">
        <v>2639</v>
      </c>
      <c r="AN179" s="98">
        <v>0.52380952380952384</v>
      </c>
      <c r="AO179" s="98">
        <v>0.33333333333333331</v>
      </c>
      <c r="AP179" s="98">
        <v>0.11904761904761904</v>
      </c>
      <c r="AQ179" s="98">
        <v>2.3809523809523808E-2</v>
      </c>
      <c r="AR179" s="99">
        <v>84</v>
      </c>
    </row>
    <row r="180" spans="1:44">
      <c r="A180" s="58" t="s">
        <v>350</v>
      </c>
      <c r="B180" s="58">
        <v>189</v>
      </c>
      <c r="C180" s="58" t="s">
        <v>13</v>
      </c>
      <c r="D180" s="92" t="s">
        <v>351</v>
      </c>
      <c r="E180" s="93">
        <v>0.69436749769159745</v>
      </c>
      <c r="F180" s="93">
        <v>0.15974145891043398</v>
      </c>
      <c r="G180" s="93">
        <v>0.13111726685133887</v>
      </c>
      <c r="H180" s="93">
        <v>1.4773776546629732E-2</v>
      </c>
      <c r="I180" s="92">
        <v>1083</v>
      </c>
      <c r="J180" s="93">
        <v>0.66666666666666663</v>
      </c>
      <c r="K180" s="93">
        <v>0.19298245614035087</v>
      </c>
      <c r="L180" s="93">
        <v>0.14035087719298245</v>
      </c>
      <c r="M180" s="93">
        <v>0</v>
      </c>
      <c r="N180" s="92">
        <v>57</v>
      </c>
      <c r="O180" s="94">
        <v>0.6392229417206291</v>
      </c>
      <c r="P180" s="94">
        <v>0.21461609620721553</v>
      </c>
      <c r="Q180" s="94">
        <v>0.13228492136910269</v>
      </c>
      <c r="R180" s="94">
        <v>1.3876040703052728E-2</v>
      </c>
      <c r="S180" s="95">
        <v>1081</v>
      </c>
      <c r="T180" s="94">
        <v>0.60465116279069764</v>
      </c>
      <c r="U180" s="94">
        <v>0.30232558139534882</v>
      </c>
      <c r="V180" s="94">
        <v>9.3023255813953487E-2</v>
      </c>
      <c r="W180" s="94">
        <v>0</v>
      </c>
      <c r="X180" s="95">
        <v>43</v>
      </c>
      <c r="Y180" s="96">
        <v>0.59158878504672896</v>
      </c>
      <c r="Z180" s="96">
        <v>0.24112149532710281</v>
      </c>
      <c r="AA180" s="96">
        <v>0.15887850467289719</v>
      </c>
      <c r="AB180" s="96">
        <v>8.4112149532710283E-3</v>
      </c>
      <c r="AC180" s="16">
        <v>1070</v>
      </c>
      <c r="AD180" s="96">
        <v>0.45</v>
      </c>
      <c r="AE180" s="96">
        <v>0.375</v>
      </c>
      <c r="AF180" s="96">
        <v>0.17499999999999999</v>
      </c>
      <c r="AG180" s="96">
        <v>0</v>
      </c>
      <c r="AH180" s="16">
        <v>40</v>
      </c>
      <c r="AI180" s="97">
        <v>0.58010471204188485</v>
      </c>
      <c r="AJ180" s="98">
        <v>0.2513089005235602</v>
      </c>
      <c r="AK180" s="98">
        <v>0.16020942408376965</v>
      </c>
      <c r="AL180" s="98">
        <v>8.3769633507853412E-3</v>
      </c>
      <c r="AM180" s="99">
        <v>955</v>
      </c>
      <c r="AN180" s="98">
        <v>0.36842105263157893</v>
      </c>
      <c r="AO180" s="98">
        <v>0.44736842105263158</v>
      </c>
      <c r="AP180" s="98">
        <v>0.18421052631578946</v>
      </c>
      <c r="AQ180" s="98">
        <v>0</v>
      </c>
      <c r="AR180" s="99">
        <v>38</v>
      </c>
    </row>
    <row r="181" spans="1:44">
      <c r="A181" s="58" t="s">
        <v>352</v>
      </c>
      <c r="B181" s="58">
        <v>101</v>
      </c>
      <c r="C181" s="58" t="s">
        <v>13</v>
      </c>
      <c r="D181" s="92" t="s">
        <v>353</v>
      </c>
      <c r="E181" s="93">
        <v>0.77272727272727271</v>
      </c>
      <c r="F181" s="93">
        <v>0.22727272727272727</v>
      </c>
      <c r="G181" s="93">
        <v>0</v>
      </c>
      <c r="H181" s="93">
        <v>0</v>
      </c>
      <c r="I181" s="92">
        <v>22</v>
      </c>
      <c r="J181" s="93" t="s">
        <v>694</v>
      </c>
      <c r="K181" s="93" t="s">
        <v>694</v>
      </c>
      <c r="L181" s="93" t="s">
        <v>694</v>
      </c>
      <c r="M181" s="93" t="s">
        <v>694</v>
      </c>
      <c r="N181" s="92" t="s">
        <v>694</v>
      </c>
      <c r="O181" s="94">
        <v>0.91304347826086951</v>
      </c>
      <c r="P181" s="94">
        <v>8.6956521739130432E-2</v>
      </c>
      <c r="Q181" s="94">
        <v>0</v>
      </c>
      <c r="R181" s="94">
        <v>0</v>
      </c>
      <c r="S181" s="95">
        <v>23</v>
      </c>
      <c r="T181" s="94" t="s">
        <v>694</v>
      </c>
      <c r="U181" s="94" t="s">
        <v>694</v>
      </c>
      <c r="V181" s="94" t="s">
        <v>694</v>
      </c>
      <c r="W181" s="94" t="s">
        <v>694</v>
      </c>
      <c r="X181" s="94" t="s">
        <v>694</v>
      </c>
      <c r="Y181" s="96">
        <v>0.76923076923076927</v>
      </c>
      <c r="Z181" s="96">
        <v>0.23076923076923078</v>
      </c>
      <c r="AA181" s="96">
        <v>0</v>
      </c>
      <c r="AB181" s="96">
        <v>0</v>
      </c>
      <c r="AC181" s="16">
        <v>26</v>
      </c>
      <c r="AD181" s="96" t="s">
        <v>694</v>
      </c>
      <c r="AE181" s="96" t="s">
        <v>694</v>
      </c>
      <c r="AF181" s="96" t="s">
        <v>694</v>
      </c>
      <c r="AG181" s="96" t="s">
        <v>694</v>
      </c>
      <c r="AH181" s="16" t="s">
        <v>694</v>
      </c>
      <c r="AI181" s="97">
        <v>0.5</v>
      </c>
      <c r="AJ181" s="98">
        <v>0.5</v>
      </c>
      <c r="AK181" s="98">
        <v>0</v>
      </c>
      <c r="AL181" s="98">
        <v>0</v>
      </c>
      <c r="AM181" s="99">
        <v>16</v>
      </c>
      <c r="AN181" s="98" t="s">
        <v>694</v>
      </c>
      <c r="AO181" s="98" t="s">
        <v>694</v>
      </c>
      <c r="AP181" s="98" t="s">
        <v>694</v>
      </c>
      <c r="AQ181" s="98" t="s">
        <v>694</v>
      </c>
      <c r="AR181" s="98" t="s">
        <v>694</v>
      </c>
    </row>
    <row r="182" spans="1:44">
      <c r="A182" s="58" t="s">
        <v>354</v>
      </c>
      <c r="B182" s="58">
        <v>113</v>
      </c>
      <c r="C182" s="58" t="s">
        <v>13</v>
      </c>
      <c r="D182" s="92" t="s">
        <v>355</v>
      </c>
      <c r="E182" s="93">
        <v>0.63513513513513509</v>
      </c>
      <c r="F182" s="93">
        <v>0.27027027027027029</v>
      </c>
      <c r="G182" s="93">
        <v>9.45945945945946E-2</v>
      </c>
      <c r="H182" s="93">
        <v>0</v>
      </c>
      <c r="I182" s="92">
        <v>74</v>
      </c>
      <c r="J182" s="93" t="s">
        <v>774</v>
      </c>
      <c r="K182" s="93" t="s">
        <v>774</v>
      </c>
      <c r="L182" s="93" t="s">
        <v>774</v>
      </c>
      <c r="M182" s="93" t="s">
        <v>774</v>
      </c>
      <c r="N182" s="93" t="s">
        <v>774</v>
      </c>
      <c r="O182" s="94">
        <v>0.6811594202898551</v>
      </c>
      <c r="P182" s="94">
        <v>0.24637681159420291</v>
      </c>
      <c r="Q182" s="94">
        <v>5.7971014492753624E-2</v>
      </c>
      <c r="R182" s="94">
        <v>1.4492753623188406E-2</v>
      </c>
      <c r="S182" s="95">
        <v>69</v>
      </c>
      <c r="T182" s="94" t="s">
        <v>774</v>
      </c>
      <c r="U182" s="94" t="s">
        <v>774</v>
      </c>
      <c r="V182" s="94" t="s">
        <v>774</v>
      </c>
      <c r="W182" s="94" t="s">
        <v>774</v>
      </c>
      <c r="X182" s="94" t="s">
        <v>774</v>
      </c>
      <c r="Y182" s="96">
        <v>0.77966101694915257</v>
      </c>
      <c r="Z182" s="96">
        <v>0.16949152542372881</v>
      </c>
      <c r="AA182" s="96">
        <v>3.3898305084745763E-2</v>
      </c>
      <c r="AB182" s="96">
        <v>1.6949152542372881E-2</v>
      </c>
      <c r="AC182" s="16">
        <v>59</v>
      </c>
      <c r="AD182" s="96" t="s">
        <v>774</v>
      </c>
      <c r="AE182" s="96" t="s">
        <v>774</v>
      </c>
      <c r="AF182" s="96" t="s">
        <v>774</v>
      </c>
      <c r="AG182" s="96" t="s">
        <v>774</v>
      </c>
      <c r="AH182" s="96" t="s">
        <v>774</v>
      </c>
      <c r="AI182" s="97">
        <v>0.88524590163934425</v>
      </c>
      <c r="AJ182" s="98">
        <v>8.1967213114754092E-2</v>
      </c>
      <c r="AK182" s="98">
        <v>1.6393442622950821E-2</v>
      </c>
      <c r="AL182" s="98">
        <v>1.6393442622950821E-2</v>
      </c>
      <c r="AM182" s="99">
        <v>61</v>
      </c>
      <c r="AN182" s="98" t="s">
        <v>694</v>
      </c>
      <c r="AO182" s="98" t="s">
        <v>694</v>
      </c>
      <c r="AP182" s="98" t="s">
        <v>694</v>
      </c>
      <c r="AQ182" s="98" t="s">
        <v>694</v>
      </c>
      <c r="AR182" s="98" t="s">
        <v>694</v>
      </c>
    </row>
    <row r="183" spans="1:44">
      <c r="A183" s="58" t="s">
        <v>356</v>
      </c>
      <c r="B183" s="58">
        <v>112</v>
      </c>
      <c r="C183" s="58" t="s">
        <v>13</v>
      </c>
      <c r="D183" s="92" t="s">
        <v>357</v>
      </c>
      <c r="E183" s="93">
        <v>0.87323943661971826</v>
      </c>
      <c r="F183" s="93">
        <v>7.0422535211267609E-2</v>
      </c>
      <c r="G183" s="93">
        <v>5.1643192488262914E-2</v>
      </c>
      <c r="H183" s="93">
        <v>4.6948356807511738E-3</v>
      </c>
      <c r="I183" s="92">
        <v>213</v>
      </c>
      <c r="J183" s="93" t="s">
        <v>694</v>
      </c>
      <c r="K183" s="93" t="s">
        <v>694</v>
      </c>
      <c r="L183" s="93" t="s">
        <v>694</v>
      </c>
      <c r="M183" s="93" t="s">
        <v>694</v>
      </c>
      <c r="N183" s="92" t="s">
        <v>694</v>
      </c>
      <c r="O183" s="94">
        <v>0.9095022624434389</v>
      </c>
      <c r="P183" s="94">
        <v>4.5248868778280542E-2</v>
      </c>
      <c r="Q183" s="94">
        <v>4.072398190045249E-2</v>
      </c>
      <c r="R183" s="94">
        <v>4.5248868778280547E-3</v>
      </c>
      <c r="S183" s="95">
        <v>221</v>
      </c>
      <c r="T183" s="94" t="s">
        <v>774</v>
      </c>
      <c r="U183" s="94" t="s">
        <v>774</v>
      </c>
      <c r="V183" s="94" t="s">
        <v>774</v>
      </c>
      <c r="W183" s="94" t="s">
        <v>774</v>
      </c>
      <c r="X183" s="94" t="s">
        <v>774</v>
      </c>
      <c r="Y183" s="96">
        <v>0.94312796208530802</v>
      </c>
      <c r="Z183" s="96">
        <v>2.843601895734597E-2</v>
      </c>
      <c r="AA183" s="96">
        <v>2.843601895734597E-2</v>
      </c>
      <c r="AB183" s="96">
        <v>0</v>
      </c>
      <c r="AC183" s="16">
        <v>211</v>
      </c>
      <c r="AD183" s="96" t="s">
        <v>774</v>
      </c>
      <c r="AE183" s="96" t="s">
        <v>774</v>
      </c>
      <c r="AF183" s="96" t="s">
        <v>774</v>
      </c>
      <c r="AG183" s="96" t="s">
        <v>774</v>
      </c>
      <c r="AH183" s="96" t="s">
        <v>774</v>
      </c>
      <c r="AI183" s="97">
        <v>0.85185185185185186</v>
      </c>
      <c r="AJ183" s="98">
        <v>0.10185185185185185</v>
      </c>
      <c r="AK183" s="98">
        <v>4.1666666666666664E-2</v>
      </c>
      <c r="AL183" s="98">
        <v>4.6296296296296294E-3</v>
      </c>
      <c r="AM183" s="99">
        <v>216</v>
      </c>
      <c r="AN183" s="97" t="s">
        <v>774</v>
      </c>
      <c r="AO183" s="98" t="s">
        <v>774</v>
      </c>
      <c r="AP183" s="98" t="s">
        <v>774</v>
      </c>
      <c r="AQ183" s="98" t="s">
        <v>774</v>
      </c>
      <c r="AR183" s="99" t="s">
        <v>774</v>
      </c>
    </row>
    <row r="184" spans="1:44">
      <c r="A184" s="58" t="s">
        <v>358</v>
      </c>
      <c r="B184" s="58">
        <v>113</v>
      </c>
      <c r="C184" s="58" t="s">
        <v>13</v>
      </c>
      <c r="D184" s="92" t="s">
        <v>359</v>
      </c>
      <c r="E184" s="93">
        <v>0.8125</v>
      </c>
      <c r="F184" s="93">
        <v>0.140625</v>
      </c>
      <c r="G184" s="93">
        <v>4.6875E-2</v>
      </c>
      <c r="H184" s="93">
        <v>0</v>
      </c>
      <c r="I184" s="92">
        <v>64</v>
      </c>
      <c r="J184" s="93" t="s">
        <v>694</v>
      </c>
      <c r="K184" s="93" t="s">
        <v>694</v>
      </c>
      <c r="L184" s="93" t="s">
        <v>694</v>
      </c>
      <c r="M184" s="93" t="s">
        <v>694</v>
      </c>
      <c r="N184" s="92" t="s">
        <v>694</v>
      </c>
      <c r="O184" s="94">
        <v>0.8392857142857143</v>
      </c>
      <c r="P184" s="94">
        <v>0.10714285714285714</v>
      </c>
      <c r="Q184" s="94">
        <v>5.3571428571428568E-2</v>
      </c>
      <c r="R184" s="94">
        <v>0</v>
      </c>
      <c r="S184" s="95">
        <v>56</v>
      </c>
      <c r="T184" s="94" t="s">
        <v>694</v>
      </c>
      <c r="U184" s="94" t="s">
        <v>694</v>
      </c>
      <c r="V184" s="94" t="s">
        <v>694</v>
      </c>
      <c r="W184" s="94" t="s">
        <v>694</v>
      </c>
      <c r="X184" s="94" t="s">
        <v>694</v>
      </c>
      <c r="Y184" s="96">
        <v>0.84285714285714286</v>
      </c>
      <c r="Z184" s="96">
        <v>0.1</v>
      </c>
      <c r="AA184" s="96">
        <v>4.2857142857142858E-2</v>
      </c>
      <c r="AB184" s="96">
        <v>1.4285714285714285E-2</v>
      </c>
      <c r="AC184" s="16">
        <v>70</v>
      </c>
      <c r="AD184" s="96" t="s">
        <v>694</v>
      </c>
      <c r="AE184" s="96" t="s">
        <v>694</v>
      </c>
      <c r="AF184" s="96" t="s">
        <v>694</v>
      </c>
      <c r="AG184" s="96" t="s">
        <v>694</v>
      </c>
      <c r="AH184" s="16" t="s">
        <v>694</v>
      </c>
      <c r="AI184" s="97">
        <v>0.83098591549295775</v>
      </c>
      <c r="AJ184" s="98">
        <v>0.15492957746478872</v>
      </c>
      <c r="AK184" s="98">
        <v>0</v>
      </c>
      <c r="AL184" s="98">
        <v>1.4084507042253521E-2</v>
      </c>
      <c r="AM184" s="99">
        <v>71</v>
      </c>
      <c r="AN184" s="97" t="s">
        <v>774</v>
      </c>
      <c r="AO184" s="98" t="s">
        <v>774</v>
      </c>
      <c r="AP184" s="98" t="s">
        <v>774</v>
      </c>
      <c r="AQ184" s="98" t="s">
        <v>774</v>
      </c>
      <c r="AR184" s="99" t="s">
        <v>774</v>
      </c>
    </row>
    <row r="185" spans="1:44">
      <c r="A185" s="58" t="s">
        <v>360</v>
      </c>
      <c r="B185" s="58">
        <v>101</v>
      </c>
      <c r="C185" s="58" t="s">
        <v>13</v>
      </c>
      <c r="D185" s="92" t="s">
        <v>361</v>
      </c>
      <c r="E185" s="93">
        <v>0.75</v>
      </c>
      <c r="F185" s="93">
        <v>0.125</v>
      </c>
      <c r="G185" s="93">
        <v>9.375E-2</v>
      </c>
      <c r="H185" s="93">
        <v>3.125E-2</v>
      </c>
      <c r="I185" s="92">
        <v>32</v>
      </c>
      <c r="J185" s="93" t="s">
        <v>694</v>
      </c>
      <c r="K185" s="93" t="s">
        <v>694</v>
      </c>
      <c r="L185" s="93" t="s">
        <v>694</v>
      </c>
      <c r="M185" s="93" t="s">
        <v>694</v>
      </c>
      <c r="N185" s="92" t="s">
        <v>694</v>
      </c>
      <c r="O185" s="94">
        <v>0.70588235294117652</v>
      </c>
      <c r="P185" s="94">
        <v>0.17647058823529413</v>
      </c>
      <c r="Q185" s="94">
        <v>0.11764705882352941</v>
      </c>
      <c r="R185" s="94">
        <v>0</v>
      </c>
      <c r="S185" s="95">
        <v>34</v>
      </c>
      <c r="T185" s="94" t="s">
        <v>694</v>
      </c>
      <c r="U185" s="94" t="s">
        <v>694</v>
      </c>
      <c r="V185" s="94" t="s">
        <v>694</v>
      </c>
      <c r="W185" s="94" t="s">
        <v>694</v>
      </c>
      <c r="X185" s="94" t="s">
        <v>694</v>
      </c>
      <c r="Y185" s="96">
        <v>0.67741935483870963</v>
      </c>
      <c r="Z185" s="96">
        <v>0.19354838709677419</v>
      </c>
      <c r="AA185" s="96">
        <v>0.12903225806451613</v>
      </c>
      <c r="AB185" s="96">
        <v>0</v>
      </c>
      <c r="AC185" s="16">
        <v>31</v>
      </c>
      <c r="AD185" s="96" t="s">
        <v>694</v>
      </c>
      <c r="AE185" s="96" t="s">
        <v>694</v>
      </c>
      <c r="AF185" s="96" t="s">
        <v>694</v>
      </c>
      <c r="AG185" s="96" t="s">
        <v>694</v>
      </c>
      <c r="AH185" s="16" t="s">
        <v>694</v>
      </c>
      <c r="AI185" s="97">
        <v>0.7</v>
      </c>
      <c r="AJ185" s="98">
        <v>0.16666666666666666</v>
      </c>
      <c r="AK185" s="98">
        <v>0.13333333333333333</v>
      </c>
      <c r="AL185" s="98">
        <v>0</v>
      </c>
      <c r="AM185" s="99">
        <v>30</v>
      </c>
      <c r="AN185" s="98" t="s">
        <v>694</v>
      </c>
      <c r="AO185" s="98" t="s">
        <v>694</v>
      </c>
      <c r="AP185" s="98" t="s">
        <v>694</v>
      </c>
      <c r="AQ185" s="98" t="s">
        <v>694</v>
      </c>
      <c r="AR185" s="98" t="s">
        <v>694</v>
      </c>
    </row>
    <row r="186" spans="1:44">
      <c r="A186" s="58" t="s">
        <v>362</v>
      </c>
      <c r="B186" s="58">
        <v>171</v>
      </c>
      <c r="C186" s="58" t="s">
        <v>13</v>
      </c>
      <c r="D186" s="92" t="s">
        <v>363</v>
      </c>
      <c r="E186" s="93">
        <v>0.83229813664596275</v>
      </c>
      <c r="F186" s="93">
        <v>0.14906832298136646</v>
      </c>
      <c r="G186" s="93">
        <v>1.8633540372670808E-2</v>
      </c>
      <c r="H186" s="93">
        <v>0</v>
      </c>
      <c r="I186" s="92">
        <v>161</v>
      </c>
      <c r="J186" s="93" t="s">
        <v>774</v>
      </c>
      <c r="K186" s="93" t="s">
        <v>774</v>
      </c>
      <c r="L186" s="93" t="s">
        <v>774</v>
      </c>
      <c r="M186" s="93" t="s">
        <v>774</v>
      </c>
      <c r="N186" s="93" t="s">
        <v>774</v>
      </c>
      <c r="O186" s="94">
        <v>0.83647798742138368</v>
      </c>
      <c r="P186" s="94">
        <v>0.13836477987421383</v>
      </c>
      <c r="Q186" s="94">
        <v>2.5157232704402517E-2</v>
      </c>
      <c r="R186" s="94">
        <v>0</v>
      </c>
      <c r="S186" s="95">
        <v>159</v>
      </c>
      <c r="T186" s="94" t="s">
        <v>774</v>
      </c>
      <c r="U186" s="94" t="s">
        <v>774</v>
      </c>
      <c r="V186" s="94" t="s">
        <v>774</v>
      </c>
      <c r="W186" s="94" t="s">
        <v>774</v>
      </c>
      <c r="X186" s="94" t="s">
        <v>774</v>
      </c>
      <c r="Y186" s="96">
        <v>0.83116883116883122</v>
      </c>
      <c r="Z186" s="96">
        <v>0.14935064935064934</v>
      </c>
      <c r="AA186" s="96">
        <v>1.948051948051948E-2</v>
      </c>
      <c r="AB186" s="96">
        <v>0</v>
      </c>
      <c r="AC186" s="16">
        <v>154</v>
      </c>
      <c r="AD186" s="96" t="s">
        <v>774</v>
      </c>
      <c r="AE186" s="96" t="s">
        <v>774</v>
      </c>
      <c r="AF186" s="96" t="s">
        <v>774</v>
      </c>
      <c r="AG186" s="96" t="s">
        <v>774</v>
      </c>
      <c r="AH186" s="96" t="s">
        <v>774</v>
      </c>
      <c r="AI186" s="97">
        <v>0.83687943262411346</v>
      </c>
      <c r="AJ186" s="98">
        <v>9.9290780141843976E-2</v>
      </c>
      <c r="AK186" s="98">
        <v>6.3829787234042548E-2</v>
      </c>
      <c r="AL186" s="98">
        <v>0</v>
      </c>
      <c r="AM186" s="99">
        <v>141</v>
      </c>
      <c r="AN186" s="97" t="s">
        <v>774</v>
      </c>
      <c r="AO186" s="98" t="s">
        <v>774</v>
      </c>
      <c r="AP186" s="98" t="s">
        <v>774</v>
      </c>
      <c r="AQ186" s="98" t="s">
        <v>774</v>
      </c>
      <c r="AR186" s="99" t="s">
        <v>774</v>
      </c>
    </row>
    <row r="187" spans="1:44">
      <c r="A187" s="58" t="s">
        <v>364</v>
      </c>
      <c r="B187" s="58">
        <v>113</v>
      </c>
      <c r="C187" s="58" t="s">
        <v>13</v>
      </c>
      <c r="D187" s="92" t="s">
        <v>365</v>
      </c>
      <c r="E187" s="93">
        <v>0.54487989886219979</v>
      </c>
      <c r="F187" s="93">
        <v>0.31605562579013907</v>
      </c>
      <c r="G187" s="93">
        <v>0.1213653603034134</v>
      </c>
      <c r="H187" s="93">
        <v>1.7699115044247787E-2</v>
      </c>
      <c r="I187" s="92">
        <v>1582</v>
      </c>
      <c r="J187" s="93">
        <v>0.49315068493150682</v>
      </c>
      <c r="K187" s="93">
        <v>0.27397260273972601</v>
      </c>
      <c r="L187" s="93">
        <v>0.21917808219178081</v>
      </c>
      <c r="M187" s="93">
        <v>1.3698630136986301E-2</v>
      </c>
      <c r="N187" s="92">
        <v>73</v>
      </c>
      <c r="O187" s="94">
        <v>0.54411764705882348</v>
      </c>
      <c r="P187" s="94">
        <v>0.31585677749360613</v>
      </c>
      <c r="Q187" s="94">
        <v>0.11636828644501279</v>
      </c>
      <c r="R187" s="94">
        <v>2.3657289002557546E-2</v>
      </c>
      <c r="S187" s="95">
        <v>1564</v>
      </c>
      <c r="T187" s="94">
        <v>0.41558441558441561</v>
      </c>
      <c r="U187" s="94">
        <v>0.41558441558441561</v>
      </c>
      <c r="V187" s="94">
        <v>0.15584415584415584</v>
      </c>
      <c r="W187" s="94">
        <v>1.2987012987012988E-2</v>
      </c>
      <c r="X187" s="95">
        <v>77</v>
      </c>
      <c r="Y187" s="96">
        <v>0.5879689521345407</v>
      </c>
      <c r="Z187" s="96">
        <v>0.2871927554980595</v>
      </c>
      <c r="AA187" s="96">
        <v>0.1073738680465718</v>
      </c>
      <c r="AB187" s="96">
        <v>1.7464424320827943E-2</v>
      </c>
      <c r="AC187" s="16">
        <v>1546</v>
      </c>
      <c r="AD187" s="96">
        <v>0.46153846153846156</v>
      </c>
      <c r="AE187" s="96">
        <v>0.39743589743589741</v>
      </c>
      <c r="AF187" s="96">
        <v>0.12820512820512819</v>
      </c>
      <c r="AG187" s="96">
        <v>1.282051282051282E-2</v>
      </c>
      <c r="AH187" s="16">
        <v>78</v>
      </c>
      <c r="AI187" s="97">
        <v>0.57061068702290074</v>
      </c>
      <c r="AJ187" s="98">
        <v>0.30597964376590331</v>
      </c>
      <c r="AK187" s="98">
        <v>0.10877862595419847</v>
      </c>
      <c r="AL187" s="98">
        <v>1.4631043256997456E-2</v>
      </c>
      <c r="AM187" s="99">
        <v>1572</v>
      </c>
      <c r="AN187" s="98">
        <v>0.43181818181818182</v>
      </c>
      <c r="AO187" s="98">
        <v>0.40909090909090912</v>
      </c>
      <c r="AP187" s="98">
        <v>0.125</v>
      </c>
      <c r="AQ187" s="98">
        <v>3.4090909090909088E-2</v>
      </c>
      <c r="AR187" s="99">
        <v>88</v>
      </c>
    </row>
    <row r="188" spans="1:44">
      <c r="A188" s="58" t="s">
        <v>366</v>
      </c>
      <c r="B188" s="58">
        <v>171</v>
      </c>
      <c r="C188" s="58" t="s">
        <v>13</v>
      </c>
      <c r="D188" s="92" t="s">
        <v>367</v>
      </c>
      <c r="E188" s="93">
        <v>0.79589632829373647</v>
      </c>
      <c r="F188" s="93">
        <v>0.10907127429805616</v>
      </c>
      <c r="G188" s="93">
        <v>9.2872570194384454E-2</v>
      </c>
      <c r="H188" s="93">
        <v>2.1598272138228943E-3</v>
      </c>
      <c r="I188" s="92">
        <v>926</v>
      </c>
      <c r="J188" s="93">
        <v>0.84210526315789469</v>
      </c>
      <c r="K188" s="93">
        <v>3.5087719298245612E-2</v>
      </c>
      <c r="L188" s="93">
        <v>0.12280701754385964</v>
      </c>
      <c r="M188" s="93">
        <v>0</v>
      </c>
      <c r="N188" s="92">
        <v>57</v>
      </c>
      <c r="O188" s="94">
        <v>0.812433011789925</v>
      </c>
      <c r="P188" s="94">
        <v>9.7534833869239015E-2</v>
      </c>
      <c r="Q188" s="94">
        <v>8.3601286173633438E-2</v>
      </c>
      <c r="R188" s="94">
        <v>6.4308681672025723E-3</v>
      </c>
      <c r="S188" s="95">
        <v>933</v>
      </c>
      <c r="T188" s="94">
        <v>0.82926829268292679</v>
      </c>
      <c r="U188" s="94">
        <v>2.4390243902439025E-2</v>
      </c>
      <c r="V188" s="94">
        <v>0.14634146341463414</v>
      </c>
      <c r="W188" s="94">
        <v>0</v>
      </c>
      <c r="X188" s="95">
        <v>41</v>
      </c>
      <c r="Y188" s="96">
        <v>0.81379310344827582</v>
      </c>
      <c r="Z188" s="96">
        <v>0.1206896551724138</v>
      </c>
      <c r="AA188" s="96">
        <v>6.2068965517241378E-2</v>
      </c>
      <c r="AB188" s="96">
        <v>3.4482758620689655E-3</v>
      </c>
      <c r="AC188" s="16">
        <v>870</v>
      </c>
      <c r="AD188" s="96">
        <v>0.88235294117647056</v>
      </c>
      <c r="AE188" s="96">
        <v>0</v>
      </c>
      <c r="AF188" s="96">
        <v>0.11764705882352941</v>
      </c>
      <c r="AG188" s="96">
        <v>0</v>
      </c>
      <c r="AH188" s="16">
        <v>34</v>
      </c>
      <c r="AI188" s="97">
        <v>0.81330221703617267</v>
      </c>
      <c r="AJ188" s="98">
        <v>0.12718786464410736</v>
      </c>
      <c r="AK188" s="98">
        <v>5.7176196032672114E-2</v>
      </c>
      <c r="AL188" s="98">
        <v>2.3337222870478411E-3</v>
      </c>
      <c r="AM188" s="99">
        <v>857</v>
      </c>
      <c r="AN188" s="98">
        <v>0.90322580645161288</v>
      </c>
      <c r="AO188" s="98">
        <v>0</v>
      </c>
      <c r="AP188" s="98">
        <v>9.6774193548387094E-2</v>
      </c>
      <c r="AQ188" s="98">
        <v>0</v>
      </c>
      <c r="AR188" s="99">
        <v>31</v>
      </c>
    </row>
    <row r="189" spans="1:44">
      <c r="A189" s="58" t="s">
        <v>368</v>
      </c>
      <c r="B189" s="58">
        <v>113</v>
      </c>
      <c r="C189" s="58" t="s">
        <v>13</v>
      </c>
      <c r="D189" s="92" t="s">
        <v>369</v>
      </c>
      <c r="E189" s="93">
        <v>0.55474452554744524</v>
      </c>
      <c r="F189" s="93">
        <v>0.31386861313868614</v>
      </c>
      <c r="G189" s="93">
        <v>0.10218978102189781</v>
      </c>
      <c r="H189" s="93">
        <v>2.9197080291970802E-2</v>
      </c>
      <c r="I189" s="92">
        <v>137</v>
      </c>
      <c r="J189" s="93" t="s">
        <v>694</v>
      </c>
      <c r="K189" s="93" t="s">
        <v>694</v>
      </c>
      <c r="L189" s="93" t="s">
        <v>694</v>
      </c>
      <c r="M189" s="93" t="s">
        <v>694</v>
      </c>
      <c r="N189" s="92" t="s">
        <v>694</v>
      </c>
      <c r="O189" s="94">
        <v>0.59006211180124224</v>
      </c>
      <c r="P189" s="94">
        <v>0.27329192546583853</v>
      </c>
      <c r="Q189" s="94">
        <v>0.11180124223602485</v>
      </c>
      <c r="R189" s="94">
        <v>2.4844720496894408E-2</v>
      </c>
      <c r="S189" s="95">
        <v>161</v>
      </c>
      <c r="T189" s="94" t="s">
        <v>694</v>
      </c>
      <c r="U189" s="94" t="s">
        <v>694</v>
      </c>
      <c r="V189" s="94" t="s">
        <v>694</v>
      </c>
      <c r="W189" s="94" t="s">
        <v>694</v>
      </c>
      <c r="X189" s="94" t="s">
        <v>694</v>
      </c>
      <c r="Y189" s="96">
        <v>0.6344827586206897</v>
      </c>
      <c r="Z189" s="96">
        <v>0.24827586206896551</v>
      </c>
      <c r="AA189" s="96">
        <v>0.1103448275862069</v>
      </c>
      <c r="AB189" s="96">
        <v>6.8965517241379309E-3</v>
      </c>
      <c r="AC189" s="16">
        <v>145</v>
      </c>
      <c r="AD189" s="96" t="s">
        <v>694</v>
      </c>
      <c r="AE189" s="96" t="s">
        <v>694</v>
      </c>
      <c r="AF189" s="96" t="s">
        <v>694</v>
      </c>
      <c r="AG189" s="96" t="s">
        <v>694</v>
      </c>
      <c r="AH189" s="16" t="s">
        <v>694</v>
      </c>
      <c r="AI189" s="97">
        <v>0.55555555555555558</v>
      </c>
      <c r="AJ189" s="98">
        <v>0.33333333333333331</v>
      </c>
      <c r="AK189" s="98">
        <v>0.1111111111111111</v>
      </c>
      <c r="AL189" s="98">
        <v>0</v>
      </c>
      <c r="AM189" s="99">
        <v>144</v>
      </c>
      <c r="AN189" s="98" t="s">
        <v>694</v>
      </c>
      <c r="AO189" s="98" t="s">
        <v>694</v>
      </c>
      <c r="AP189" s="98" t="s">
        <v>694</v>
      </c>
      <c r="AQ189" s="98" t="s">
        <v>694</v>
      </c>
      <c r="AR189" s="98" t="s">
        <v>694</v>
      </c>
    </row>
    <row r="190" spans="1:44">
      <c r="A190" s="58" t="s">
        <v>370</v>
      </c>
      <c r="B190" s="58">
        <v>101</v>
      </c>
      <c r="C190" s="58" t="s">
        <v>13</v>
      </c>
      <c r="D190" s="92" t="s">
        <v>371</v>
      </c>
      <c r="E190" s="93">
        <v>0.75</v>
      </c>
      <c r="F190" s="93">
        <v>8.3333333333333329E-2</v>
      </c>
      <c r="G190" s="93">
        <v>0.16666666666666666</v>
      </c>
      <c r="H190" s="93">
        <v>0</v>
      </c>
      <c r="I190" s="92">
        <v>12</v>
      </c>
      <c r="J190" s="93" t="s">
        <v>694</v>
      </c>
      <c r="K190" s="93" t="s">
        <v>694</v>
      </c>
      <c r="L190" s="93" t="s">
        <v>694</v>
      </c>
      <c r="M190" s="93" t="s">
        <v>694</v>
      </c>
      <c r="N190" s="92" t="s">
        <v>694</v>
      </c>
      <c r="O190" s="94">
        <v>1</v>
      </c>
      <c r="P190" s="94">
        <v>0</v>
      </c>
      <c r="Q190" s="94">
        <v>0</v>
      </c>
      <c r="R190" s="94">
        <v>0</v>
      </c>
      <c r="S190" s="95">
        <v>4</v>
      </c>
      <c r="T190" s="94" t="s">
        <v>694</v>
      </c>
      <c r="U190" s="94" t="s">
        <v>694</v>
      </c>
      <c r="V190" s="94" t="s">
        <v>694</v>
      </c>
      <c r="W190" s="94" t="s">
        <v>694</v>
      </c>
      <c r="X190" s="94" t="s">
        <v>694</v>
      </c>
      <c r="Y190" s="96">
        <v>0.66666666666666663</v>
      </c>
      <c r="Z190" s="96">
        <v>0.33333333333333331</v>
      </c>
      <c r="AA190" s="96">
        <v>0</v>
      </c>
      <c r="AB190" s="96">
        <v>0</v>
      </c>
      <c r="AC190" s="16">
        <v>6</v>
      </c>
      <c r="AD190" s="96" t="s">
        <v>694</v>
      </c>
      <c r="AE190" s="96" t="s">
        <v>694</v>
      </c>
      <c r="AF190" s="96" t="s">
        <v>694</v>
      </c>
      <c r="AG190" s="96" t="s">
        <v>694</v>
      </c>
      <c r="AH190" s="16" t="s">
        <v>694</v>
      </c>
      <c r="AI190" s="97" t="s">
        <v>774</v>
      </c>
      <c r="AJ190" s="98" t="s">
        <v>774</v>
      </c>
      <c r="AK190" s="98" t="s">
        <v>774</v>
      </c>
      <c r="AL190" s="98" t="s">
        <v>774</v>
      </c>
      <c r="AM190" s="99" t="s">
        <v>774</v>
      </c>
      <c r="AN190" s="98" t="s">
        <v>694</v>
      </c>
      <c r="AO190" s="98" t="s">
        <v>694</v>
      </c>
      <c r="AP190" s="98" t="s">
        <v>694</v>
      </c>
      <c r="AQ190" s="98" t="s">
        <v>694</v>
      </c>
      <c r="AR190" s="98" t="s">
        <v>694</v>
      </c>
    </row>
    <row r="191" spans="1:44">
      <c r="A191" s="58" t="s">
        <v>372</v>
      </c>
      <c r="B191" s="58">
        <v>189</v>
      </c>
      <c r="C191" s="58" t="s">
        <v>13</v>
      </c>
      <c r="D191" s="92" t="s">
        <v>373</v>
      </c>
      <c r="E191" s="93">
        <v>0.90625</v>
      </c>
      <c r="F191" s="93">
        <v>7.03125E-2</v>
      </c>
      <c r="G191" s="93">
        <v>1.5625E-2</v>
      </c>
      <c r="H191" s="93">
        <v>7.8125E-3</v>
      </c>
      <c r="I191" s="92">
        <v>128</v>
      </c>
      <c r="J191" s="93" t="s">
        <v>694</v>
      </c>
      <c r="K191" s="93" t="s">
        <v>694</v>
      </c>
      <c r="L191" s="93" t="s">
        <v>694</v>
      </c>
      <c r="M191" s="93" t="s">
        <v>694</v>
      </c>
      <c r="N191" s="92" t="s">
        <v>694</v>
      </c>
      <c r="O191" s="94">
        <v>0.95199999999999996</v>
      </c>
      <c r="P191" s="94">
        <v>3.2000000000000001E-2</v>
      </c>
      <c r="Q191" s="94">
        <v>8.0000000000000002E-3</v>
      </c>
      <c r="R191" s="94">
        <v>8.0000000000000002E-3</v>
      </c>
      <c r="S191" s="95">
        <v>125</v>
      </c>
      <c r="T191" s="94" t="s">
        <v>694</v>
      </c>
      <c r="U191" s="94" t="s">
        <v>694</v>
      </c>
      <c r="V191" s="94" t="s">
        <v>694</v>
      </c>
      <c r="W191" s="94" t="s">
        <v>694</v>
      </c>
      <c r="X191" s="94" t="s">
        <v>694</v>
      </c>
      <c r="Y191" s="96">
        <v>0.94594594594594594</v>
      </c>
      <c r="Z191" s="96">
        <v>4.5045045045045043E-2</v>
      </c>
      <c r="AA191" s="96">
        <v>9.0090090090090089E-3</v>
      </c>
      <c r="AB191" s="96">
        <v>0</v>
      </c>
      <c r="AC191" s="16">
        <v>111</v>
      </c>
      <c r="AD191" s="96" t="s">
        <v>774</v>
      </c>
      <c r="AE191" s="96" t="s">
        <v>774</v>
      </c>
      <c r="AF191" s="96" t="s">
        <v>774</v>
      </c>
      <c r="AG191" s="96" t="s">
        <v>774</v>
      </c>
      <c r="AH191" s="96" t="s">
        <v>774</v>
      </c>
      <c r="AI191" s="97">
        <v>0.9042553191489362</v>
      </c>
      <c r="AJ191" s="98">
        <v>7.4468085106382975E-2</v>
      </c>
      <c r="AK191" s="98">
        <v>2.1276595744680851E-2</v>
      </c>
      <c r="AL191" s="98">
        <v>0</v>
      </c>
      <c r="AM191" s="99">
        <v>94</v>
      </c>
      <c r="AN191" s="97" t="s">
        <v>774</v>
      </c>
      <c r="AO191" s="98" t="s">
        <v>774</v>
      </c>
      <c r="AP191" s="98" t="s">
        <v>774</v>
      </c>
      <c r="AQ191" s="98" t="s">
        <v>774</v>
      </c>
      <c r="AR191" s="99" t="s">
        <v>774</v>
      </c>
    </row>
    <row r="192" spans="1:44">
      <c r="A192" s="58" t="s">
        <v>374</v>
      </c>
      <c r="B192" s="58">
        <v>101</v>
      </c>
      <c r="C192" s="58" t="s">
        <v>13</v>
      </c>
      <c r="D192" s="92" t="s">
        <v>375</v>
      </c>
      <c r="E192" s="93" t="s">
        <v>774</v>
      </c>
      <c r="F192" s="93" t="s">
        <v>774</v>
      </c>
      <c r="G192" s="93" t="s">
        <v>774</v>
      </c>
      <c r="H192" s="93" t="s">
        <v>774</v>
      </c>
      <c r="I192" s="93" t="s">
        <v>774</v>
      </c>
      <c r="J192" s="93" t="s">
        <v>694</v>
      </c>
      <c r="K192" s="93" t="s">
        <v>694</v>
      </c>
      <c r="L192" s="93" t="s">
        <v>694</v>
      </c>
      <c r="M192" s="93" t="s">
        <v>694</v>
      </c>
      <c r="N192" s="92" t="s">
        <v>694</v>
      </c>
      <c r="O192" s="94">
        <v>0.875</v>
      </c>
      <c r="P192" s="94">
        <v>0.125</v>
      </c>
      <c r="Q192" s="94">
        <v>0</v>
      </c>
      <c r="R192" s="94">
        <v>0</v>
      </c>
      <c r="S192" s="95">
        <v>8</v>
      </c>
      <c r="T192" s="94" t="s">
        <v>694</v>
      </c>
      <c r="U192" s="94" t="s">
        <v>694</v>
      </c>
      <c r="V192" s="94" t="s">
        <v>694</v>
      </c>
      <c r="W192" s="94" t="s">
        <v>694</v>
      </c>
      <c r="X192" s="94" t="s">
        <v>694</v>
      </c>
      <c r="Y192" s="96">
        <v>0.875</v>
      </c>
      <c r="Z192" s="96">
        <v>0.125</v>
      </c>
      <c r="AA192" s="96">
        <v>0</v>
      </c>
      <c r="AB192" s="96">
        <v>0</v>
      </c>
      <c r="AC192" s="16">
        <v>8</v>
      </c>
      <c r="AD192" s="96" t="s">
        <v>694</v>
      </c>
      <c r="AE192" s="96" t="s">
        <v>694</v>
      </c>
      <c r="AF192" s="96" t="s">
        <v>694</v>
      </c>
      <c r="AG192" s="96" t="s">
        <v>694</v>
      </c>
      <c r="AH192" s="16" t="s">
        <v>694</v>
      </c>
      <c r="AI192" s="97">
        <v>0.75</v>
      </c>
      <c r="AJ192" s="98">
        <v>0.25</v>
      </c>
      <c r="AK192" s="98">
        <v>0</v>
      </c>
      <c r="AL192" s="98">
        <v>0</v>
      </c>
      <c r="AM192" s="99">
        <v>4</v>
      </c>
      <c r="AN192" s="98" t="s">
        <v>694</v>
      </c>
      <c r="AO192" s="98" t="s">
        <v>694</v>
      </c>
      <c r="AP192" s="98" t="s">
        <v>694</v>
      </c>
      <c r="AQ192" s="98" t="s">
        <v>694</v>
      </c>
      <c r="AR192" s="98" t="s">
        <v>694</v>
      </c>
    </row>
    <row r="193" spans="1:44">
      <c r="A193" s="58" t="s">
        <v>376</v>
      </c>
      <c r="B193" s="58">
        <v>101</v>
      </c>
      <c r="C193" s="58" t="s">
        <v>13</v>
      </c>
      <c r="D193" s="92" t="s">
        <v>377</v>
      </c>
      <c r="E193" s="93" t="s">
        <v>774</v>
      </c>
      <c r="F193" s="93" t="s">
        <v>774</v>
      </c>
      <c r="G193" s="93" t="s">
        <v>774</v>
      </c>
      <c r="H193" s="93" t="s">
        <v>774</v>
      </c>
      <c r="I193" s="93" t="s">
        <v>774</v>
      </c>
      <c r="J193" s="93" t="s">
        <v>694</v>
      </c>
      <c r="K193" s="93" t="s">
        <v>694</v>
      </c>
      <c r="L193" s="93" t="s">
        <v>694</v>
      </c>
      <c r="M193" s="93" t="s">
        <v>694</v>
      </c>
      <c r="N193" s="92" t="s">
        <v>694</v>
      </c>
      <c r="O193" s="94">
        <v>1</v>
      </c>
      <c r="P193" s="94">
        <v>0</v>
      </c>
      <c r="Q193" s="94">
        <v>0</v>
      </c>
      <c r="R193" s="94">
        <v>0</v>
      </c>
      <c r="S193" s="95">
        <v>6</v>
      </c>
      <c r="T193" s="94" t="s">
        <v>694</v>
      </c>
      <c r="U193" s="94" t="s">
        <v>694</v>
      </c>
      <c r="V193" s="94" t="s">
        <v>694</v>
      </c>
      <c r="W193" s="94" t="s">
        <v>694</v>
      </c>
      <c r="X193" s="94" t="s">
        <v>694</v>
      </c>
      <c r="Y193" s="96">
        <v>1</v>
      </c>
      <c r="Z193" s="96">
        <v>0</v>
      </c>
      <c r="AA193" s="96">
        <v>0</v>
      </c>
      <c r="AB193" s="96">
        <v>0</v>
      </c>
      <c r="AC193" s="16">
        <v>6</v>
      </c>
      <c r="AD193" s="96" t="s">
        <v>694</v>
      </c>
      <c r="AE193" s="96" t="s">
        <v>694</v>
      </c>
      <c r="AF193" s="96" t="s">
        <v>694</v>
      </c>
      <c r="AG193" s="96" t="s">
        <v>694</v>
      </c>
      <c r="AH193" s="16" t="s">
        <v>694</v>
      </c>
      <c r="AI193" s="97">
        <v>0.8571428571428571</v>
      </c>
      <c r="AJ193" s="98">
        <v>0.14285714285714285</v>
      </c>
      <c r="AK193" s="98">
        <v>0</v>
      </c>
      <c r="AL193" s="98">
        <v>0</v>
      </c>
      <c r="AM193" s="99">
        <v>7</v>
      </c>
      <c r="AN193" s="98" t="s">
        <v>694</v>
      </c>
      <c r="AO193" s="98" t="s">
        <v>694</v>
      </c>
      <c r="AP193" s="98" t="s">
        <v>694</v>
      </c>
      <c r="AQ193" s="98" t="s">
        <v>694</v>
      </c>
      <c r="AR193" s="98" t="s">
        <v>694</v>
      </c>
    </row>
    <row r="194" spans="1:44">
      <c r="A194" s="58" t="s">
        <v>378</v>
      </c>
      <c r="B194" s="58">
        <v>171</v>
      </c>
      <c r="C194" s="58" t="s">
        <v>13</v>
      </c>
      <c r="D194" s="92" t="s">
        <v>379</v>
      </c>
      <c r="E194" s="93">
        <v>0.75</v>
      </c>
      <c r="F194" s="93">
        <v>0.25</v>
      </c>
      <c r="G194" s="93">
        <v>0</v>
      </c>
      <c r="H194" s="93">
        <v>0</v>
      </c>
      <c r="I194" s="92">
        <v>12</v>
      </c>
      <c r="J194" s="93" t="s">
        <v>694</v>
      </c>
      <c r="K194" s="93" t="s">
        <v>694</v>
      </c>
      <c r="L194" s="93" t="s">
        <v>694</v>
      </c>
      <c r="M194" s="93" t="s">
        <v>694</v>
      </c>
      <c r="N194" s="92" t="s">
        <v>694</v>
      </c>
      <c r="O194" s="94">
        <v>0.75</v>
      </c>
      <c r="P194" s="94">
        <v>0.1875</v>
      </c>
      <c r="Q194" s="94">
        <v>6.25E-2</v>
      </c>
      <c r="R194" s="94">
        <v>0</v>
      </c>
      <c r="S194" s="95">
        <v>16</v>
      </c>
      <c r="T194" s="94" t="s">
        <v>694</v>
      </c>
      <c r="U194" s="94" t="s">
        <v>694</v>
      </c>
      <c r="V194" s="94" t="s">
        <v>694</v>
      </c>
      <c r="W194" s="94" t="s">
        <v>694</v>
      </c>
      <c r="X194" s="94" t="s">
        <v>694</v>
      </c>
      <c r="Y194" s="96">
        <v>0.70588235294117652</v>
      </c>
      <c r="Z194" s="96">
        <v>0.11764705882352941</v>
      </c>
      <c r="AA194" s="96">
        <v>0.17647058823529413</v>
      </c>
      <c r="AB194" s="96">
        <v>0</v>
      </c>
      <c r="AC194" s="16">
        <v>17</v>
      </c>
      <c r="AD194" s="96" t="s">
        <v>694</v>
      </c>
      <c r="AE194" s="96" t="s">
        <v>694</v>
      </c>
      <c r="AF194" s="96" t="s">
        <v>694</v>
      </c>
      <c r="AG194" s="96" t="s">
        <v>694</v>
      </c>
      <c r="AH194" s="16" t="s">
        <v>694</v>
      </c>
      <c r="AI194" s="97">
        <v>0.75</v>
      </c>
      <c r="AJ194" s="98">
        <v>0.125</v>
      </c>
      <c r="AK194" s="98">
        <v>0.125</v>
      </c>
      <c r="AL194" s="98">
        <v>0</v>
      </c>
      <c r="AM194" s="99">
        <v>16</v>
      </c>
      <c r="AN194" s="98" t="s">
        <v>694</v>
      </c>
      <c r="AO194" s="98" t="s">
        <v>694</v>
      </c>
      <c r="AP194" s="98" t="s">
        <v>694</v>
      </c>
      <c r="AQ194" s="98" t="s">
        <v>694</v>
      </c>
      <c r="AR194" s="98" t="s">
        <v>694</v>
      </c>
    </row>
    <row r="195" spans="1:44">
      <c r="A195" s="58" t="s">
        <v>380</v>
      </c>
      <c r="B195" s="58">
        <v>171</v>
      </c>
      <c r="C195" s="58" t="s">
        <v>13</v>
      </c>
      <c r="D195" s="92" t="s">
        <v>381</v>
      </c>
      <c r="E195" s="93">
        <v>0.78947368421052633</v>
      </c>
      <c r="F195" s="93">
        <v>0.11842105263157894</v>
      </c>
      <c r="G195" s="93">
        <v>9.2105263157894732E-2</v>
      </c>
      <c r="H195" s="93">
        <v>0</v>
      </c>
      <c r="I195" s="92">
        <v>76</v>
      </c>
      <c r="J195" s="93" t="s">
        <v>774</v>
      </c>
      <c r="K195" s="93" t="s">
        <v>774</v>
      </c>
      <c r="L195" s="93" t="s">
        <v>774</v>
      </c>
      <c r="M195" s="93" t="s">
        <v>774</v>
      </c>
      <c r="N195" s="93" t="s">
        <v>774</v>
      </c>
      <c r="O195" s="94">
        <v>0.75806451612903225</v>
      </c>
      <c r="P195" s="94">
        <v>9.6774193548387094E-2</v>
      </c>
      <c r="Q195" s="94">
        <v>0.12903225806451613</v>
      </c>
      <c r="R195" s="94">
        <v>1.6129032258064516E-2</v>
      </c>
      <c r="S195" s="95">
        <v>62</v>
      </c>
      <c r="T195" s="94" t="s">
        <v>694</v>
      </c>
      <c r="U195" s="94" t="s">
        <v>694</v>
      </c>
      <c r="V195" s="94" t="s">
        <v>694</v>
      </c>
      <c r="W195" s="94" t="s">
        <v>694</v>
      </c>
      <c r="X195" s="94" t="s">
        <v>694</v>
      </c>
      <c r="Y195" s="96">
        <v>0.78947368421052633</v>
      </c>
      <c r="Z195" s="96">
        <v>0.10526315789473684</v>
      </c>
      <c r="AA195" s="96">
        <v>0.10526315789473684</v>
      </c>
      <c r="AB195" s="96">
        <v>0</v>
      </c>
      <c r="AC195" s="16">
        <v>57</v>
      </c>
      <c r="AD195" s="96" t="s">
        <v>694</v>
      </c>
      <c r="AE195" s="96" t="s">
        <v>694</v>
      </c>
      <c r="AF195" s="96" t="s">
        <v>694</v>
      </c>
      <c r="AG195" s="96" t="s">
        <v>694</v>
      </c>
      <c r="AH195" s="16" t="s">
        <v>694</v>
      </c>
      <c r="AI195" s="97">
        <v>0.82</v>
      </c>
      <c r="AJ195" s="98">
        <v>0.1</v>
      </c>
      <c r="AK195" s="98">
        <v>0.08</v>
      </c>
      <c r="AL195" s="98">
        <v>0</v>
      </c>
      <c r="AM195" s="99">
        <v>50</v>
      </c>
      <c r="AN195" s="98" t="s">
        <v>694</v>
      </c>
      <c r="AO195" s="98" t="s">
        <v>694</v>
      </c>
      <c r="AP195" s="98" t="s">
        <v>694</v>
      </c>
      <c r="AQ195" s="98" t="s">
        <v>694</v>
      </c>
      <c r="AR195" s="98" t="s">
        <v>694</v>
      </c>
    </row>
    <row r="196" spans="1:44">
      <c r="A196" s="58" t="s">
        <v>382</v>
      </c>
      <c r="B196" s="58">
        <v>121</v>
      </c>
      <c r="C196" s="58" t="s">
        <v>13</v>
      </c>
      <c r="D196" s="92" t="s">
        <v>383</v>
      </c>
      <c r="E196" s="93">
        <v>0.59825327510917026</v>
      </c>
      <c r="F196" s="93">
        <v>0.26637554585152839</v>
      </c>
      <c r="G196" s="93">
        <v>0.12008733624454149</v>
      </c>
      <c r="H196" s="93">
        <v>1.5283842794759825E-2</v>
      </c>
      <c r="I196" s="92">
        <v>458</v>
      </c>
      <c r="J196" s="93">
        <v>0.3125</v>
      </c>
      <c r="K196" s="93">
        <v>0.375</v>
      </c>
      <c r="L196" s="93">
        <v>0.3125</v>
      </c>
      <c r="M196" s="93">
        <v>0</v>
      </c>
      <c r="N196" s="92">
        <v>16</v>
      </c>
      <c r="O196" s="94">
        <v>0.62322274881516593</v>
      </c>
      <c r="P196" s="94">
        <v>0.24407582938388625</v>
      </c>
      <c r="Q196" s="94">
        <v>0.10900473933649289</v>
      </c>
      <c r="R196" s="94">
        <v>2.3696682464454975E-2</v>
      </c>
      <c r="S196" s="95">
        <v>422</v>
      </c>
      <c r="T196" s="94">
        <v>0.46666666666666667</v>
      </c>
      <c r="U196" s="94">
        <v>0.4</v>
      </c>
      <c r="V196" s="94">
        <v>0.13333333333333333</v>
      </c>
      <c r="W196" s="94">
        <v>0</v>
      </c>
      <c r="X196" s="95">
        <v>15</v>
      </c>
      <c r="Y196" s="96">
        <v>0.62068965517241381</v>
      </c>
      <c r="Z196" s="96">
        <v>0.25123152709359609</v>
      </c>
      <c r="AA196" s="96">
        <v>0.10837438423645321</v>
      </c>
      <c r="AB196" s="96">
        <v>1.9704433497536946E-2</v>
      </c>
      <c r="AC196" s="16">
        <v>406</v>
      </c>
      <c r="AD196" s="96" t="s">
        <v>774</v>
      </c>
      <c r="AE196" s="96" t="s">
        <v>774</v>
      </c>
      <c r="AF196" s="96" t="s">
        <v>774</v>
      </c>
      <c r="AG196" s="96" t="s">
        <v>774</v>
      </c>
      <c r="AH196" s="96" t="s">
        <v>774</v>
      </c>
      <c r="AI196" s="97">
        <v>0.58152173913043481</v>
      </c>
      <c r="AJ196" s="98">
        <v>0.30434782608695654</v>
      </c>
      <c r="AK196" s="98">
        <v>9.5108695652173919E-2</v>
      </c>
      <c r="AL196" s="98">
        <v>1.9021739130434784E-2</v>
      </c>
      <c r="AM196" s="99">
        <v>368</v>
      </c>
      <c r="AN196" s="98">
        <v>0.5</v>
      </c>
      <c r="AO196" s="98">
        <v>0.2857142857142857</v>
      </c>
      <c r="AP196" s="98">
        <v>0.14285714285714285</v>
      </c>
      <c r="AQ196" s="98">
        <v>7.1428571428571425E-2</v>
      </c>
      <c r="AR196" s="99">
        <v>14</v>
      </c>
    </row>
    <row r="197" spans="1:44">
      <c r="A197" s="58" t="s">
        <v>384</v>
      </c>
      <c r="B197" s="58">
        <v>123</v>
      </c>
      <c r="C197" s="58" t="s">
        <v>13</v>
      </c>
      <c r="D197" s="92" t="s">
        <v>385</v>
      </c>
      <c r="E197" s="93">
        <v>0.65481171548117156</v>
      </c>
      <c r="F197" s="93">
        <v>0.20920502092050208</v>
      </c>
      <c r="G197" s="93">
        <v>0.1297071129707113</v>
      </c>
      <c r="H197" s="93">
        <v>6.2761506276150627E-3</v>
      </c>
      <c r="I197" s="92">
        <v>478</v>
      </c>
      <c r="J197" s="93" t="s">
        <v>694</v>
      </c>
      <c r="K197" s="93" t="s">
        <v>694</v>
      </c>
      <c r="L197" s="93" t="s">
        <v>694</v>
      </c>
      <c r="M197" s="93" t="s">
        <v>694</v>
      </c>
      <c r="N197" s="92" t="s">
        <v>694</v>
      </c>
      <c r="O197" s="94">
        <v>0.62932790224032586</v>
      </c>
      <c r="P197" s="94">
        <v>0.22403258655804481</v>
      </c>
      <c r="Q197" s="94">
        <v>0.13441955193482688</v>
      </c>
      <c r="R197" s="94">
        <v>1.2219959266802444E-2</v>
      </c>
      <c r="S197" s="95">
        <v>491</v>
      </c>
      <c r="T197" s="94" t="s">
        <v>694</v>
      </c>
      <c r="U197" s="94" t="s">
        <v>694</v>
      </c>
      <c r="V197" s="94" t="s">
        <v>694</v>
      </c>
      <c r="W197" s="94" t="s">
        <v>694</v>
      </c>
      <c r="X197" s="94" t="s">
        <v>694</v>
      </c>
      <c r="Y197" s="96">
        <v>0.67567567567567566</v>
      </c>
      <c r="Z197" s="96">
        <v>0.20077220077220076</v>
      </c>
      <c r="AA197" s="96">
        <v>0.11196911196911197</v>
      </c>
      <c r="AB197" s="96">
        <v>1.1583011583011582E-2</v>
      </c>
      <c r="AC197" s="16">
        <v>518</v>
      </c>
      <c r="AD197" s="96" t="s">
        <v>694</v>
      </c>
      <c r="AE197" s="96" t="s">
        <v>694</v>
      </c>
      <c r="AF197" s="96" t="s">
        <v>694</v>
      </c>
      <c r="AG197" s="96" t="s">
        <v>694</v>
      </c>
      <c r="AH197" s="16" t="s">
        <v>694</v>
      </c>
      <c r="AI197" s="97">
        <v>0.71071428571428574</v>
      </c>
      <c r="AJ197" s="98">
        <v>0.16607142857142856</v>
      </c>
      <c r="AK197" s="98">
        <v>0.12142857142857143</v>
      </c>
      <c r="AL197" s="98">
        <v>1.7857142857142857E-3</v>
      </c>
      <c r="AM197" s="99">
        <v>560</v>
      </c>
      <c r="AN197" s="97" t="s">
        <v>774</v>
      </c>
      <c r="AO197" s="98" t="s">
        <v>774</v>
      </c>
      <c r="AP197" s="98" t="s">
        <v>774</v>
      </c>
      <c r="AQ197" s="98" t="s">
        <v>774</v>
      </c>
      <c r="AR197" s="99" t="s">
        <v>774</v>
      </c>
    </row>
    <row r="198" spans="1:44">
      <c r="A198" s="58" t="s">
        <v>386</v>
      </c>
      <c r="B198" s="58">
        <v>171</v>
      </c>
      <c r="C198" s="58" t="s">
        <v>13</v>
      </c>
      <c r="D198" s="92" t="s">
        <v>387</v>
      </c>
      <c r="E198" s="93" t="s">
        <v>774</v>
      </c>
      <c r="F198" s="93" t="s">
        <v>774</v>
      </c>
      <c r="G198" s="93" t="s">
        <v>774</v>
      </c>
      <c r="H198" s="93" t="s">
        <v>774</v>
      </c>
      <c r="I198" s="93" t="s">
        <v>774</v>
      </c>
      <c r="J198" s="93" t="s">
        <v>694</v>
      </c>
      <c r="K198" s="93" t="s">
        <v>694</v>
      </c>
      <c r="L198" s="93" t="s">
        <v>694</v>
      </c>
      <c r="M198" s="93" t="s">
        <v>694</v>
      </c>
      <c r="N198" s="92" t="s">
        <v>694</v>
      </c>
      <c r="O198" s="94">
        <v>1</v>
      </c>
      <c r="P198" s="94">
        <v>0</v>
      </c>
      <c r="Q198" s="94">
        <v>0</v>
      </c>
      <c r="R198" s="94">
        <v>0</v>
      </c>
      <c r="S198" s="95">
        <v>3</v>
      </c>
      <c r="T198" s="94" t="s">
        <v>694</v>
      </c>
      <c r="U198" s="94" t="s">
        <v>694</v>
      </c>
      <c r="V198" s="94" t="s">
        <v>694</v>
      </c>
      <c r="W198" s="94" t="s">
        <v>694</v>
      </c>
      <c r="X198" s="94" t="s">
        <v>694</v>
      </c>
      <c r="Y198" s="96">
        <v>1</v>
      </c>
      <c r="Z198" s="96">
        <v>0</v>
      </c>
      <c r="AA198" s="96">
        <v>0</v>
      </c>
      <c r="AB198" s="96">
        <v>0</v>
      </c>
      <c r="AC198" s="16">
        <v>4</v>
      </c>
      <c r="AD198" s="96" t="s">
        <v>694</v>
      </c>
      <c r="AE198" s="96" t="s">
        <v>694</v>
      </c>
      <c r="AF198" s="96" t="s">
        <v>694</v>
      </c>
      <c r="AG198" s="96" t="s">
        <v>694</v>
      </c>
      <c r="AH198" s="16" t="s">
        <v>694</v>
      </c>
      <c r="AI198" s="97" t="s">
        <v>774</v>
      </c>
      <c r="AJ198" s="98" t="s">
        <v>774</v>
      </c>
      <c r="AK198" s="98" t="s">
        <v>774</v>
      </c>
      <c r="AL198" s="98" t="s">
        <v>774</v>
      </c>
      <c r="AM198" s="99" t="s">
        <v>774</v>
      </c>
      <c r="AN198" s="98" t="s">
        <v>694</v>
      </c>
      <c r="AO198" s="98" t="s">
        <v>694</v>
      </c>
      <c r="AP198" s="98" t="s">
        <v>694</v>
      </c>
      <c r="AQ198" s="98" t="s">
        <v>694</v>
      </c>
      <c r="AR198" s="98" t="s">
        <v>694</v>
      </c>
    </row>
    <row r="199" spans="1:44">
      <c r="A199" s="58" t="s">
        <v>388</v>
      </c>
      <c r="B199" s="58">
        <v>101</v>
      </c>
      <c r="C199" s="58" t="s">
        <v>13</v>
      </c>
      <c r="D199" s="92" t="s">
        <v>389</v>
      </c>
      <c r="E199" s="93">
        <v>0.90909090909090906</v>
      </c>
      <c r="F199" s="93">
        <v>9.0909090909090912E-2</v>
      </c>
      <c r="G199" s="93">
        <v>0</v>
      </c>
      <c r="H199" s="93">
        <v>0</v>
      </c>
      <c r="I199" s="92">
        <v>22</v>
      </c>
      <c r="J199" s="93" t="s">
        <v>694</v>
      </c>
      <c r="K199" s="93" t="s">
        <v>694</v>
      </c>
      <c r="L199" s="93" t="s">
        <v>694</v>
      </c>
      <c r="M199" s="93" t="s">
        <v>694</v>
      </c>
      <c r="N199" s="92" t="s">
        <v>694</v>
      </c>
      <c r="O199" s="94">
        <v>0.84</v>
      </c>
      <c r="P199" s="94">
        <v>0.12</v>
      </c>
      <c r="Q199" s="94">
        <v>0.04</v>
      </c>
      <c r="R199" s="94">
        <v>0</v>
      </c>
      <c r="S199" s="95">
        <v>25</v>
      </c>
      <c r="T199" s="94" t="s">
        <v>694</v>
      </c>
      <c r="U199" s="94" t="s">
        <v>694</v>
      </c>
      <c r="V199" s="94" t="s">
        <v>694</v>
      </c>
      <c r="W199" s="94" t="s">
        <v>694</v>
      </c>
      <c r="X199" s="94" t="s">
        <v>694</v>
      </c>
      <c r="Y199" s="96">
        <v>0.82608695652173914</v>
      </c>
      <c r="Z199" s="96">
        <v>0.17391304347826086</v>
      </c>
      <c r="AA199" s="96">
        <v>0</v>
      </c>
      <c r="AB199" s="96">
        <v>0</v>
      </c>
      <c r="AC199" s="16">
        <v>23</v>
      </c>
      <c r="AD199" s="96" t="s">
        <v>694</v>
      </c>
      <c r="AE199" s="96" t="s">
        <v>694</v>
      </c>
      <c r="AF199" s="96" t="s">
        <v>694</v>
      </c>
      <c r="AG199" s="96" t="s">
        <v>694</v>
      </c>
      <c r="AH199" s="16" t="s">
        <v>694</v>
      </c>
      <c r="AI199" s="97">
        <v>0.68181818181818177</v>
      </c>
      <c r="AJ199" s="98">
        <v>0.27272727272727271</v>
      </c>
      <c r="AK199" s="98">
        <v>4.5454545454545456E-2</v>
      </c>
      <c r="AL199" s="98">
        <v>0</v>
      </c>
      <c r="AM199" s="99">
        <v>22</v>
      </c>
      <c r="AN199" s="98" t="s">
        <v>694</v>
      </c>
      <c r="AO199" s="98" t="s">
        <v>694</v>
      </c>
      <c r="AP199" s="98" t="s">
        <v>694</v>
      </c>
      <c r="AQ199" s="98" t="s">
        <v>694</v>
      </c>
      <c r="AR199" s="98" t="s">
        <v>694</v>
      </c>
    </row>
    <row r="200" spans="1:44">
      <c r="A200" s="58" t="s">
        <v>390</v>
      </c>
      <c r="B200" s="58">
        <v>123</v>
      </c>
      <c r="C200" s="58" t="s">
        <v>8</v>
      </c>
      <c r="D200" s="92" t="s">
        <v>391</v>
      </c>
      <c r="E200" s="93">
        <v>0.64599092284417547</v>
      </c>
      <c r="F200" s="93">
        <v>0.20990922844175491</v>
      </c>
      <c r="G200" s="93">
        <v>0.1403177004538578</v>
      </c>
      <c r="H200" s="93">
        <v>3.7821482602118004E-3</v>
      </c>
      <c r="I200" s="92">
        <v>2644</v>
      </c>
      <c r="J200" s="93">
        <v>0.68965517241379315</v>
      </c>
      <c r="K200" s="93">
        <v>0.20689655172413793</v>
      </c>
      <c r="L200" s="93">
        <v>0.10344827586206896</v>
      </c>
      <c r="M200" s="93">
        <v>0</v>
      </c>
      <c r="N200" s="92">
        <v>29</v>
      </c>
      <c r="O200" s="94">
        <v>0.64924181963288108</v>
      </c>
      <c r="P200" s="94">
        <v>0.20830007980845969</v>
      </c>
      <c r="Q200" s="94">
        <v>0.13926576217079009</v>
      </c>
      <c r="R200" s="94">
        <v>3.1923383878691143E-3</v>
      </c>
      <c r="S200" s="95">
        <v>2506</v>
      </c>
      <c r="T200" s="94">
        <v>0.56000000000000005</v>
      </c>
      <c r="U200" s="94">
        <v>0.44</v>
      </c>
      <c r="V200" s="94">
        <v>0</v>
      </c>
      <c r="W200" s="94">
        <v>0</v>
      </c>
      <c r="X200" s="95">
        <v>25</v>
      </c>
      <c r="Y200" s="96">
        <v>0.60747271200671704</v>
      </c>
      <c r="Z200" s="96">
        <v>0.25188916876574308</v>
      </c>
      <c r="AA200" s="96">
        <v>0.13769941225860621</v>
      </c>
      <c r="AB200" s="96">
        <v>2.9387069689336691E-3</v>
      </c>
      <c r="AC200" s="16">
        <v>2382</v>
      </c>
      <c r="AD200" s="96">
        <v>0.58333333333333337</v>
      </c>
      <c r="AE200" s="96">
        <v>0.33333333333333331</v>
      </c>
      <c r="AF200" s="96">
        <v>8.3333333333333329E-2</v>
      </c>
      <c r="AG200" s="96">
        <v>0</v>
      </c>
      <c r="AH200" s="16">
        <v>24</v>
      </c>
      <c r="AI200" s="97">
        <v>0.5537117903930131</v>
      </c>
      <c r="AJ200" s="98">
        <v>0.29257641921397382</v>
      </c>
      <c r="AK200" s="98">
        <v>0.15021834061135372</v>
      </c>
      <c r="AL200" s="98">
        <v>3.4934497816593887E-3</v>
      </c>
      <c r="AM200" s="99">
        <v>2290</v>
      </c>
      <c r="AN200" s="98">
        <v>0.59259259259259256</v>
      </c>
      <c r="AO200" s="98">
        <v>0.29629629629629628</v>
      </c>
      <c r="AP200" s="98">
        <v>0.1111111111111111</v>
      </c>
      <c r="AQ200" s="98">
        <v>0</v>
      </c>
      <c r="AR200" s="99">
        <v>27</v>
      </c>
    </row>
    <row r="201" spans="1:44">
      <c r="A201" s="58" t="s">
        <v>392</v>
      </c>
      <c r="B201" s="58">
        <v>171</v>
      </c>
      <c r="C201" s="58" t="s">
        <v>13</v>
      </c>
      <c r="D201" s="92" t="s">
        <v>393</v>
      </c>
      <c r="E201" s="93">
        <v>0.59090909090909094</v>
      </c>
      <c r="F201" s="93">
        <v>0.20454545454545456</v>
      </c>
      <c r="G201" s="93">
        <v>0.20454545454545456</v>
      </c>
      <c r="H201" s="93">
        <v>0</v>
      </c>
      <c r="I201" s="92">
        <v>44</v>
      </c>
      <c r="J201" s="93" t="s">
        <v>694</v>
      </c>
      <c r="K201" s="93" t="s">
        <v>694</v>
      </c>
      <c r="L201" s="93" t="s">
        <v>694</v>
      </c>
      <c r="M201" s="93" t="s">
        <v>694</v>
      </c>
      <c r="N201" s="92" t="s">
        <v>694</v>
      </c>
      <c r="O201" s="94">
        <v>0.58974358974358976</v>
      </c>
      <c r="P201" s="94">
        <v>0.28205128205128205</v>
      </c>
      <c r="Q201" s="94">
        <v>0.12820512820512819</v>
      </c>
      <c r="R201" s="94">
        <v>0</v>
      </c>
      <c r="S201" s="95">
        <v>39</v>
      </c>
      <c r="T201" s="94" t="s">
        <v>694</v>
      </c>
      <c r="U201" s="94" t="s">
        <v>694</v>
      </c>
      <c r="V201" s="94" t="s">
        <v>694</v>
      </c>
      <c r="W201" s="94" t="s">
        <v>694</v>
      </c>
      <c r="X201" s="94" t="s">
        <v>694</v>
      </c>
      <c r="Y201" s="96">
        <v>0.58333333333333337</v>
      </c>
      <c r="Z201" s="96">
        <v>0.33333333333333331</v>
      </c>
      <c r="AA201" s="96">
        <v>8.3333333333333329E-2</v>
      </c>
      <c r="AB201" s="96">
        <v>0</v>
      </c>
      <c r="AC201" s="16">
        <v>36</v>
      </c>
      <c r="AD201" s="96" t="s">
        <v>694</v>
      </c>
      <c r="AE201" s="96" t="s">
        <v>694</v>
      </c>
      <c r="AF201" s="96" t="s">
        <v>694</v>
      </c>
      <c r="AG201" s="96" t="s">
        <v>694</v>
      </c>
      <c r="AH201" s="16" t="s">
        <v>694</v>
      </c>
      <c r="AI201" s="97">
        <v>0.72727272727272729</v>
      </c>
      <c r="AJ201" s="98">
        <v>0.21212121212121213</v>
      </c>
      <c r="AK201" s="98">
        <v>6.0606060606060608E-2</v>
      </c>
      <c r="AL201" s="98">
        <v>0</v>
      </c>
      <c r="AM201" s="99">
        <v>33</v>
      </c>
      <c r="AN201" s="98" t="s">
        <v>694</v>
      </c>
      <c r="AO201" s="98" t="s">
        <v>694</v>
      </c>
      <c r="AP201" s="98" t="s">
        <v>694</v>
      </c>
      <c r="AQ201" s="98" t="s">
        <v>694</v>
      </c>
      <c r="AR201" s="98" t="s">
        <v>694</v>
      </c>
    </row>
    <row r="202" spans="1:44">
      <c r="A202" s="58" t="s">
        <v>394</v>
      </c>
      <c r="B202" s="58">
        <v>123</v>
      </c>
      <c r="C202" s="58" t="s">
        <v>13</v>
      </c>
      <c r="D202" s="92" t="s">
        <v>395</v>
      </c>
      <c r="E202" s="93">
        <v>1</v>
      </c>
      <c r="F202" s="93">
        <v>0</v>
      </c>
      <c r="G202" s="93">
        <v>0</v>
      </c>
      <c r="H202" s="93">
        <v>0</v>
      </c>
      <c r="I202" s="92">
        <v>30</v>
      </c>
      <c r="J202" s="93" t="s">
        <v>694</v>
      </c>
      <c r="K202" s="93" t="s">
        <v>694</v>
      </c>
      <c r="L202" s="93" t="s">
        <v>694</v>
      </c>
      <c r="M202" s="93" t="s">
        <v>694</v>
      </c>
      <c r="N202" s="92" t="s">
        <v>694</v>
      </c>
      <c r="O202" s="94">
        <v>1</v>
      </c>
      <c r="P202" s="94">
        <v>0</v>
      </c>
      <c r="Q202" s="94">
        <v>0</v>
      </c>
      <c r="R202" s="94">
        <v>0</v>
      </c>
      <c r="S202" s="95">
        <v>23</v>
      </c>
      <c r="T202" s="94" t="s">
        <v>694</v>
      </c>
      <c r="U202" s="94" t="s">
        <v>694</v>
      </c>
      <c r="V202" s="94" t="s">
        <v>694</v>
      </c>
      <c r="W202" s="94" t="s">
        <v>694</v>
      </c>
      <c r="X202" s="94" t="s">
        <v>694</v>
      </c>
      <c r="Y202" s="96">
        <v>1</v>
      </c>
      <c r="Z202" s="96">
        <v>0</v>
      </c>
      <c r="AA202" s="96">
        <v>0</v>
      </c>
      <c r="AB202" s="96">
        <v>0</v>
      </c>
      <c r="AC202" s="16">
        <v>24</v>
      </c>
      <c r="AD202" s="96" t="s">
        <v>694</v>
      </c>
      <c r="AE202" s="96" t="s">
        <v>694</v>
      </c>
      <c r="AF202" s="96" t="s">
        <v>694</v>
      </c>
      <c r="AG202" s="96" t="s">
        <v>694</v>
      </c>
      <c r="AH202" s="16" t="s">
        <v>694</v>
      </c>
      <c r="AI202" s="97">
        <v>1</v>
      </c>
      <c r="AJ202" s="98">
        <v>0</v>
      </c>
      <c r="AK202" s="98">
        <v>0</v>
      </c>
      <c r="AL202" s="98">
        <v>0</v>
      </c>
      <c r="AM202" s="99">
        <v>30</v>
      </c>
      <c r="AN202" s="98" t="s">
        <v>694</v>
      </c>
      <c r="AO202" s="98" t="s">
        <v>694</v>
      </c>
      <c r="AP202" s="98" t="s">
        <v>694</v>
      </c>
      <c r="AQ202" s="98" t="s">
        <v>694</v>
      </c>
      <c r="AR202" s="98" t="s">
        <v>694</v>
      </c>
    </row>
    <row r="203" spans="1:44">
      <c r="A203" s="58" t="s">
        <v>396</v>
      </c>
      <c r="B203" s="58">
        <v>113</v>
      </c>
      <c r="C203" s="58" t="s">
        <v>13</v>
      </c>
      <c r="D203" s="92" t="s">
        <v>397</v>
      </c>
      <c r="E203" s="93">
        <v>0.84</v>
      </c>
      <c r="F203" s="93">
        <v>0.12</v>
      </c>
      <c r="G203" s="93">
        <v>0.02</v>
      </c>
      <c r="H203" s="93">
        <v>0.02</v>
      </c>
      <c r="I203" s="92">
        <v>50</v>
      </c>
      <c r="J203" s="93" t="s">
        <v>694</v>
      </c>
      <c r="K203" s="93" t="s">
        <v>694</v>
      </c>
      <c r="L203" s="93" t="s">
        <v>694</v>
      </c>
      <c r="M203" s="93" t="s">
        <v>694</v>
      </c>
      <c r="N203" s="92" t="s">
        <v>694</v>
      </c>
      <c r="O203" s="94">
        <v>0.84210526315789469</v>
      </c>
      <c r="P203" s="94">
        <v>0.10526315789473684</v>
      </c>
      <c r="Q203" s="94">
        <v>3.5087719298245612E-2</v>
      </c>
      <c r="R203" s="94">
        <v>1.7543859649122806E-2</v>
      </c>
      <c r="S203" s="95">
        <v>57</v>
      </c>
      <c r="T203" s="94" t="s">
        <v>694</v>
      </c>
      <c r="U203" s="94" t="s">
        <v>694</v>
      </c>
      <c r="V203" s="94" t="s">
        <v>694</v>
      </c>
      <c r="W203" s="94" t="s">
        <v>694</v>
      </c>
      <c r="X203" s="94" t="s">
        <v>694</v>
      </c>
      <c r="Y203" s="96">
        <v>0.72727272727272729</v>
      </c>
      <c r="Z203" s="96">
        <v>0.23636363636363636</v>
      </c>
      <c r="AA203" s="96">
        <v>0</v>
      </c>
      <c r="AB203" s="96">
        <v>3.6363636363636362E-2</v>
      </c>
      <c r="AC203" s="16">
        <v>55</v>
      </c>
      <c r="AD203" s="96" t="s">
        <v>694</v>
      </c>
      <c r="AE203" s="96" t="s">
        <v>694</v>
      </c>
      <c r="AF203" s="96" t="s">
        <v>694</v>
      </c>
      <c r="AG203" s="96" t="s">
        <v>694</v>
      </c>
      <c r="AH203" s="16" t="s">
        <v>694</v>
      </c>
      <c r="AI203" s="97">
        <v>0.65306122448979587</v>
      </c>
      <c r="AJ203" s="98">
        <v>0.2857142857142857</v>
      </c>
      <c r="AK203" s="98">
        <v>6.1224489795918366E-2</v>
      </c>
      <c r="AL203" s="98">
        <v>0</v>
      </c>
      <c r="AM203" s="99">
        <v>49</v>
      </c>
      <c r="AN203" s="98" t="s">
        <v>694</v>
      </c>
      <c r="AO203" s="98" t="s">
        <v>694</v>
      </c>
      <c r="AP203" s="98" t="s">
        <v>694</v>
      </c>
      <c r="AQ203" s="98" t="s">
        <v>694</v>
      </c>
      <c r="AR203" s="98" t="s">
        <v>694</v>
      </c>
    </row>
    <row r="204" spans="1:44">
      <c r="A204" s="58" t="s">
        <v>398</v>
      </c>
      <c r="B204" s="58">
        <v>121</v>
      </c>
      <c r="C204" s="58" t="s">
        <v>13</v>
      </c>
      <c r="D204" s="92" t="s">
        <v>399</v>
      </c>
      <c r="E204" s="93">
        <v>0.71604938271604934</v>
      </c>
      <c r="F204" s="93">
        <v>0.17777777777777778</v>
      </c>
      <c r="G204" s="93">
        <v>8.0658436213991769E-2</v>
      </c>
      <c r="H204" s="93">
        <v>2.5514403292181069E-2</v>
      </c>
      <c r="I204" s="92">
        <v>1215</v>
      </c>
      <c r="J204" s="93">
        <v>0.6</v>
      </c>
      <c r="K204" s="93">
        <v>0.4</v>
      </c>
      <c r="L204" s="93">
        <v>0</v>
      </c>
      <c r="M204" s="93">
        <v>0</v>
      </c>
      <c r="N204" s="92">
        <v>10</v>
      </c>
      <c r="O204" s="94">
        <v>0.72560467055879896</v>
      </c>
      <c r="P204" s="94">
        <v>0.18765638031693077</v>
      </c>
      <c r="Q204" s="94">
        <v>6.7556296914095079E-2</v>
      </c>
      <c r="R204" s="94">
        <v>1.9182652210175146E-2</v>
      </c>
      <c r="S204" s="95">
        <v>1199</v>
      </c>
      <c r="T204" s="94" t="s">
        <v>774</v>
      </c>
      <c r="U204" s="94" t="s">
        <v>774</v>
      </c>
      <c r="V204" s="94" t="s">
        <v>774</v>
      </c>
      <c r="W204" s="94" t="s">
        <v>774</v>
      </c>
      <c r="X204" s="94" t="s">
        <v>774</v>
      </c>
      <c r="Y204" s="96">
        <v>0.69160432252701576</v>
      </c>
      <c r="Z204" s="96">
        <v>0.21612635078969245</v>
      </c>
      <c r="AA204" s="96">
        <v>7.7306733167082295E-2</v>
      </c>
      <c r="AB204" s="96">
        <v>1.4962593516209476E-2</v>
      </c>
      <c r="AC204" s="16">
        <v>1203</v>
      </c>
      <c r="AD204" s="96" t="s">
        <v>774</v>
      </c>
      <c r="AE204" s="96" t="s">
        <v>774</v>
      </c>
      <c r="AF204" s="96" t="s">
        <v>774</v>
      </c>
      <c r="AG204" s="96" t="s">
        <v>774</v>
      </c>
      <c r="AH204" s="96" t="s">
        <v>774</v>
      </c>
      <c r="AI204" s="97">
        <v>0.67362924281984338</v>
      </c>
      <c r="AJ204" s="98">
        <v>0.23324630113141862</v>
      </c>
      <c r="AK204" s="98">
        <v>7.919930374238468E-2</v>
      </c>
      <c r="AL204" s="98">
        <v>1.392515230635335E-2</v>
      </c>
      <c r="AM204" s="99">
        <v>1149</v>
      </c>
      <c r="AN204" s="97" t="s">
        <v>774</v>
      </c>
      <c r="AO204" s="98" t="s">
        <v>774</v>
      </c>
      <c r="AP204" s="98" t="s">
        <v>774</v>
      </c>
      <c r="AQ204" s="98" t="s">
        <v>774</v>
      </c>
      <c r="AR204" s="99" t="s">
        <v>774</v>
      </c>
    </row>
    <row r="205" spans="1:44">
      <c r="A205" s="58" t="s">
        <v>400</v>
      </c>
      <c r="B205" s="58">
        <v>171</v>
      </c>
      <c r="C205" s="58" t="s">
        <v>13</v>
      </c>
      <c r="D205" s="92" t="s">
        <v>401</v>
      </c>
      <c r="E205" s="93">
        <v>0.91935483870967738</v>
      </c>
      <c r="F205" s="93">
        <v>6.4516129032258063E-2</v>
      </c>
      <c r="G205" s="93">
        <v>1.6129032258064516E-2</v>
      </c>
      <c r="H205" s="93">
        <v>0</v>
      </c>
      <c r="I205" s="92">
        <v>62</v>
      </c>
      <c r="J205" s="93" t="s">
        <v>694</v>
      </c>
      <c r="K205" s="93" t="s">
        <v>694</v>
      </c>
      <c r="L205" s="93" t="s">
        <v>694</v>
      </c>
      <c r="M205" s="93" t="s">
        <v>694</v>
      </c>
      <c r="N205" s="92" t="s">
        <v>694</v>
      </c>
      <c r="O205" s="94">
        <v>0.92982456140350878</v>
      </c>
      <c r="P205" s="94">
        <v>3.5087719298245612E-2</v>
      </c>
      <c r="Q205" s="94">
        <v>3.5087719298245612E-2</v>
      </c>
      <c r="R205" s="94">
        <v>0</v>
      </c>
      <c r="S205" s="95">
        <v>57</v>
      </c>
      <c r="T205" s="94" t="s">
        <v>774</v>
      </c>
      <c r="U205" s="94" t="s">
        <v>774</v>
      </c>
      <c r="V205" s="94" t="s">
        <v>774</v>
      </c>
      <c r="W205" s="94" t="s">
        <v>774</v>
      </c>
      <c r="X205" s="94" t="s">
        <v>774</v>
      </c>
      <c r="Y205" s="96">
        <v>1</v>
      </c>
      <c r="Z205" s="96">
        <v>0</v>
      </c>
      <c r="AA205" s="96">
        <v>0</v>
      </c>
      <c r="AB205" s="96">
        <v>0</v>
      </c>
      <c r="AC205" s="16">
        <v>46</v>
      </c>
      <c r="AD205" s="96" t="s">
        <v>774</v>
      </c>
      <c r="AE205" s="96" t="s">
        <v>774</v>
      </c>
      <c r="AF205" s="96" t="s">
        <v>774</v>
      </c>
      <c r="AG205" s="96" t="s">
        <v>774</v>
      </c>
      <c r="AH205" s="96" t="s">
        <v>774</v>
      </c>
      <c r="AI205" s="97">
        <v>0.96153846153846156</v>
      </c>
      <c r="AJ205" s="98">
        <v>3.8461538461538464E-2</v>
      </c>
      <c r="AK205" s="98">
        <v>0</v>
      </c>
      <c r="AL205" s="98">
        <v>0</v>
      </c>
      <c r="AM205" s="99">
        <v>26</v>
      </c>
      <c r="AN205" s="97" t="s">
        <v>774</v>
      </c>
      <c r="AO205" s="98" t="s">
        <v>774</v>
      </c>
      <c r="AP205" s="98" t="s">
        <v>774</v>
      </c>
      <c r="AQ205" s="98" t="s">
        <v>774</v>
      </c>
      <c r="AR205" s="99" t="s">
        <v>774</v>
      </c>
    </row>
    <row r="206" spans="1:44">
      <c r="A206" s="58" t="s">
        <v>402</v>
      </c>
      <c r="B206" s="58">
        <v>113</v>
      </c>
      <c r="C206" s="58" t="s">
        <v>13</v>
      </c>
      <c r="D206" s="92" t="s">
        <v>403</v>
      </c>
      <c r="E206" s="93">
        <v>0.7720588235294118</v>
      </c>
      <c r="F206" s="93">
        <v>9.5588235294117641E-2</v>
      </c>
      <c r="G206" s="93">
        <v>0.11764705882352941</v>
      </c>
      <c r="H206" s="93">
        <v>1.4705882352941176E-2</v>
      </c>
      <c r="I206" s="92">
        <v>136</v>
      </c>
      <c r="J206" s="93" t="s">
        <v>774</v>
      </c>
      <c r="K206" s="93" t="s">
        <v>774</v>
      </c>
      <c r="L206" s="93" t="s">
        <v>774</v>
      </c>
      <c r="M206" s="93" t="s">
        <v>774</v>
      </c>
      <c r="N206" s="93" t="s">
        <v>774</v>
      </c>
      <c r="O206" s="94">
        <v>0.7890625</v>
      </c>
      <c r="P206" s="94">
        <v>8.59375E-2</v>
      </c>
      <c r="Q206" s="94">
        <v>0.1015625</v>
      </c>
      <c r="R206" s="94">
        <v>2.34375E-2</v>
      </c>
      <c r="S206" s="95">
        <v>128</v>
      </c>
      <c r="T206" s="94" t="s">
        <v>774</v>
      </c>
      <c r="U206" s="94" t="s">
        <v>774</v>
      </c>
      <c r="V206" s="94" t="s">
        <v>774</v>
      </c>
      <c r="W206" s="94" t="s">
        <v>774</v>
      </c>
      <c r="X206" s="94" t="s">
        <v>774</v>
      </c>
      <c r="Y206" s="96">
        <v>0.77391304347826084</v>
      </c>
      <c r="Z206" s="96">
        <v>9.5652173913043481E-2</v>
      </c>
      <c r="AA206" s="96">
        <v>0.10434782608695652</v>
      </c>
      <c r="AB206" s="96">
        <v>2.6086956521739129E-2</v>
      </c>
      <c r="AC206" s="16">
        <v>115</v>
      </c>
      <c r="AD206" s="96" t="s">
        <v>774</v>
      </c>
      <c r="AE206" s="96" t="s">
        <v>774</v>
      </c>
      <c r="AF206" s="96" t="s">
        <v>774</v>
      </c>
      <c r="AG206" s="96" t="s">
        <v>774</v>
      </c>
      <c r="AH206" s="96" t="s">
        <v>774</v>
      </c>
      <c r="AI206" s="97">
        <v>0.83870967741935487</v>
      </c>
      <c r="AJ206" s="98">
        <v>8.0645161290322578E-2</v>
      </c>
      <c r="AK206" s="98">
        <v>7.2580645161290328E-2</v>
      </c>
      <c r="AL206" s="98">
        <v>8.0645161290322578E-3</v>
      </c>
      <c r="AM206" s="99">
        <v>124</v>
      </c>
      <c r="AN206" s="97" t="s">
        <v>774</v>
      </c>
      <c r="AO206" s="98" t="s">
        <v>774</v>
      </c>
      <c r="AP206" s="98" t="s">
        <v>774</v>
      </c>
      <c r="AQ206" s="98" t="s">
        <v>774</v>
      </c>
      <c r="AR206" s="99" t="s">
        <v>774</v>
      </c>
    </row>
    <row r="207" spans="1:44">
      <c r="A207" s="58" t="s">
        <v>404</v>
      </c>
      <c r="B207" s="58">
        <v>123</v>
      </c>
      <c r="C207" s="58" t="s">
        <v>13</v>
      </c>
      <c r="D207" s="92" t="s">
        <v>405</v>
      </c>
      <c r="E207" s="93">
        <v>0.49019607843137253</v>
      </c>
      <c r="F207" s="93">
        <v>0.41176470588235292</v>
      </c>
      <c r="G207" s="93">
        <v>9.8039215686274508E-2</v>
      </c>
      <c r="H207" s="93">
        <v>0</v>
      </c>
      <c r="I207" s="92">
        <v>51</v>
      </c>
      <c r="J207" s="93" t="s">
        <v>694</v>
      </c>
      <c r="K207" s="93" t="s">
        <v>694</v>
      </c>
      <c r="L207" s="93" t="s">
        <v>694</v>
      </c>
      <c r="M207" s="93" t="s">
        <v>694</v>
      </c>
      <c r="N207" s="92" t="s">
        <v>694</v>
      </c>
      <c r="O207" s="94">
        <v>0.53061224489795922</v>
      </c>
      <c r="P207" s="94">
        <v>0.46938775510204084</v>
      </c>
      <c r="Q207" s="94">
        <v>0</v>
      </c>
      <c r="R207" s="94">
        <v>0</v>
      </c>
      <c r="S207" s="95">
        <v>49</v>
      </c>
      <c r="T207" s="94" t="s">
        <v>694</v>
      </c>
      <c r="U207" s="94" t="s">
        <v>694</v>
      </c>
      <c r="V207" s="94" t="s">
        <v>694</v>
      </c>
      <c r="W207" s="94" t="s">
        <v>694</v>
      </c>
      <c r="X207" s="94" t="s">
        <v>694</v>
      </c>
      <c r="Y207" s="96">
        <v>0.43103448275862066</v>
      </c>
      <c r="Z207" s="96">
        <v>0.55172413793103448</v>
      </c>
      <c r="AA207" s="96">
        <v>1.7241379310344827E-2</v>
      </c>
      <c r="AB207" s="96">
        <v>0</v>
      </c>
      <c r="AC207" s="16">
        <v>58</v>
      </c>
      <c r="AD207" s="96" t="s">
        <v>694</v>
      </c>
      <c r="AE207" s="96" t="s">
        <v>694</v>
      </c>
      <c r="AF207" s="96" t="s">
        <v>694</v>
      </c>
      <c r="AG207" s="96" t="s">
        <v>694</v>
      </c>
      <c r="AH207" s="16" t="s">
        <v>694</v>
      </c>
      <c r="AI207" s="97">
        <v>0.44827586206896552</v>
      </c>
      <c r="AJ207" s="98">
        <v>0.55172413793103448</v>
      </c>
      <c r="AK207" s="98">
        <v>0</v>
      </c>
      <c r="AL207" s="98">
        <v>0</v>
      </c>
      <c r="AM207" s="99">
        <v>58</v>
      </c>
      <c r="AN207" s="97" t="s">
        <v>774</v>
      </c>
      <c r="AO207" s="98" t="s">
        <v>774</v>
      </c>
      <c r="AP207" s="98" t="s">
        <v>774</v>
      </c>
      <c r="AQ207" s="98" t="s">
        <v>774</v>
      </c>
      <c r="AR207" s="99" t="s">
        <v>774</v>
      </c>
    </row>
    <row r="208" spans="1:44">
      <c r="A208" s="58" t="s">
        <v>406</v>
      </c>
      <c r="B208" s="58">
        <v>114</v>
      </c>
      <c r="C208" s="58" t="s">
        <v>8</v>
      </c>
      <c r="D208" s="92" t="s">
        <v>407</v>
      </c>
      <c r="E208" s="93">
        <v>0.69205834683954615</v>
      </c>
      <c r="F208" s="93">
        <v>0.1312803889789303</v>
      </c>
      <c r="G208" s="93">
        <v>0.17017828200972449</v>
      </c>
      <c r="H208" s="93">
        <v>6.4829821717990272E-3</v>
      </c>
      <c r="I208" s="92">
        <v>617</v>
      </c>
      <c r="J208" s="93" t="s">
        <v>774</v>
      </c>
      <c r="K208" s="93" t="s">
        <v>774</v>
      </c>
      <c r="L208" s="93" t="s">
        <v>774</v>
      </c>
      <c r="M208" s="93" t="s">
        <v>774</v>
      </c>
      <c r="N208" s="93" t="s">
        <v>774</v>
      </c>
      <c r="O208" s="94">
        <v>0.67226890756302526</v>
      </c>
      <c r="P208" s="94">
        <v>0.17647058823529413</v>
      </c>
      <c r="Q208" s="94">
        <v>0.14957983193277311</v>
      </c>
      <c r="R208" s="94">
        <v>1.6806722689075631E-3</v>
      </c>
      <c r="S208" s="95">
        <v>595</v>
      </c>
      <c r="T208" s="94" t="s">
        <v>774</v>
      </c>
      <c r="U208" s="94" t="s">
        <v>774</v>
      </c>
      <c r="V208" s="94" t="s">
        <v>774</v>
      </c>
      <c r="W208" s="94" t="s">
        <v>774</v>
      </c>
      <c r="X208" s="94" t="s">
        <v>774</v>
      </c>
      <c r="Y208" s="96">
        <v>0.65793780687397707</v>
      </c>
      <c r="Z208" s="96">
        <v>0.20294599018003273</v>
      </c>
      <c r="AA208" s="96">
        <v>0.13747954173486088</v>
      </c>
      <c r="AB208" s="96">
        <v>1.6366612111292963E-3</v>
      </c>
      <c r="AC208" s="16">
        <v>611</v>
      </c>
      <c r="AD208" s="96" t="s">
        <v>774</v>
      </c>
      <c r="AE208" s="96" t="s">
        <v>774</v>
      </c>
      <c r="AF208" s="96" t="s">
        <v>774</v>
      </c>
      <c r="AG208" s="96" t="s">
        <v>774</v>
      </c>
      <c r="AH208" s="96" t="s">
        <v>774</v>
      </c>
      <c r="AI208" s="97">
        <v>0.67950963222416816</v>
      </c>
      <c r="AJ208" s="98">
        <v>0.18388791593695272</v>
      </c>
      <c r="AK208" s="98">
        <v>0.13485113835376533</v>
      </c>
      <c r="AL208" s="98">
        <v>1.7513134851138354E-3</v>
      </c>
      <c r="AM208" s="99">
        <v>571</v>
      </c>
      <c r="AN208" s="97" t="s">
        <v>774</v>
      </c>
      <c r="AO208" s="98" t="s">
        <v>774</v>
      </c>
      <c r="AP208" s="98" t="s">
        <v>774</v>
      </c>
      <c r="AQ208" s="98" t="s">
        <v>774</v>
      </c>
      <c r="AR208" s="99" t="s">
        <v>774</v>
      </c>
    </row>
    <row r="209" spans="1:44">
      <c r="A209" s="58" t="s">
        <v>408</v>
      </c>
      <c r="B209" s="58">
        <v>114</v>
      </c>
      <c r="C209" s="58" t="s">
        <v>13</v>
      </c>
      <c r="D209" s="92" t="s">
        <v>409</v>
      </c>
      <c r="E209" s="93">
        <v>0.74269005847953218</v>
      </c>
      <c r="F209" s="93">
        <v>0.2046783625730994</v>
      </c>
      <c r="G209" s="93">
        <v>4.6783625730994149E-2</v>
      </c>
      <c r="H209" s="93">
        <v>5.8479532163742687E-3</v>
      </c>
      <c r="I209" s="92">
        <v>171</v>
      </c>
      <c r="J209" s="93" t="s">
        <v>774</v>
      </c>
      <c r="K209" s="93" t="s">
        <v>774</v>
      </c>
      <c r="L209" s="93" t="s">
        <v>774</v>
      </c>
      <c r="M209" s="93" t="s">
        <v>774</v>
      </c>
      <c r="N209" s="93" t="s">
        <v>774</v>
      </c>
      <c r="O209" s="94">
        <v>0.72289156626506024</v>
      </c>
      <c r="P209" s="94">
        <v>0.23493975903614459</v>
      </c>
      <c r="Q209" s="94">
        <v>3.0120481927710843E-2</v>
      </c>
      <c r="R209" s="94">
        <v>1.2048192771084338E-2</v>
      </c>
      <c r="S209" s="95">
        <v>166</v>
      </c>
      <c r="T209" s="94" t="s">
        <v>774</v>
      </c>
      <c r="U209" s="94" t="s">
        <v>774</v>
      </c>
      <c r="V209" s="94" t="s">
        <v>774</v>
      </c>
      <c r="W209" s="94" t="s">
        <v>774</v>
      </c>
      <c r="X209" s="94" t="s">
        <v>774</v>
      </c>
      <c r="Y209" s="96">
        <v>0.66901408450704225</v>
      </c>
      <c r="Z209" s="96">
        <v>0.30281690140845069</v>
      </c>
      <c r="AA209" s="96">
        <v>7.0422535211267607E-3</v>
      </c>
      <c r="AB209" s="96">
        <v>2.1126760563380281E-2</v>
      </c>
      <c r="AC209" s="16">
        <v>142</v>
      </c>
      <c r="AD209" s="96" t="s">
        <v>774</v>
      </c>
      <c r="AE209" s="96" t="s">
        <v>774</v>
      </c>
      <c r="AF209" s="96" t="s">
        <v>774</v>
      </c>
      <c r="AG209" s="96" t="s">
        <v>774</v>
      </c>
      <c r="AH209" s="96" t="s">
        <v>774</v>
      </c>
      <c r="AI209" s="97">
        <v>0.70860927152317876</v>
      </c>
      <c r="AJ209" s="98">
        <v>0.27152317880794702</v>
      </c>
      <c r="AK209" s="98">
        <v>6.6225165562913907E-3</v>
      </c>
      <c r="AL209" s="98">
        <v>1.3245033112582781E-2</v>
      </c>
      <c r="AM209" s="99">
        <v>151</v>
      </c>
      <c r="AN209" s="97" t="s">
        <v>774</v>
      </c>
      <c r="AO209" s="98" t="s">
        <v>774</v>
      </c>
      <c r="AP209" s="98" t="s">
        <v>774</v>
      </c>
      <c r="AQ209" s="98" t="s">
        <v>774</v>
      </c>
      <c r="AR209" s="99" t="s">
        <v>774</v>
      </c>
    </row>
    <row r="210" spans="1:44">
      <c r="A210" s="58" t="s">
        <v>410</v>
      </c>
      <c r="B210" s="58">
        <v>123</v>
      </c>
      <c r="C210" s="58" t="s">
        <v>13</v>
      </c>
      <c r="D210" s="92" t="s">
        <v>411</v>
      </c>
      <c r="E210" s="93">
        <v>0.80555555555555558</v>
      </c>
      <c r="F210" s="93">
        <v>0.19444444444444445</v>
      </c>
      <c r="G210" s="93">
        <v>0</v>
      </c>
      <c r="H210" s="93">
        <v>0</v>
      </c>
      <c r="I210" s="92">
        <v>36</v>
      </c>
      <c r="J210" s="93" t="s">
        <v>694</v>
      </c>
      <c r="K210" s="93" t="s">
        <v>694</v>
      </c>
      <c r="L210" s="93" t="s">
        <v>694</v>
      </c>
      <c r="M210" s="93" t="s">
        <v>694</v>
      </c>
      <c r="N210" s="92" t="s">
        <v>694</v>
      </c>
      <c r="O210" s="94">
        <v>0.84615384615384615</v>
      </c>
      <c r="P210" s="94">
        <v>0.12820512820512819</v>
      </c>
      <c r="Q210" s="94">
        <v>2.564102564102564E-2</v>
      </c>
      <c r="R210" s="94">
        <v>0</v>
      </c>
      <c r="S210" s="95">
        <v>39</v>
      </c>
      <c r="T210" s="94" t="s">
        <v>694</v>
      </c>
      <c r="U210" s="94" t="s">
        <v>694</v>
      </c>
      <c r="V210" s="94" t="s">
        <v>694</v>
      </c>
      <c r="W210" s="94" t="s">
        <v>694</v>
      </c>
      <c r="X210" s="94" t="s">
        <v>694</v>
      </c>
      <c r="Y210" s="96">
        <v>0.8</v>
      </c>
      <c r="Z210" s="96">
        <v>0.16666666666666666</v>
      </c>
      <c r="AA210" s="96">
        <v>3.3333333333333333E-2</v>
      </c>
      <c r="AB210" s="96">
        <v>0</v>
      </c>
      <c r="AC210" s="16">
        <v>30</v>
      </c>
      <c r="AD210" s="96" t="s">
        <v>694</v>
      </c>
      <c r="AE210" s="96" t="s">
        <v>694</v>
      </c>
      <c r="AF210" s="96" t="s">
        <v>694</v>
      </c>
      <c r="AG210" s="96" t="s">
        <v>694</v>
      </c>
      <c r="AH210" s="16" t="s">
        <v>694</v>
      </c>
      <c r="AI210" s="97">
        <v>0.8529411764705882</v>
      </c>
      <c r="AJ210" s="98">
        <v>0.11764705882352941</v>
      </c>
      <c r="AK210" s="98">
        <v>2.9411764705882353E-2</v>
      </c>
      <c r="AL210" s="98">
        <v>0</v>
      </c>
      <c r="AM210" s="99">
        <v>34</v>
      </c>
      <c r="AN210" s="98" t="s">
        <v>694</v>
      </c>
      <c r="AO210" s="98" t="s">
        <v>694</v>
      </c>
      <c r="AP210" s="98" t="s">
        <v>694</v>
      </c>
      <c r="AQ210" s="98" t="s">
        <v>694</v>
      </c>
      <c r="AR210" s="98" t="s">
        <v>694</v>
      </c>
    </row>
    <row r="211" spans="1:44">
      <c r="A211" s="58" t="s">
        <v>413</v>
      </c>
      <c r="B211" s="58">
        <v>123</v>
      </c>
      <c r="C211" s="58" t="s">
        <v>13</v>
      </c>
      <c r="D211" s="92" t="s">
        <v>414</v>
      </c>
      <c r="E211" s="93">
        <v>0.48071216617210683</v>
      </c>
      <c r="F211" s="93">
        <v>0.43026706231454004</v>
      </c>
      <c r="G211" s="93">
        <v>7.71513353115727E-2</v>
      </c>
      <c r="H211" s="93">
        <v>1.1869436201780416E-2</v>
      </c>
      <c r="I211" s="92">
        <v>337</v>
      </c>
      <c r="J211" s="93" t="s">
        <v>774</v>
      </c>
      <c r="K211" s="93" t="s">
        <v>774</v>
      </c>
      <c r="L211" s="93" t="s">
        <v>774</v>
      </c>
      <c r="M211" s="93" t="s">
        <v>774</v>
      </c>
      <c r="N211" s="93" t="s">
        <v>774</v>
      </c>
      <c r="O211" s="94">
        <v>0.45400593471810091</v>
      </c>
      <c r="P211" s="94">
        <v>0.45400593471810091</v>
      </c>
      <c r="Q211" s="94">
        <v>8.0118694362017809E-2</v>
      </c>
      <c r="R211" s="94">
        <v>1.1869436201780416E-2</v>
      </c>
      <c r="S211" s="95">
        <v>337</v>
      </c>
      <c r="T211" s="94" t="s">
        <v>774</v>
      </c>
      <c r="U211" s="94" t="s">
        <v>774</v>
      </c>
      <c r="V211" s="94" t="s">
        <v>774</v>
      </c>
      <c r="W211" s="94" t="s">
        <v>774</v>
      </c>
      <c r="X211" s="94" t="s">
        <v>774</v>
      </c>
      <c r="Y211" s="96">
        <v>0.4847560975609756</v>
      </c>
      <c r="Z211" s="96">
        <v>0.42073170731707316</v>
      </c>
      <c r="AA211" s="96">
        <v>8.8414634146341459E-2</v>
      </c>
      <c r="AB211" s="96">
        <v>6.0975609756097563E-3</v>
      </c>
      <c r="AC211" s="16">
        <v>328</v>
      </c>
      <c r="AD211" s="96" t="s">
        <v>774</v>
      </c>
      <c r="AE211" s="96" t="s">
        <v>774</v>
      </c>
      <c r="AF211" s="96" t="s">
        <v>774</v>
      </c>
      <c r="AG211" s="96" t="s">
        <v>774</v>
      </c>
      <c r="AH211" s="96" t="s">
        <v>774</v>
      </c>
      <c r="AI211" s="97">
        <v>0.42345276872964172</v>
      </c>
      <c r="AJ211" s="98">
        <v>0.46905537459283386</v>
      </c>
      <c r="AK211" s="98">
        <v>0.10423452768729642</v>
      </c>
      <c r="AL211" s="98">
        <v>3.2573289902280132E-3</v>
      </c>
      <c r="AM211" s="99">
        <v>307</v>
      </c>
      <c r="AN211" s="97" t="s">
        <v>774</v>
      </c>
      <c r="AO211" s="98" t="s">
        <v>774</v>
      </c>
      <c r="AP211" s="98" t="s">
        <v>774</v>
      </c>
      <c r="AQ211" s="98" t="s">
        <v>774</v>
      </c>
      <c r="AR211" s="99" t="s">
        <v>774</v>
      </c>
    </row>
    <row r="212" spans="1:44">
      <c r="A212" s="58" t="s">
        <v>415</v>
      </c>
      <c r="B212" s="58">
        <v>101</v>
      </c>
      <c r="C212" s="58" t="s">
        <v>13</v>
      </c>
      <c r="D212" s="92" t="s">
        <v>416</v>
      </c>
      <c r="E212" s="93">
        <v>0.74250000000000005</v>
      </c>
      <c r="F212" s="93">
        <v>0.19750000000000001</v>
      </c>
      <c r="G212" s="93">
        <v>5.2499999999999998E-2</v>
      </c>
      <c r="H212" s="93">
        <v>7.4999999999999997E-3</v>
      </c>
      <c r="I212" s="92">
        <v>400</v>
      </c>
      <c r="J212" s="93">
        <v>0.9</v>
      </c>
      <c r="K212" s="93">
        <v>0.1</v>
      </c>
      <c r="L212" s="93">
        <v>0</v>
      </c>
      <c r="M212" s="93">
        <v>0</v>
      </c>
      <c r="N212" s="92">
        <v>10</v>
      </c>
      <c r="O212" s="94">
        <v>0.79403794037940378</v>
      </c>
      <c r="P212" s="94">
        <v>0.16260162601626016</v>
      </c>
      <c r="Q212" s="94">
        <v>4.065040650406504E-2</v>
      </c>
      <c r="R212" s="94">
        <v>2.7100271002710027E-3</v>
      </c>
      <c r="S212" s="95">
        <v>369</v>
      </c>
      <c r="T212" s="94" t="s">
        <v>774</v>
      </c>
      <c r="U212" s="94" t="s">
        <v>774</v>
      </c>
      <c r="V212" s="94" t="s">
        <v>774</v>
      </c>
      <c r="W212" s="94" t="s">
        <v>774</v>
      </c>
      <c r="X212" s="94" t="s">
        <v>774</v>
      </c>
      <c r="Y212" s="96">
        <v>0.74785100286532946</v>
      </c>
      <c r="Z212" s="96">
        <v>0.16905444126074498</v>
      </c>
      <c r="AA212" s="96">
        <v>7.7363896848137534E-2</v>
      </c>
      <c r="AB212" s="96">
        <v>5.7306590257879654E-3</v>
      </c>
      <c r="AC212" s="16">
        <v>349</v>
      </c>
      <c r="AD212" s="96" t="s">
        <v>774</v>
      </c>
      <c r="AE212" s="96" t="s">
        <v>774</v>
      </c>
      <c r="AF212" s="96" t="s">
        <v>774</v>
      </c>
      <c r="AG212" s="96" t="s">
        <v>774</v>
      </c>
      <c r="AH212" s="96" t="s">
        <v>774</v>
      </c>
      <c r="AI212" s="97">
        <v>0.77521613832853031</v>
      </c>
      <c r="AJ212" s="98">
        <v>0.14985590778097982</v>
      </c>
      <c r="AK212" s="98">
        <v>7.492795389048991E-2</v>
      </c>
      <c r="AL212" s="98">
        <v>0</v>
      </c>
      <c r="AM212" s="99">
        <v>347</v>
      </c>
      <c r="AN212" s="98">
        <v>1</v>
      </c>
      <c r="AO212" s="98">
        <v>0</v>
      </c>
      <c r="AP212" s="98">
        <v>0</v>
      </c>
      <c r="AQ212" s="98">
        <v>0</v>
      </c>
      <c r="AR212" s="99">
        <v>10</v>
      </c>
    </row>
    <row r="213" spans="1:44">
      <c r="A213" s="58" t="s">
        <v>419</v>
      </c>
      <c r="B213" s="58">
        <v>121</v>
      </c>
      <c r="C213" s="58" t="s">
        <v>8</v>
      </c>
      <c r="D213" s="92" t="s">
        <v>420</v>
      </c>
      <c r="E213" s="93">
        <v>0.51133749589221167</v>
      </c>
      <c r="F213" s="93">
        <v>0.29641800854419981</v>
      </c>
      <c r="G213" s="93">
        <v>0.18600065724613868</v>
      </c>
      <c r="H213" s="93">
        <v>6.2438383174498848E-3</v>
      </c>
      <c r="I213" s="92">
        <v>3043</v>
      </c>
      <c r="J213" s="93">
        <v>0.45644599303135891</v>
      </c>
      <c r="K213" s="93">
        <v>0.29616724738675959</v>
      </c>
      <c r="L213" s="93">
        <v>0.23693379790940766</v>
      </c>
      <c r="M213" s="93">
        <v>1.0452961672473868E-2</v>
      </c>
      <c r="N213" s="92">
        <v>287</v>
      </c>
      <c r="O213" s="94">
        <v>0.54620976116303221</v>
      </c>
      <c r="P213" s="94">
        <v>0.2834890965732087</v>
      </c>
      <c r="Q213" s="94">
        <v>0.16372447213568708</v>
      </c>
      <c r="R213" s="94">
        <v>6.5766701280719972E-3</v>
      </c>
      <c r="S213" s="95">
        <v>2889</v>
      </c>
      <c r="T213" s="94">
        <v>0.466403162055336</v>
      </c>
      <c r="U213" s="94">
        <v>0.34387351778656128</v>
      </c>
      <c r="V213" s="94">
        <v>0.18972332015810275</v>
      </c>
      <c r="W213" s="94">
        <v>0</v>
      </c>
      <c r="X213" s="95">
        <v>253</v>
      </c>
      <c r="Y213" s="96">
        <v>0.54929065114587128</v>
      </c>
      <c r="Z213" s="96">
        <v>0.27246271371407782</v>
      </c>
      <c r="AA213" s="96">
        <v>0.17315387413604946</v>
      </c>
      <c r="AB213" s="96">
        <v>5.0927610040014549E-3</v>
      </c>
      <c r="AC213" s="16">
        <v>2749</v>
      </c>
      <c r="AD213" s="96">
        <v>0.48245614035087719</v>
      </c>
      <c r="AE213" s="96">
        <v>0.32456140350877194</v>
      </c>
      <c r="AF213" s="96">
        <v>0.19298245614035087</v>
      </c>
      <c r="AG213" s="96">
        <v>0</v>
      </c>
      <c r="AH213" s="16">
        <v>228</v>
      </c>
      <c r="AI213" s="97">
        <v>0.54197622585438332</v>
      </c>
      <c r="AJ213" s="98">
        <v>0.28008915304606241</v>
      </c>
      <c r="AK213" s="98">
        <v>0.17347696879643387</v>
      </c>
      <c r="AL213" s="98">
        <v>4.4576523031203564E-3</v>
      </c>
      <c r="AM213" s="99">
        <v>2692</v>
      </c>
      <c r="AN213" s="98">
        <v>0.46798029556650245</v>
      </c>
      <c r="AO213" s="98">
        <v>0.31527093596059114</v>
      </c>
      <c r="AP213" s="98">
        <v>0.21182266009852216</v>
      </c>
      <c r="AQ213" s="98">
        <v>4.9261083743842365E-3</v>
      </c>
      <c r="AR213" s="99">
        <v>203</v>
      </c>
    </row>
    <row r="214" spans="1:44">
      <c r="A214" s="58" t="s">
        <v>421</v>
      </c>
      <c r="B214" s="58">
        <v>114</v>
      </c>
      <c r="C214" s="58" t="s">
        <v>13</v>
      </c>
      <c r="D214" s="92" t="s">
        <v>422</v>
      </c>
      <c r="E214" s="93" t="s">
        <v>774</v>
      </c>
      <c r="F214" s="93" t="s">
        <v>774</v>
      </c>
      <c r="G214" s="93" t="s">
        <v>774</v>
      </c>
      <c r="H214" s="93" t="s">
        <v>774</v>
      </c>
      <c r="I214" s="93" t="s">
        <v>774</v>
      </c>
      <c r="J214" s="93" t="s">
        <v>694</v>
      </c>
      <c r="K214" s="93" t="s">
        <v>694</v>
      </c>
      <c r="L214" s="93" t="s">
        <v>694</v>
      </c>
      <c r="M214" s="93" t="s">
        <v>694</v>
      </c>
      <c r="N214" s="92" t="s">
        <v>694</v>
      </c>
      <c r="O214" s="94">
        <v>1</v>
      </c>
      <c r="P214" s="94">
        <v>0</v>
      </c>
      <c r="Q214" s="94">
        <v>0</v>
      </c>
      <c r="R214" s="94">
        <v>0</v>
      </c>
      <c r="S214" s="95">
        <v>5</v>
      </c>
      <c r="T214" s="94" t="s">
        <v>694</v>
      </c>
      <c r="U214" s="94" t="s">
        <v>694</v>
      </c>
      <c r="V214" s="94" t="s">
        <v>694</v>
      </c>
      <c r="W214" s="94" t="s">
        <v>694</v>
      </c>
      <c r="X214" s="94" t="s">
        <v>694</v>
      </c>
      <c r="Y214" s="96">
        <v>1</v>
      </c>
      <c r="Z214" s="96">
        <v>0</v>
      </c>
      <c r="AA214" s="96">
        <v>0</v>
      </c>
      <c r="AB214" s="96">
        <v>0</v>
      </c>
      <c r="AC214" s="16">
        <v>8</v>
      </c>
      <c r="AD214" s="96" t="s">
        <v>694</v>
      </c>
      <c r="AE214" s="96" t="s">
        <v>694</v>
      </c>
      <c r="AF214" s="96" t="s">
        <v>694</v>
      </c>
      <c r="AG214" s="96" t="s">
        <v>694</v>
      </c>
      <c r="AH214" s="16" t="s">
        <v>694</v>
      </c>
      <c r="AI214" s="97" t="s">
        <v>774</v>
      </c>
      <c r="AJ214" s="98" t="s">
        <v>774</v>
      </c>
      <c r="AK214" s="98" t="s">
        <v>774</v>
      </c>
      <c r="AL214" s="98" t="s">
        <v>774</v>
      </c>
      <c r="AM214" s="99" t="s">
        <v>774</v>
      </c>
      <c r="AN214" s="98" t="s">
        <v>694</v>
      </c>
      <c r="AO214" s="98" t="s">
        <v>694</v>
      </c>
      <c r="AP214" s="98" t="s">
        <v>694</v>
      </c>
      <c r="AQ214" s="98" t="s">
        <v>694</v>
      </c>
      <c r="AR214" s="98" t="s">
        <v>694</v>
      </c>
    </row>
    <row r="215" spans="1:44">
      <c r="A215" s="58" t="s">
        <v>423</v>
      </c>
      <c r="B215" s="58">
        <v>114</v>
      </c>
      <c r="C215" s="58" t="s">
        <v>13</v>
      </c>
      <c r="D215" s="92" t="s">
        <v>424</v>
      </c>
      <c r="E215" s="93">
        <v>1</v>
      </c>
      <c r="F215" s="93">
        <v>0</v>
      </c>
      <c r="G215" s="93">
        <v>0</v>
      </c>
      <c r="H215" s="93">
        <v>0</v>
      </c>
      <c r="I215" s="92">
        <v>75</v>
      </c>
      <c r="J215" s="93" t="s">
        <v>774</v>
      </c>
      <c r="K215" s="93" t="s">
        <v>774</v>
      </c>
      <c r="L215" s="93" t="s">
        <v>774</v>
      </c>
      <c r="M215" s="93" t="s">
        <v>774</v>
      </c>
      <c r="N215" s="93" t="s">
        <v>774</v>
      </c>
      <c r="O215" s="94">
        <v>1</v>
      </c>
      <c r="P215" s="94">
        <v>0</v>
      </c>
      <c r="Q215" s="94">
        <v>0</v>
      </c>
      <c r="R215" s="94">
        <v>0</v>
      </c>
      <c r="S215" s="95">
        <v>70</v>
      </c>
      <c r="T215" s="94" t="s">
        <v>694</v>
      </c>
      <c r="U215" s="94" t="s">
        <v>694</v>
      </c>
      <c r="V215" s="94" t="s">
        <v>694</v>
      </c>
      <c r="W215" s="94" t="s">
        <v>694</v>
      </c>
      <c r="X215" s="94" t="s">
        <v>694</v>
      </c>
      <c r="Y215" s="96">
        <v>1</v>
      </c>
      <c r="Z215" s="96">
        <v>0</v>
      </c>
      <c r="AA215" s="96">
        <v>0</v>
      </c>
      <c r="AB215" s="96">
        <v>0</v>
      </c>
      <c r="AC215" s="16">
        <v>72</v>
      </c>
      <c r="AD215" s="96" t="s">
        <v>694</v>
      </c>
      <c r="AE215" s="96" t="s">
        <v>694</v>
      </c>
      <c r="AF215" s="96" t="s">
        <v>694</v>
      </c>
      <c r="AG215" s="96" t="s">
        <v>694</v>
      </c>
      <c r="AH215" s="16" t="s">
        <v>694</v>
      </c>
      <c r="AI215" s="97">
        <v>0.92727272727272725</v>
      </c>
      <c r="AJ215" s="98">
        <v>3.6363636363636362E-2</v>
      </c>
      <c r="AK215" s="98">
        <v>3.6363636363636362E-2</v>
      </c>
      <c r="AL215" s="98">
        <v>0</v>
      </c>
      <c r="AM215" s="99">
        <v>55</v>
      </c>
      <c r="AN215" s="98" t="s">
        <v>694</v>
      </c>
      <c r="AO215" s="98" t="s">
        <v>694</v>
      </c>
      <c r="AP215" s="98" t="s">
        <v>694</v>
      </c>
      <c r="AQ215" s="98" t="s">
        <v>694</v>
      </c>
      <c r="AR215" s="98" t="s">
        <v>694</v>
      </c>
    </row>
    <row r="216" spans="1:44">
      <c r="A216" s="58" t="s">
        <v>425</v>
      </c>
      <c r="B216" s="58">
        <v>114</v>
      </c>
      <c r="C216" s="58" t="s">
        <v>13</v>
      </c>
      <c r="D216" s="92" t="s">
        <v>426</v>
      </c>
      <c r="E216" s="93">
        <v>0.89787798408488062</v>
      </c>
      <c r="F216" s="93">
        <v>8.0901856763925736E-2</v>
      </c>
      <c r="G216" s="93">
        <v>1.5915119363395226E-2</v>
      </c>
      <c r="H216" s="93">
        <v>5.3050397877984082E-3</v>
      </c>
      <c r="I216" s="92">
        <v>754</v>
      </c>
      <c r="J216" s="93">
        <v>0.88235294117647056</v>
      </c>
      <c r="K216" s="93">
        <v>0.11764705882352941</v>
      </c>
      <c r="L216" s="93">
        <v>0</v>
      </c>
      <c r="M216" s="93">
        <v>0</v>
      </c>
      <c r="N216" s="92">
        <v>51</v>
      </c>
      <c r="O216" s="94">
        <v>0.90724637681159426</v>
      </c>
      <c r="P216" s="94">
        <v>7.101449275362319E-2</v>
      </c>
      <c r="Q216" s="94">
        <v>1.8840579710144929E-2</v>
      </c>
      <c r="R216" s="94">
        <v>2.8985507246376812E-3</v>
      </c>
      <c r="S216" s="95">
        <v>690</v>
      </c>
      <c r="T216" s="94">
        <v>0.86</v>
      </c>
      <c r="U216" s="94">
        <v>0.14000000000000001</v>
      </c>
      <c r="V216" s="94">
        <v>0</v>
      </c>
      <c r="W216" s="94">
        <v>0</v>
      </c>
      <c r="X216" s="95">
        <v>50</v>
      </c>
      <c r="Y216" s="96">
        <v>0.90143084260731321</v>
      </c>
      <c r="Z216" s="96">
        <v>7.9491255961844198E-2</v>
      </c>
      <c r="AA216" s="96">
        <v>1.4308426073131956E-2</v>
      </c>
      <c r="AB216" s="96">
        <v>4.7694753577106515E-3</v>
      </c>
      <c r="AC216" s="16">
        <v>629</v>
      </c>
      <c r="AD216" s="96">
        <v>0.90697674418604646</v>
      </c>
      <c r="AE216" s="96">
        <v>9.3023255813953487E-2</v>
      </c>
      <c r="AF216" s="96">
        <v>0</v>
      </c>
      <c r="AG216" s="96">
        <v>0</v>
      </c>
      <c r="AH216" s="16">
        <v>43</v>
      </c>
      <c r="AI216" s="97">
        <v>0.88321167883211682</v>
      </c>
      <c r="AJ216" s="98">
        <v>0.10948905109489052</v>
      </c>
      <c r="AK216" s="98">
        <v>7.2992700729927005E-3</v>
      </c>
      <c r="AL216" s="98">
        <v>0</v>
      </c>
      <c r="AM216" s="99">
        <v>548</v>
      </c>
      <c r="AN216" s="98">
        <v>0.77419354838709675</v>
      </c>
      <c r="AO216" s="98">
        <v>0.22580645161290322</v>
      </c>
      <c r="AP216" s="98">
        <v>0</v>
      </c>
      <c r="AQ216" s="98">
        <v>0</v>
      </c>
      <c r="AR216" s="99">
        <v>31</v>
      </c>
    </row>
    <row r="217" spans="1:44">
      <c r="A217" s="58" t="s">
        <v>427</v>
      </c>
      <c r="B217" s="58">
        <v>171</v>
      </c>
      <c r="C217" s="58" t="s">
        <v>13</v>
      </c>
      <c r="D217" s="92" t="s">
        <v>428</v>
      </c>
      <c r="E217" s="93">
        <v>0.8571428571428571</v>
      </c>
      <c r="F217" s="93">
        <v>5.569007263922518E-2</v>
      </c>
      <c r="G217" s="93">
        <v>8.7167070217917669E-2</v>
      </c>
      <c r="H217" s="93">
        <v>0</v>
      </c>
      <c r="I217" s="92">
        <v>413</v>
      </c>
      <c r="J217" s="93" t="s">
        <v>694</v>
      </c>
      <c r="K217" s="93" t="s">
        <v>694</v>
      </c>
      <c r="L217" s="93" t="s">
        <v>694</v>
      </c>
      <c r="M217" s="93" t="s">
        <v>694</v>
      </c>
      <c r="N217" s="92" t="s">
        <v>694</v>
      </c>
      <c r="O217" s="94">
        <v>0.71046228710462289</v>
      </c>
      <c r="P217" s="94">
        <v>0.21167883211678831</v>
      </c>
      <c r="Q217" s="94">
        <v>7.785888077858881E-2</v>
      </c>
      <c r="R217" s="94">
        <v>0</v>
      </c>
      <c r="S217" s="95">
        <v>411</v>
      </c>
      <c r="T217" s="94" t="s">
        <v>694</v>
      </c>
      <c r="U217" s="94" t="s">
        <v>694</v>
      </c>
      <c r="V217" s="94" t="s">
        <v>694</v>
      </c>
      <c r="W217" s="94" t="s">
        <v>694</v>
      </c>
      <c r="X217" s="94" t="s">
        <v>694</v>
      </c>
      <c r="Y217" s="96">
        <v>0.6875</v>
      </c>
      <c r="Z217" s="96">
        <v>0.22750000000000001</v>
      </c>
      <c r="AA217" s="96">
        <v>0.08</v>
      </c>
      <c r="AB217" s="96">
        <v>5.0000000000000001E-3</v>
      </c>
      <c r="AC217" s="16">
        <v>400</v>
      </c>
      <c r="AD217" s="96" t="s">
        <v>694</v>
      </c>
      <c r="AE217" s="96" t="s">
        <v>694</v>
      </c>
      <c r="AF217" s="96" t="s">
        <v>694</v>
      </c>
      <c r="AG217" s="96" t="s">
        <v>694</v>
      </c>
      <c r="AH217" s="16" t="s">
        <v>694</v>
      </c>
      <c r="AI217" s="97">
        <v>0.68329177057356605</v>
      </c>
      <c r="AJ217" s="98">
        <v>0.24189526184538654</v>
      </c>
      <c r="AK217" s="98">
        <v>7.2319201995012475E-2</v>
      </c>
      <c r="AL217" s="98">
        <v>2.4937655860349127E-3</v>
      </c>
      <c r="AM217" s="99">
        <v>401</v>
      </c>
      <c r="AN217" s="98" t="s">
        <v>694</v>
      </c>
      <c r="AO217" s="98" t="s">
        <v>694</v>
      </c>
      <c r="AP217" s="98" t="s">
        <v>694</v>
      </c>
      <c r="AQ217" s="98" t="s">
        <v>694</v>
      </c>
      <c r="AR217" s="98" t="s">
        <v>694</v>
      </c>
    </row>
    <row r="218" spans="1:44">
      <c r="A218" s="58" t="s">
        <v>429</v>
      </c>
      <c r="B218" s="58">
        <v>113</v>
      </c>
      <c r="C218" s="58" t="s">
        <v>13</v>
      </c>
      <c r="D218" s="92" t="s">
        <v>430</v>
      </c>
      <c r="E218" s="93">
        <v>0.65957446808510634</v>
      </c>
      <c r="F218" s="93">
        <v>0.25531914893617019</v>
      </c>
      <c r="G218" s="93">
        <v>7.8014184397163122E-2</v>
      </c>
      <c r="H218" s="93">
        <v>7.0921985815602835E-3</v>
      </c>
      <c r="I218" s="92">
        <v>141</v>
      </c>
      <c r="J218" s="93" t="s">
        <v>694</v>
      </c>
      <c r="K218" s="93" t="s">
        <v>694</v>
      </c>
      <c r="L218" s="93" t="s">
        <v>694</v>
      </c>
      <c r="M218" s="93" t="s">
        <v>694</v>
      </c>
      <c r="N218" s="92" t="s">
        <v>694</v>
      </c>
      <c r="O218" s="94">
        <v>0.7432432432432432</v>
      </c>
      <c r="P218" s="94">
        <v>0.18243243243243243</v>
      </c>
      <c r="Q218" s="94">
        <v>6.7567567567567571E-2</v>
      </c>
      <c r="R218" s="94">
        <v>6.7567567567567571E-3</v>
      </c>
      <c r="S218" s="95">
        <v>148</v>
      </c>
      <c r="T218" s="94" t="s">
        <v>774</v>
      </c>
      <c r="U218" s="94" t="s">
        <v>774</v>
      </c>
      <c r="V218" s="94" t="s">
        <v>774</v>
      </c>
      <c r="W218" s="94" t="s">
        <v>774</v>
      </c>
      <c r="X218" s="94" t="s">
        <v>774</v>
      </c>
      <c r="Y218" s="96">
        <v>0.70542635658914732</v>
      </c>
      <c r="Z218" s="96">
        <v>0.18604651162790697</v>
      </c>
      <c r="AA218" s="96">
        <v>0.10852713178294573</v>
      </c>
      <c r="AB218" s="96">
        <v>0</v>
      </c>
      <c r="AC218" s="16">
        <v>129</v>
      </c>
      <c r="AD218" s="96" t="s">
        <v>694</v>
      </c>
      <c r="AE218" s="96" t="s">
        <v>694</v>
      </c>
      <c r="AF218" s="96" t="s">
        <v>694</v>
      </c>
      <c r="AG218" s="96" t="s">
        <v>694</v>
      </c>
      <c r="AH218" s="16" t="s">
        <v>694</v>
      </c>
      <c r="AI218" s="97">
        <v>0.71544715447154472</v>
      </c>
      <c r="AJ218" s="98">
        <v>0.18699186991869918</v>
      </c>
      <c r="AK218" s="98">
        <v>8.1300813008130079E-2</v>
      </c>
      <c r="AL218" s="98">
        <v>1.6260162601626018E-2</v>
      </c>
      <c r="AM218" s="99">
        <v>123</v>
      </c>
      <c r="AN218" s="98" t="s">
        <v>694</v>
      </c>
      <c r="AO218" s="98" t="s">
        <v>694</v>
      </c>
      <c r="AP218" s="98" t="s">
        <v>694</v>
      </c>
      <c r="AQ218" s="98" t="s">
        <v>694</v>
      </c>
      <c r="AR218" s="98" t="s">
        <v>694</v>
      </c>
    </row>
    <row r="219" spans="1:44">
      <c r="A219" s="58" t="s">
        <v>431</v>
      </c>
      <c r="B219" s="58">
        <v>121</v>
      </c>
      <c r="C219" s="58" t="s">
        <v>13</v>
      </c>
      <c r="D219" s="92" t="s">
        <v>432</v>
      </c>
      <c r="E219" s="93">
        <v>1</v>
      </c>
      <c r="F219" s="93">
        <v>0</v>
      </c>
      <c r="G219" s="93">
        <v>0</v>
      </c>
      <c r="H219" s="93">
        <v>0</v>
      </c>
      <c r="I219" s="92">
        <v>24</v>
      </c>
      <c r="J219" s="93" t="s">
        <v>774</v>
      </c>
      <c r="K219" s="93" t="s">
        <v>774</v>
      </c>
      <c r="L219" s="93" t="s">
        <v>774</v>
      </c>
      <c r="M219" s="93" t="s">
        <v>774</v>
      </c>
      <c r="N219" s="93" t="s">
        <v>774</v>
      </c>
      <c r="O219" s="94">
        <v>1</v>
      </c>
      <c r="P219" s="94">
        <v>0</v>
      </c>
      <c r="Q219" s="94">
        <v>0</v>
      </c>
      <c r="R219" s="94">
        <v>0</v>
      </c>
      <c r="S219" s="95">
        <v>29</v>
      </c>
      <c r="T219" s="94" t="s">
        <v>774</v>
      </c>
      <c r="U219" s="94" t="s">
        <v>774</v>
      </c>
      <c r="V219" s="94" t="s">
        <v>774</v>
      </c>
      <c r="W219" s="94" t="s">
        <v>774</v>
      </c>
      <c r="X219" s="94" t="s">
        <v>774</v>
      </c>
      <c r="Y219" s="96">
        <v>1</v>
      </c>
      <c r="Z219" s="96">
        <v>0</v>
      </c>
      <c r="AA219" s="96">
        <v>0</v>
      </c>
      <c r="AB219" s="96">
        <v>0</v>
      </c>
      <c r="AC219" s="16">
        <v>30</v>
      </c>
      <c r="AD219" s="96" t="s">
        <v>774</v>
      </c>
      <c r="AE219" s="96" t="s">
        <v>774</v>
      </c>
      <c r="AF219" s="96" t="s">
        <v>774</v>
      </c>
      <c r="AG219" s="96" t="s">
        <v>774</v>
      </c>
      <c r="AH219" s="96" t="s">
        <v>774</v>
      </c>
      <c r="AI219" s="97">
        <v>1</v>
      </c>
      <c r="AJ219" s="98">
        <v>0</v>
      </c>
      <c r="AK219" s="98">
        <v>0</v>
      </c>
      <c r="AL219" s="98">
        <v>0</v>
      </c>
      <c r="AM219" s="99">
        <v>21</v>
      </c>
      <c r="AN219" s="97" t="s">
        <v>774</v>
      </c>
      <c r="AO219" s="98" t="s">
        <v>774</v>
      </c>
      <c r="AP219" s="98" t="s">
        <v>774</v>
      </c>
      <c r="AQ219" s="98" t="s">
        <v>774</v>
      </c>
      <c r="AR219" s="99" t="s">
        <v>774</v>
      </c>
    </row>
    <row r="220" spans="1:44">
      <c r="A220" s="58" t="s">
        <v>665</v>
      </c>
      <c r="B220" s="58">
        <v>121</v>
      </c>
      <c r="C220" s="58" t="s">
        <v>13</v>
      </c>
      <c r="D220" s="92" t="s">
        <v>433</v>
      </c>
      <c r="E220" s="93">
        <v>0.9375</v>
      </c>
      <c r="F220" s="93">
        <v>6.25E-2</v>
      </c>
      <c r="G220" s="93">
        <v>0</v>
      </c>
      <c r="H220" s="93">
        <v>0</v>
      </c>
      <c r="I220" s="92">
        <v>16</v>
      </c>
      <c r="J220" s="93">
        <v>0.93333333333333335</v>
      </c>
      <c r="K220" s="93">
        <v>6.6666666666666666E-2</v>
      </c>
      <c r="L220" s="93">
        <v>0</v>
      </c>
      <c r="M220" s="93">
        <v>0</v>
      </c>
      <c r="N220" s="92">
        <v>15</v>
      </c>
      <c r="O220" s="94">
        <v>0.96153846153846156</v>
      </c>
      <c r="P220" s="94">
        <v>3.8461538461538464E-2</v>
      </c>
      <c r="Q220" s="94">
        <v>0</v>
      </c>
      <c r="R220" s="94">
        <v>0</v>
      </c>
      <c r="S220" s="95">
        <v>26</v>
      </c>
      <c r="T220" s="94">
        <v>0.94444444444444442</v>
      </c>
      <c r="U220" s="94">
        <v>5.5555555555555552E-2</v>
      </c>
      <c r="V220" s="94">
        <v>0</v>
      </c>
      <c r="W220" s="94">
        <v>0</v>
      </c>
      <c r="X220" s="95">
        <v>18</v>
      </c>
      <c r="Y220" s="96">
        <v>0.96969696969696972</v>
      </c>
      <c r="Z220" s="96">
        <v>3.0303030303030304E-2</v>
      </c>
      <c r="AA220" s="96">
        <v>0</v>
      </c>
      <c r="AB220" s="96">
        <v>0</v>
      </c>
      <c r="AC220" s="16">
        <v>33</v>
      </c>
      <c r="AD220" s="96">
        <v>0.95652173913043481</v>
      </c>
      <c r="AE220" s="96">
        <v>4.3478260869565216E-2</v>
      </c>
      <c r="AF220" s="96">
        <v>0</v>
      </c>
      <c r="AG220" s="96">
        <v>0</v>
      </c>
      <c r="AH220" s="16">
        <v>23</v>
      </c>
      <c r="AI220" s="97">
        <v>0.7142857142857143</v>
      </c>
      <c r="AJ220" s="98">
        <v>0.2857142857142857</v>
      </c>
      <c r="AK220" s="98">
        <v>0</v>
      </c>
      <c r="AL220" s="98">
        <v>0</v>
      </c>
      <c r="AM220" s="99">
        <v>35</v>
      </c>
      <c r="AN220" s="98">
        <v>0.68181818181818177</v>
      </c>
      <c r="AO220" s="98">
        <v>0.31818181818181818</v>
      </c>
      <c r="AP220" s="98">
        <v>0</v>
      </c>
      <c r="AQ220" s="98">
        <v>0</v>
      </c>
      <c r="AR220" s="99">
        <v>22</v>
      </c>
    </row>
    <row r="221" spans="1:44">
      <c r="A221" s="58" t="s">
        <v>434</v>
      </c>
      <c r="B221" s="58">
        <v>113</v>
      </c>
      <c r="C221" s="58" t="s">
        <v>13</v>
      </c>
      <c r="D221" s="92" t="s">
        <v>435</v>
      </c>
      <c r="E221" s="93">
        <v>0.46875</v>
      </c>
      <c r="F221" s="93">
        <v>0.53125</v>
      </c>
      <c r="G221" s="93">
        <v>0</v>
      </c>
      <c r="H221" s="93">
        <v>0</v>
      </c>
      <c r="I221" s="92">
        <v>64</v>
      </c>
      <c r="J221" s="93" t="s">
        <v>774</v>
      </c>
      <c r="K221" s="93" t="s">
        <v>774</v>
      </c>
      <c r="L221" s="93" t="s">
        <v>774</v>
      </c>
      <c r="M221" s="93" t="s">
        <v>774</v>
      </c>
      <c r="N221" s="93" t="s">
        <v>774</v>
      </c>
      <c r="O221" s="94">
        <v>0.69565217391304346</v>
      </c>
      <c r="P221" s="94">
        <v>0.30434782608695654</v>
      </c>
      <c r="Q221" s="94">
        <v>0</v>
      </c>
      <c r="R221" s="94">
        <v>0</v>
      </c>
      <c r="S221" s="95">
        <v>69</v>
      </c>
      <c r="T221" s="94" t="s">
        <v>774</v>
      </c>
      <c r="U221" s="94" t="s">
        <v>774</v>
      </c>
      <c r="V221" s="94" t="s">
        <v>774</v>
      </c>
      <c r="W221" s="94" t="s">
        <v>774</v>
      </c>
      <c r="X221" s="94" t="s">
        <v>774</v>
      </c>
      <c r="Y221" s="96">
        <v>0.68055555555555558</v>
      </c>
      <c r="Z221" s="96">
        <v>0.27777777777777779</v>
      </c>
      <c r="AA221" s="96">
        <v>4.1666666666666664E-2</v>
      </c>
      <c r="AB221" s="96">
        <v>0</v>
      </c>
      <c r="AC221" s="16">
        <v>72</v>
      </c>
      <c r="AD221" s="96" t="s">
        <v>694</v>
      </c>
      <c r="AE221" s="96" t="s">
        <v>694</v>
      </c>
      <c r="AF221" s="96" t="s">
        <v>694</v>
      </c>
      <c r="AG221" s="96" t="s">
        <v>694</v>
      </c>
      <c r="AH221" s="16" t="s">
        <v>694</v>
      </c>
      <c r="AI221" s="97">
        <v>0.65384615384615385</v>
      </c>
      <c r="AJ221" s="98">
        <v>0.32051282051282054</v>
      </c>
      <c r="AK221" s="98">
        <v>1.282051282051282E-2</v>
      </c>
      <c r="AL221" s="98">
        <v>1.282051282051282E-2</v>
      </c>
      <c r="AM221" s="99">
        <v>78</v>
      </c>
      <c r="AN221" s="98" t="s">
        <v>694</v>
      </c>
      <c r="AO221" s="98" t="s">
        <v>694</v>
      </c>
      <c r="AP221" s="98" t="s">
        <v>694</v>
      </c>
      <c r="AQ221" s="98" t="s">
        <v>694</v>
      </c>
      <c r="AR221" s="98" t="s">
        <v>694</v>
      </c>
    </row>
    <row r="222" spans="1:44">
      <c r="A222" s="58" t="s">
        <v>436</v>
      </c>
      <c r="B222" s="58">
        <v>101</v>
      </c>
      <c r="C222" s="58" t="s">
        <v>13</v>
      </c>
      <c r="D222" s="92" t="s">
        <v>437</v>
      </c>
      <c r="E222" s="93">
        <v>0.65789473684210531</v>
      </c>
      <c r="F222" s="93">
        <v>0.27631578947368424</v>
      </c>
      <c r="G222" s="93">
        <v>5.2631578947368418E-2</v>
      </c>
      <c r="H222" s="93">
        <v>1.3157894736842105E-2</v>
      </c>
      <c r="I222" s="92">
        <v>76</v>
      </c>
      <c r="J222" s="93" t="s">
        <v>774</v>
      </c>
      <c r="K222" s="93" t="s">
        <v>774</v>
      </c>
      <c r="L222" s="93" t="s">
        <v>774</v>
      </c>
      <c r="M222" s="93" t="s">
        <v>774</v>
      </c>
      <c r="N222" s="93" t="s">
        <v>774</v>
      </c>
      <c r="O222" s="94">
        <v>0.59493670886075944</v>
      </c>
      <c r="P222" s="94">
        <v>0.35443037974683544</v>
      </c>
      <c r="Q222" s="94">
        <v>2.5316455696202531E-2</v>
      </c>
      <c r="R222" s="94">
        <v>2.5316455696202531E-2</v>
      </c>
      <c r="S222" s="95">
        <v>79</v>
      </c>
      <c r="T222" s="94" t="s">
        <v>774</v>
      </c>
      <c r="U222" s="94" t="s">
        <v>774</v>
      </c>
      <c r="V222" s="94" t="s">
        <v>774</v>
      </c>
      <c r="W222" s="94" t="s">
        <v>774</v>
      </c>
      <c r="X222" s="94" t="s">
        <v>774</v>
      </c>
      <c r="Y222" s="96">
        <v>0.54761904761904767</v>
      </c>
      <c r="Z222" s="96">
        <v>0.32142857142857145</v>
      </c>
      <c r="AA222" s="96">
        <v>7.1428571428571425E-2</v>
      </c>
      <c r="AB222" s="96">
        <v>5.9523809523809521E-2</v>
      </c>
      <c r="AC222" s="16">
        <v>84</v>
      </c>
      <c r="AD222" s="96" t="s">
        <v>694</v>
      </c>
      <c r="AE222" s="96" t="s">
        <v>694</v>
      </c>
      <c r="AF222" s="96" t="s">
        <v>694</v>
      </c>
      <c r="AG222" s="96" t="s">
        <v>694</v>
      </c>
      <c r="AH222" s="16" t="s">
        <v>694</v>
      </c>
      <c r="AI222" s="97">
        <v>0.52380952380952384</v>
      </c>
      <c r="AJ222" s="98">
        <v>0.41666666666666669</v>
      </c>
      <c r="AK222" s="98">
        <v>4.7619047619047616E-2</v>
      </c>
      <c r="AL222" s="98">
        <v>1.1904761904761904E-2</v>
      </c>
      <c r="AM222" s="99">
        <v>84</v>
      </c>
      <c r="AN222" s="98" t="s">
        <v>694</v>
      </c>
      <c r="AO222" s="98" t="s">
        <v>694</v>
      </c>
      <c r="AP222" s="98" t="s">
        <v>694</v>
      </c>
      <c r="AQ222" s="98" t="s">
        <v>694</v>
      </c>
      <c r="AR222" s="98" t="s">
        <v>694</v>
      </c>
    </row>
    <row r="223" spans="1:44">
      <c r="A223" s="58" t="s">
        <v>438</v>
      </c>
      <c r="B223" s="58">
        <v>121</v>
      </c>
      <c r="C223" s="58" t="s">
        <v>8</v>
      </c>
      <c r="D223" s="92" t="s">
        <v>439</v>
      </c>
      <c r="E223" s="93">
        <v>0.57769118363370675</v>
      </c>
      <c r="F223" s="93">
        <v>0.26400389673648317</v>
      </c>
      <c r="G223" s="93">
        <v>0.1412566975158305</v>
      </c>
      <c r="H223" s="93">
        <v>1.7048222113979543E-2</v>
      </c>
      <c r="I223" s="92">
        <v>2053</v>
      </c>
      <c r="J223" s="93">
        <v>0.47267759562841533</v>
      </c>
      <c r="K223" s="93">
        <v>0.27322404371584702</v>
      </c>
      <c r="L223" s="93">
        <v>0.22404371584699453</v>
      </c>
      <c r="M223" s="93">
        <v>3.0054644808743168E-2</v>
      </c>
      <c r="N223" s="92">
        <v>366</v>
      </c>
      <c r="O223" s="94">
        <v>0.57236510337871915</v>
      </c>
      <c r="P223" s="94">
        <v>0.27735753908219868</v>
      </c>
      <c r="Q223" s="94">
        <v>0.13363590519415028</v>
      </c>
      <c r="R223" s="94">
        <v>1.6641452344931921E-2</v>
      </c>
      <c r="S223" s="95">
        <v>1983</v>
      </c>
      <c r="T223" s="94">
        <v>0.40687679083094558</v>
      </c>
      <c r="U223" s="94">
        <v>0.33810888252148996</v>
      </c>
      <c r="V223" s="94">
        <v>0.23495702005730659</v>
      </c>
      <c r="W223" s="94">
        <v>2.0057306590257881E-2</v>
      </c>
      <c r="X223" s="95">
        <v>349</v>
      </c>
      <c r="Y223" s="96">
        <v>0.5494171312721744</v>
      </c>
      <c r="Z223" s="96">
        <v>0.29700963000506841</v>
      </c>
      <c r="AA223" s="96">
        <v>0.13329954384186518</v>
      </c>
      <c r="AB223" s="96">
        <v>2.0273694880892042E-2</v>
      </c>
      <c r="AC223" s="16">
        <v>1973</v>
      </c>
      <c r="AD223" s="96">
        <v>0.38978494623655913</v>
      </c>
      <c r="AE223" s="96">
        <v>0.38440860215053763</v>
      </c>
      <c r="AF223" s="96">
        <v>0.20967741935483872</v>
      </c>
      <c r="AG223" s="96">
        <v>1.6129032258064516E-2</v>
      </c>
      <c r="AH223" s="16">
        <v>372</v>
      </c>
      <c r="AI223" s="97">
        <v>0.56098816263510032</v>
      </c>
      <c r="AJ223" s="98">
        <v>0.28461142563046837</v>
      </c>
      <c r="AK223" s="98">
        <v>0.13329902213072567</v>
      </c>
      <c r="AL223" s="98">
        <v>2.1101389603705611E-2</v>
      </c>
      <c r="AM223" s="99">
        <v>1943</v>
      </c>
      <c r="AN223" s="98">
        <v>0.44680851063829785</v>
      </c>
      <c r="AO223" s="98">
        <v>0.31382978723404253</v>
      </c>
      <c r="AP223" s="98">
        <v>0.21010638297872342</v>
      </c>
      <c r="AQ223" s="98">
        <v>2.9255319148936171E-2</v>
      </c>
      <c r="AR223" s="99">
        <v>376</v>
      </c>
    </row>
    <row r="224" spans="1:44">
      <c r="A224" s="58" t="s">
        <v>440</v>
      </c>
      <c r="B224" s="58">
        <v>101</v>
      </c>
      <c r="C224" s="58" t="s">
        <v>13</v>
      </c>
      <c r="D224" s="92" t="s">
        <v>441</v>
      </c>
      <c r="E224" s="93">
        <v>0.82499999999999996</v>
      </c>
      <c r="F224" s="93">
        <v>0.1125</v>
      </c>
      <c r="G224" s="93">
        <v>1.2500000000000001E-2</v>
      </c>
      <c r="H224" s="93">
        <v>0.05</v>
      </c>
      <c r="I224" s="92">
        <v>80</v>
      </c>
      <c r="J224" s="93" t="s">
        <v>694</v>
      </c>
      <c r="K224" s="93" t="s">
        <v>694</v>
      </c>
      <c r="L224" s="93" t="s">
        <v>694</v>
      </c>
      <c r="M224" s="93" t="s">
        <v>694</v>
      </c>
      <c r="N224" s="92" t="s">
        <v>694</v>
      </c>
      <c r="O224" s="94">
        <v>0.8202247191011236</v>
      </c>
      <c r="P224" s="94">
        <v>0.1348314606741573</v>
      </c>
      <c r="Q224" s="94">
        <v>2.247191011235955E-2</v>
      </c>
      <c r="R224" s="94">
        <v>2.247191011235955E-2</v>
      </c>
      <c r="S224" s="95">
        <v>89</v>
      </c>
      <c r="T224" s="94" t="s">
        <v>694</v>
      </c>
      <c r="U224" s="94" t="s">
        <v>694</v>
      </c>
      <c r="V224" s="94" t="s">
        <v>694</v>
      </c>
      <c r="W224" s="94" t="s">
        <v>694</v>
      </c>
      <c r="X224" s="94" t="s">
        <v>694</v>
      </c>
      <c r="Y224" s="96">
        <v>0.83333333333333337</v>
      </c>
      <c r="Z224" s="96">
        <v>0.10256410256410256</v>
      </c>
      <c r="AA224" s="96">
        <v>3.8461538461538464E-2</v>
      </c>
      <c r="AB224" s="96">
        <v>2.564102564102564E-2</v>
      </c>
      <c r="AC224" s="16">
        <v>78</v>
      </c>
      <c r="AD224" s="96" t="s">
        <v>694</v>
      </c>
      <c r="AE224" s="96" t="s">
        <v>694</v>
      </c>
      <c r="AF224" s="96" t="s">
        <v>694</v>
      </c>
      <c r="AG224" s="96" t="s">
        <v>694</v>
      </c>
      <c r="AH224" s="16" t="s">
        <v>694</v>
      </c>
      <c r="AI224" s="97">
        <v>0.82608695652173914</v>
      </c>
      <c r="AJ224" s="98">
        <v>0.11594202898550725</v>
      </c>
      <c r="AK224" s="98">
        <v>4.3478260869565216E-2</v>
      </c>
      <c r="AL224" s="98">
        <v>1.4492753623188406E-2</v>
      </c>
      <c r="AM224" s="99">
        <v>69</v>
      </c>
      <c r="AN224" s="98" t="s">
        <v>694</v>
      </c>
      <c r="AO224" s="98" t="s">
        <v>694</v>
      </c>
      <c r="AP224" s="98" t="s">
        <v>694</v>
      </c>
      <c r="AQ224" s="98" t="s">
        <v>694</v>
      </c>
      <c r="AR224" s="98" t="s">
        <v>694</v>
      </c>
    </row>
    <row r="225" spans="1:44">
      <c r="A225" s="58" t="s">
        <v>442</v>
      </c>
      <c r="B225" s="58">
        <v>123</v>
      </c>
      <c r="C225" s="58" t="s">
        <v>8</v>
      </c>
      <c r="D225" s="92" t="s">
        <v>443</v>
      </c>
      <c r="E225" s="93">
        <v>0.65630712979890315</v>
      </c>
      <c r="F225" s="93">
        <v>0.20658135283363802</v>
      </c>
      <c r="G225" s="93">
        <v>0.13117001828153566</v>
      </c>
      <c r="H225" s="93">
        <v>5.9414990859232176E-3</v>
      </c>
      <c r="I225" s="92">
        <v>2188</v>
      </c>
      <c r="J225" s="93">
        <v>0.54761904761904767</v>
      </c>
      <c r="K225" s="93">
        <v>0.30952380952380953</v>
      </c>
      <c r="L225" s="93">
        <v>0.14285714285714285</v>
      </c>
      <c r="M225" s="93">
        <v>0</v>
      </c>
      <c r="N225" s="92">
        <v>42</v>
      </c>
      <c r="O225" s="94">
        <v>0.64112149532710283</v>
      </c>
      <c r="P225" s="94">
        <v>0.2163551401869159</v>
      </c>
      <c r="Q225" s="94">
        <v>0.13271028037383178</v>
      </c>
      <c r="R225" s="94">
        <v>9.8130841121495324E-3</v>
      </c>
      <c r="S225" s="95">
        <v>2140</v>
      </c>
      <c r="T225" s="94">
        <v>0.61111111111111116</v>
      </c>
      <c r="U225" s="94">
        <v>0.27777777777777779</v>
      </c>
      <c r="V225" s="94">
        <v>0.1111111111111111</v>
      </c>
      <c r="W225" s="94">
        <v>0</v>
      </c>
      <c r="X225" s="95">
        <v>36</v>
      </c>
      <c r="Y225" s="96">
        <v>0.63178873941205782</v>
      </c>
      <c r="Z225" s="96">
        <v>0.20827105132037868</v>
      </c>
      <c r="AA225" s="96">
        <v>0.14299950174389636</v>
      </c>
      <c r="AB225" s="96">
        <v>1.6940707523667164E-2</v>
      </c>
      <c r="AC225" s="16">
        <v>2007</v>
      </c>
      <c r="AD225" s="96">
        <v>0.52941176470588236</v>
      </c>
      <c r="AE225" s="96">
        <v>0.26470588235294118</v>
      </c>
      <c r="AF225" s="96">
        <v>0.17647058823529413</v>
      </c>
      <c r="AG225" s="96">
        <v>2.9411764705882353E-2</v>
      </c>
      <c r="AH225" s="16">
        <v>34</v>
      </c>
      <c r="AI225" s="97">
        <v>0.64008859357696568</v>
      </c>
      <c r="AJ225" s="98">
        <v>0.19435215946843853</v>
      </c>
      <c r="AK225" s="98">
        <v>0.15227021040974528</v>
      </c>
      <c r="AL225" s="98">
        <v>1.3289036544850499E-2</v>
      </c>
      <c r="AM225" s="99">
        <v>1806</v>
      </c>
      <c r="AN225" s="98">
        <v>0.5</v>
      </c>
      <c r="AO225" s="98">
        <v>0.23076923076923078</v>
      </c>
      <c r="AP225" s="98">
        <v>0.23076923076923078</v>
      </c>
      <c r="AQ225" s="98">
        <v>3.8461538461538464E-2</v>
      </c>
      <c r="AR225" s="99">
        <v>26</v>
      </c>
    </row>
    <row r="226" spans="1:44">
      <c r="A226" s="58" t="s">
        <v>444</v>
      </c>
      <c r="B226" s="58">
        <v>112</v>
      </c>
      <c r="C226" s="58" t="s">
        <v>13</v>
      </c>
      <c r="D226" s="92" t="s">
        <v>445</v>
      </c>
      <c r="E226" s="93">
        <v>0.755859375</v>
      </c>
      <c r="F226" s="93">
        <v>0.150390625</v>
      </c>
      <c r="G226" s="93">
        <v>8.0078125E-2</v>
      </c>
      <c r="H226" s="93">
        <v>1.3671875E-2</v>
      </c>
      <c r="I226" s="92">
        <v>512</v>
      </c>
      <c r="J226" s="93">
        <v>0.63636363636363635</v>
      </c>
      <c r="K226" s="93">
        <v>0.36363636363636365</v>
      </c>
      <c r="L226" s="93">
        <v>0</v>
      </c>
      <c r="M226" s="93">
        <v>0</v>
      </c>
      <c r="N226" s="92">
        <v>11</v>
      </c>
      <c r="O226" s="94">
        <v>0.77354709418837675</v>
      </c>
      <c r="P226" s="94">
        <v>0.14829659318637275</v>
      </c>
      <c r="Q226" s="94">
        <v>6.2124248496993988E-2</v>
      </c>
      <c r="R226" s="94">
        <v>1.6032064128256512E-2</v>
      </c>
      <c r="S226" s="95">
        <v>499</v>
      </c>
      <c r="T226" s="94">
        <v>0.41666666666666669</v>
      </c>
      <c r="U226" s="94">
        <v>0.5</v>
      </c>
      <c r="V226" s="94">
        <v>8.3333333333333329E-2</v>
      </c>
      <c r="W226" s="94">
        <v>0</v>
      </c>
      <c r="X226" s="95">
        <v>12</v>
      </c>
      <c r="Y226" s="96">
        <v>0.78947368421052633</v>
      </c>
      <c r="Z226" s="96">
        <v>0.15157894736842106</v>
      </c>
      <c r="AA226" s="96">
        <v>4.6315789473684213E-2</v>
      </c>
      <c r="AB226" s="96">
        <v>1.2631578947368421E-2</v>
      </c>
      <c r="AC226" s="16">
        <v>475</v>
      </c>
      <c r="AD226" s="96">
        <v>0.58333333333333337</v>
      </c>
      <c r="AE226" s="96">
        <v>0.33333333333333331</v>
      </c>
      <c r="AF226" s="96">
        <v>8.3333333333333329E-2</v>
      </c>
      <c r="AG226" s="96">
        <v>0</v>
      </c>
      <c r="AH226" s="16">
        <v>12</v>
      </c>
      <c r="AI226" s="97">
        <v>0.75</v>
      </c>
      <c r="AJ226" s="98">
        <v>0.18807339449541285</v>
      </c>
      <c r="AK226" s="98">
        <v>5.5045871559633031E-2</v>
      </c>
      <c r="AL226" s="98">
        <v>6.8807339449541288E-3</v>
      </c>
      <c r="AM226" s="99">
        <v>436</v>
      </c>
      <c r="AN226" s="97" t="s">
        <v>774</v>
      </c>
      <c r="AO226" s="98" t="s">
        <v>774</v>
      </c>
      <c r="AP226" s="98" t="s">
        <v>774</v>
      </c>
      <c r="AQ226" s="98" t="s">
        <v>774</v>
      </c>
      <c r="AR226" s="99" t="s">
        <v>774</v>
      </c>
    </row>
    <row r="227" spans="1:44">
      <c r="A227" s="58" t="s">
        <v>446</v>
      </c>
      <c r="B227" s="58">
        <v>101</v>
      </c>
      <c r="C227" s="58" t="s">
        <v>13</v>
      </c>
      <c r="D227" s="92" t="s">
        <v>447</v>
      </c>
      <c r="E227" s="93">
        <v>0.70731707317073167</v>
      </c>
      <c r="F227" s="93">
        <v>9.7560975609756101E-2</v>
      </c>
      <c r="G227" s="93">
        <v>0.14634146341463414</v>
      </c>
      <c r="H227" s="93">
        <v>4.878048780487805E-2</v>
      </c>
      <c r="I227" s="92">
        <v>41</v>
      </c>
      <c r="J227" s="93" t="s">
        <v>694</v>
      </c>
      <c r="K227" s="93" t="s">
        <v>694</v>
      </c>
      <c r="L227" s="93" t="s">
        <v>694</v>
      </c>
      <c r="M227" s="93" t="s">
        <v>694</v>
      </c>
      <c r="N227" s="92" t="s">
        <v>694</v>
      </c>
      <c r="O227" s="94">
        <v>0.85106382978723405</v>
      </c>
      <c r="P227" s="94">
        <v>0.10638297872340426</v>
      </c>
      <c r="Q227" s="94">
        <v>2.1276595744680851E-2</v>
      </c>
      <c r="R227" s="94">
        <v>2.1276595744680851E-2</v>
      </c>
      <c r="S227" s="95">
        <v>47</v>
      </c>
      <c r="T227" s="94" t="s">
        <v>694</v>
      </c>
      <c r="U227" s="94" t="s">
        <v>694</v>
      </c>
      <c r="V227" s="94" t="s">
        <v>694</v>
      </c>
      <c r="W227" s="94" t="s">
        <v>694</v>
      </c>
      <c r="X227" s="94" t="s">
        <v>694</v>
      </c>
      <c r="Y227" s="96">
        <v>0.84615384615384615</v>
      </c>
      <c r="Z227" s="96">
        <v>0.12820512820512819</v>
      </c>
      <c r="AA227" s="96">
        <v>2.564102564102564E-2</v>
      </c>
      <c r="AB227" s="96">
        <v>0</v>
      </c>
      <c r="AC227" s="16">
        <v>39</v>
      </c>
      <c r="AD227" s="96" t="s">
        <v>694</v>
      </c>
      <c r="AE227" s="96" t="s">
        <v>694</v>
      </c>
      <c r="AF227" s="96" t="s">
        <v>694</v>
      </c>
      <c r="AG227" s="96" t="s">
        <v>694</v>
      </c>
      <c r="AH227" s="16" t="s">
        <v>694</v>
      </c>
      <c r="AI227" s="97">
        <v>0.8571428571428571</v>
      </c>
      <c r="AJ227" s="98">
        <v>0.11428571428571428</v>
      </c>
      <c r="AK227" s="98">
        <v>2.8571428571428571E-2</v>
      </c>
      <c r="AL227" s="98">
        <v>0</v>
      </c>
      <c r="AM227" s="99">
        <v>35</v>
      </c>
      <c r="AN227" s="98" t="s">
        <v>694</v>
      </c>
      <c r="AO227" s="98" t="s">
        <v>694</v>
      </c>
      <c r="AP227" s="98" t="s">
        <v>694</v>
      </c>
      <c r="AQ227" s="98" t="s">
        <v>694</v>
      </c>
      <c r="AR227" s="98" t="s">
        <v>694</v>
      </c>
    </row>
    <row r="228" spans="1:44">
      <c r="A228" s="58" t="s">
        <v>448</v>
      </c>
      <c r="B228" s="58">
        <v>101</v>
      </c>
      <c r="C228" s="58" t="s">
        <v>13</v>
      </c>
      <c r="D228" s="92" t="s">
        <v>449</v>
      </c>
      <c r="E228" s="93">
        <v>0.5178571428571429</v>
      </c>
      <c r="F228" s="93">
        <v>0.25</v>
      </c>
      <c r="G228" s="93">
        <v>0.21428571428571427</v>
      </c>
      <c r="H228" s="93">
        <v>1.7857142857142856E-2</v>
      </c>
      <c r="I228" s="92">
        <v>168</v>
      </c>
      <c r="J228" s="93" t="s">
        <v>694</v>
      </c>
      <c r="K228" s="93" t="s">
        <v>694</v>
      </c>
      <c r="L228" s="93" t="s">
        <v>694</v>
      </c>
      <c r="M228" s="93" t="s">
        <v>694</v>
      </c>
      <c r="N228" s="92" t="s">
        <v>694</v>
      </c>
      <c r="O228" s="94">
        <v>0.57526881720430112</v>
      </c>
      <c r="P228" s="94">
        <v>0.23655913978494625</v>
      </c>
      <c r="Q228" s="94">
        <v>0.18279569892473119</v>
      </c>
      <c r="R228" s="94">
        <v>5.3763440860215058E-3</v>
      </c>
      <c r="S228" s="95">
        <v>186</v>
      </c>
      <c r="T228" s="94" t="s">
        <v>774</v>
      </c>
      <c r="U228" s="94" t="s">
        <v>774</v>
      </c>
      <c r="V228" s="94" t="s">
        <v>774</v>
      </c>
      <c r="W228" s="94" t="s">
        <v>774</v>
      </c>
      <c r="X228" s="94" t="s">
        <v>774</v>
      </c>
      <c r="Y228" s="96">
        <v>0.57476635514018692</v>
      </c>
      <c r="Z228" s="96">
        <v>0.24766355140186916</v>
      </c>
      <c r="AA228" s="96">
        <v>0.17289719626168223</v>
      </c>
      <c r="AB228" s="96">
        <v>4.6728971962616819E-3</v>
      </c>
      <c r="AC228" s="16">
        <v>214</v>
      </c>
      <c r="AD228" s="96" t="s">
        <v>774</v>
      </c>
      <c r="AE228" s="96" t="s">
        <v>774</v>
      </c>
      <c r="AF228" s="96" t="s">
        <v>774</v>
      </c>
      <c r="AG228" s="96" t="s">
        <v>774</v>
      </c>
      <c r="AH228" s="96" t="s">
        <v>774</v>
      </c>
      <c r="AI228" s="97">
        <v>0.647887323943662</v>
      </c>
      <c r="AJ228" s="98">
        <v>0.20187793427230047</v>
      </c>
      <c r="AK228" s="98">
        <v>0.14553990610328638</v>
      </c>
      <c r="AL228" s="98">
        <v>4.6948356807511738E-3</v>
      </c>
      <c r="AM228" s="99">
        <v>213</v>
      </c>
      <c r="AN228" s="97" t="s">
        <v>774</v>
      </c>
      <c r="AO228" s="98" t="s">
        <v>774</v>
      </c>
      <c r="AP228" s="98" t="s">
        <v>774</v>
      </c>
      <c r="AQ228" s="98" t="s">
        <v>774</v>
      </c>
      <c r="AR228" s="99" t="s">
        <v>774</v>
      </c>
    </row>
    <row r="229" spans="1:44">
      <c r="A229" s="58" t="s">
        <v>450</v>
      </c>
      <c r="B229" s="58">
        <v>121</v>
      </c>
      <c r="C229" s="58" t="s">
        <v>13</v>
      </c>
      <c r="D229" s="92" t="s">
        <v>451</v>
      </c>
      <c r="E229" s="93">
        <v>0.74220963172804533</v>
      </c>
      <c r="F229" s="93">
        <v>0.17847025495750707</v>
      </c>
      <c r="G229" s="93">
        <v>5.3824362606232294E-2</v>
      </c>
      <c r="H229" s="93">
        <v>2.5495750708215296E-2</v>
      </c>
      <c r="I229" s="92">
        <v>353</v>
      </c>
      <c r="J229" s="93" t="s">
        <v>774</v>
      </c>
      <c r="K229" s="93" t="s">
        <v>774</v>
      </c>
      <c r="L229" s="93" t="s">
        <v>774</v>
      </c>
      <c r="M229" s="93" t="s">
        <v>774</v>
      </c>
      <c r="N229" s="93" t="s">
        <v>774</v>
      </c>
      <c r="O229" s="94">
        <v>0.73394495412844041</v>
      </c>
      <c r="P229" s="94">
        <v>0.1620795107033639</v>
      </c>
      <c r="Q229" s="94">
        <v>7.0336391437308868E-2</v>
      </c>
      <c r="R229" s="94">
        <v>3.3639143730886847E-2</v>
      </c>
      <c r="S229" s="95">
        <v>327</v>
      </c>
      <c r="T229" s="94" t="s">
        <v>774</v>
      </c>
      <c r="U229" s="94" t="s">
        <v>774</v>
      </c>
      <c r="V229" s="94" t="s">
        <v>774</v>
      </c>
      <c r="W229" s="94" t="s">
        <v>774</v>
      </c>
      <c r="X229" s="94" t="s">
        <v>774</v>
      </c>
      <c r="Y229" s="96">
        <v>0.77922077922077926</v>
      </c>
      <c r="Z229" s="96">
        <v>0.12012987012987013</v>
      </c>
      <c r="AA229" s="96">
        <v>7.792207792207792E-2</v>
      </c>
      <c r="AB229" s="96">
        <v>2.2727272727272728E-2</v>
      </c>
      <c r="AC229" s="16">
        <v>308</v>
      </c>
      <c r="AD229" s="96" t="s">
        <v>774</v>
      </c>
      <c r="AE229" s="96" t="s">
        <v>774</v>
      </c>
      <c r="AF229" s="96" t="s">
        <v>774</v>
      </c>
      <c r="AG229" s="96" t="s">
        <v>774</v>
      </c>
      <c r="AH229" s="96" t="s">
        <v>774</v>
      </c>
      <c r="AI229" s="97">
        <v>0.76158940397350994</v>
      </c>
      <c r="AJ229" s="98">
        <v>0.13907284768211919</v>
      </c>
      <c r="AK229" s="98">
        <v>8.2781456953642391E-2</v>
      </c>
      <c r="AL229" s="98">
        <v>1.6556291390728478E-2</v>
      </c>
      <c r="AM229" s="99">
        <v>302</v>
      </c>
      <c r="AN229" s="97" t="s">
        <v>774</v>
      </c>
      <c r="AO229" s="98" t="s">
        <v>774</v>
      </c>
      <c r="AP229" s="98" t="s">
        <v>774</v>
      </c>
      <c r="AQ229" s="98" t="s">
        <v>774</v>
      </c>
      <c r="AR229" s="99" t="s">
        <v>774</v>
      </c>
    </row>
    <row r="230" spans="1:44">
      <c r="A230" s="58" t="s">
        <v>452</v>
      </c>
      <c r="B230" s="58">
        <v>113</v>
      </c>
      <c r="C230" s="58" t="s">
        <v>13</v>
      </c>
      <c r="D230" s="92" t="s">
        <v>453</v>
      </c>
      <c r="E230" s="93">
        <v>0.6871345029239766</v>
      </c>
      <c r="F230" s="93">
        <v>0.24853801169590642</v>
      </c>
      <c r="G230" s="93">
        <v>4.9707602339181284E-2</v>
      </c>
      <c r="H230" s="93">
        <v>1.4619883040935672E-2</v>
      </c>
      <c r="I230" s="92">
        <v>342</v>
      </c>
      <c r="J230" s="93" t="s">
        <v>774</v>
      </c>
      <c r="K230" s="93" t="s">
        <v>774</v>
      </c>
      <c r="L230" s="93" t="s">
        <v>774</v>
      </c>
      <c r="M230" s="93" t="s">
        <v>774</v>
      </c>
      <c r="N230" s="93" t="s">
        <v>774</v>
      </c>
      <c r="O230" s="94">
        <v>0.66666666666666663</v>
      </c>
      <c r="P230" s="94">
        <v>0.26729559748427673</v>
      </c>
      <c r="Q230" s="94">
        <v>4.40251572327044E-2</v>
      </c>
      <c r="R230" s="94">
        <v>2.20125786163522E-2</v>
      </c>
      <c r="S230" s="95">
        <v>318</v>
      </c>
      <c r="T230" s="94" t="s">
        <v>774</v>
      </c>
      <c r="U230" s="94" t="s">
        <v>774</v>
      </c>
      <c r="V230" s="94" t="s">
        <v>774</v>
      </c>
      <c r="W230" s="94" t="s">
        <v>774</v>
      </c>
      <c r="X230" s="94" t="s">
        <v>774</v>
      </c>
      <c r="Y230" s="96">
        <v>0.61980830670926512</v>
      </c>
      <c r="Z230" s="96">
        <v>0.30670926517571884</v>
      </c>
      <c r="AA230" s="96">
        <v>5.4313099041533544E-2</v>
      </c>
      <c r="AB230" s="96">
        <v>1.9169329073482427E-2</v>
      </c>
      <c r="AC230" s="16">
        <v>313</v>
      </c>
      <c r="AD230" s="96" t="s">
        <v>774</v>
      </c>
      <c r="AE230" s="96" t="s">
        <v>774</v>
      </c>
      <c r="AF230" s="96" t="s">
        <v>774</v>
      </c>
      <c r="AG230" s="96" t="s">
        <v>774</v>
      </c>
      <c r="AH230" s="96" t="s">
        <v>774</v>
      </c>
      <c r="AI230" s="97">
        <v>0.65972222222222221</v>
      </c>
      <c r="AJ230" s="98">
        <v>0.30208333333333331</v>
      </c>
      <c r="AK230" s="98">
        <v>2.7777777777777776E-2</v>
      </c>
      <c r="AL230" s="98">
        <v>1.0416666666666666E-2</v>
      </c>
      <c r="AM230" s="99">
        <v>288</v>
      </c>
      <c r="AN230" s="97" t="s">
        <v>774</v>
      </c>
      <c r="AO230" s="98" t="s">
        <v>774</v>
      </c>
      <c r="AP230" s="98" t="s">
        <v>774</v>
      </c>
      <c r="AQ230" s="98" t="s">
        <v>774</v>
      </c>
      <c r="AR230" s="99" t="s">
        <v>774</v>
      </c>
    </row>
    <row r="231" spans="1:44">
      <c r="A231" s="58" t="s">
        <v>454</v>
      </c>
      <c r="B231" s="58">
        <v>112</v>
      </c>
      <c r="C231" s="58" t="s">
        <v>13</v>
      </c>
      <c r="D231" s="92" t="s">
        <v>455</v>
      </c>
      <c r="E231" s="93" t="s">
        <v>774</v>
      </c>
      <c r="F231" s="93" t="s">
        <v>774</v>
      </c>
      <c r="G231" s="93" t="s">
        <v>774</v>
      </c>
      <c r="H231" s="93" t="s">
        <v>774</v>
      </c>
      <c r="I231" s="93" t="s">
        <v>774</v>
      </c>
      <c r="J231" s="93" t="s">
        <v>694</v>
      </c>
      <c r="K231" s="93" t="s">
        <v>694</v>
      </c>
      <c r="L231" s="93" t="s">
        <v>694</v>
      </c>
      <c r="M231" s="93" t="s">
        <v>694</v>
      </c>
      <c r="N231" s="92" t="s">
        <v>694</v>
      </c>
      <c r="O231" s="94">
        <v>1</v>
      </c>
      <c r="P231" s="94">
        <v>0</v>
      </c>
      <c r="Q231" s="94">
        <v>0</v>
      </c>
      <c r="R231" s="94">
        <v>0</v>
      </c>
      <c r="S231" s="95">
        <v>1</v>
      </c>
      <c r="T231" s="94" t="s">
        <v>694</v>
      </c>
      <c r="U231" s="94" t="s">
        <v>694</v>
      </c>
      <c r="V231" s="94" t="s">
        <v>694</v>
      </c>
      <c r="W231" s="94" t="s">
        <v>694</v>
      </c>
      <c r="X231" s="94" t="s">
        <v>694</v>
      </c>
      <c r="Y231" s="96">
        <v>1</v>
      </c>
      <c r="Z231" s="96">
        <v>0</v>
      </c>
      <c r="AA231" s="96">
        <v>0</v>
      </c>
      <c r="AB231" s="96">
        <v>0</v>
      </c>
      <c r="AC231" s="16">
        <v>3</v>
      </c>
      <c r="AD231" s="96" t="s">
        <v>694</v>
      </c>
      <c r="AE231" s="96" t="s">
        <v>694</v>
      </c>
      <c r="AF231" s="96" t="s">
        <v>694</v>
      </c>
      <c r="AG231" s="96" t="s">
        <v>694</v>
      </c>
      <c r="AH231" s="16" t="s">
        <v>694</v>
      </c>
      <c r="AI231" s="97" t="s">
        <v>774</v>
      </c>
      <c r="AJ231" s="98" t="s">
        <v>774</v>
      </c>
      <c r="AK231" s="98" t="s">
        <v>774</v>
      </c>
      <c r="AL231" s="98" t="s">
        <v>774</v>
      </c>
      <c r="AM231" s="99" t="s">
        <v>774</v>
      </c>
      <c r="AN231" s="98" t="s">
        <v>694</v>
      </c>
      <c r="AO231" s="98" t="s">
        <v>694</v>
      </c>
      <c r="AP231" s="98" t="s">
        <v>694</v>
      </c>
      <c r="AQ231" s="98" t="s">
        <v>694</v>
      </c>
      <c r="AR231" s="98" t="s">
        <v>694</v>
      </c>
    </row>
    <row r="232" spans="1:44">
      <c r="A232" s="70" t="s">
        <v>681</v>
      </c>
      <c r="B232" s="70" t="s">
        <v>644</v>
      </c>
      <c r="C232" s="58" t="s">
        <v>13</v>
      </c>
      <c r="D232" s="21" t="s">
        <v>682</v>
      </c>
      <c r="E232" s="105">
        <v>1</v>
      </c>
      <c r="F232" s="105">
        <v>0</v>
      </c>
      <c r="G232" s="105">
        <v>0</v>
      </c>
      <c r="H232" s="105">
        <v>0</v>
      </c>
      <c r="I232" s="21">
        <v>22</v>
      </c>
      <c r="J232" s="93" t="s">
        <v>774</v>
      </c>
      <c r="K232" s="93" t="s">
        <v>774</v>
      </c>
      <c r="L232" s="93" t="s">
        <v>774</v>
      </c>
      <c r="M232" s="93" t="s">
        <v>774</v>
      </c>
      <c r="N232" s="93" t="s">
        <v>774</v>
      </c>
      <c r="O232" s="106">
        <v>0.94444444444444442</v>
      </c>
      <c r="P232" s="106">
        <v>0</v>
      </c>
      <c r="Q232" s="106">
        <v>0</v>
      </c>
      <c r="R232" s="106">
        <v>5.5555555555555552E-2</v>
      </c>
      <c r="S232" s="107">
        <v>18</v>
      </c>
      <c r="T232" s="94" t="s">
        <v>774</v>
      </c>
      <c r="U232" s="94" t="s">
        <v>774</v>
      </c>
      <c r="V232" s="94" t="s">
        <v>774</v>
      </c>
      <c r="W232" s="94" t="s">
        <v>774</v>
      </c>
      <c r="X232" s="94" t="s">
        <v>774</v>
      </c>
      <c r="Y232" s="96">
        <v>1</v>
      </c>
      <c r="Z232" s="96">
        <v>0</v>
      </c>
      <c r="AA232" s="96">
        <v>0</v>
      </c>
      <c r="AB232" s="96">
        <v>0</v>
      </c>
      <c r="AC232" s="16">
        <v>11</v>
      </c>
      <c r="AD232" s="96" t="s">
        <v>774</v>
      </c>
      <c r="AE232" s="96" t="s">
        <v>774</v>
      </c>
      <c r="AF232" s="96" t="s">
        <v>774</v>
      </c>
      <c r="AG232" s="96" t="s">
        <v>774</v>
      </c>
      <c r="AH232" s="96" t="s">
        <v>774</v>
      </c>
      <c r="AI232" s="97" t="s">
        <v>64</v>
      </c>
      <c r="AJ232" s="97" t="s">
        <v>64</v>
      </c>
      <c r="AK232" s="97" t="s">
        <v>64</v>
      </c>
      <c r="AL232" s="97" t="s">
        <v>64</v>
      </c>
      <c r="AM232" s="97" t="s">
        <v>64</v>
      </c>
      <c r="AN232" s="97" t="s">
        <v>64</v>
      </c>
      <c r="AO232" s="97" t="s">
        <v>64</v>
      </c>
      <c r="AP232" s="97" t="s">
        <v>64</v>
      </c>
      <c r="AQ232" s="97" t="s">
        <v>64</v>
      </c>
      <c r="AR232" s="97" t="s">
        <v>64</v>
      </c>
    </row>
    <row r="233" spans="1:44">
      <c r="A233" s="58" t="s">
        <v>456</v>
      </c>
      <c r="B233" s="58">
        <v>101</v>
      </c>
      <c r="C233" s="58" t="s">
        <v>13</v>
      </c>
      <c r="D233" s="92" t="s">
        <v>457</v>
      </c>
      <c r="E233" s="93">
        <v>0.9642857142857143</v>
      </c>
      <c r="F233" s="93">
        <v>3.5714285714285712E-2</v>
      </c>
      <c r="G233" s="93">
        <v>0</v>
      </c>
      <c r="H233" s="93">
        <v>0</v>
      </c>
      <c r="I233" s="92">
        <v>28</v>
      </c>
      <c r="J233" s="93" t="s">
        <v>694</v>
      </c>
      <c r="K233" s="93" t="s">
        <v>694</v>
      </c>
      <c r="L233" s="93" t="s">
        <v>694</v>
      </c>
      <c r="M233" s="93" t="s">
        <v>694</v>
      </c>
      <c r="N233" s="92" t="s">
        <v>694</v>
      </c>
      <c r="O233" s="94">
        <v>0.86206896551724133</v>
      </c>
      <c r="P233" s="94">
        <v>0.13793103448275862</v>
      </c>
      <c r="Q233" s="94">
        <v>0</v>
      </c>
      <c r="R233" s="94">
        <v>0</v>
      </c>
      <c r="S233" s="95">
        <v>29</v>
      </c>
      <c r="T233" s="94" t="s">
        <v>694</v>
      </c>
      <c r="U233" s="94" t="s">
        <v>694</v>
      </c>
      <c r="V233" s="94" t="s">
        <v>694</v>
      </c>
      <c r="W233" s="94" t="s">
        <v>694</v>
      </c>
      <c r="X233" s="94" t="s">
        <v>694</v>
      </c>
      <c r="Y233" s="96">
        <v>0.93333333333333335</v>
      </c>
      <c r="Z233" s="96">
        <v>6.6666666666666666E-2</v>
      </c>
      <c r="AA233" s="96">
        <v>0</v>
      </c>
      <c r="AB233" s="96">
        <v>0</v>
      </c>
      <c r="AC233" s="16">
        <v>30</v>
      </c>
      <c r="AD233" s="96" t="s">
        <v>774</v>
      </c>
      <c r="AE233" s="96" t="s">
        <v>774</v>
      </c>
      <c r="AF233" s="96" t="s">
        <v>774</v>
      </c>
      <c r="AG233" s="96" t="s">
        <v>774</v>
      </c>
      <c r="AH233" s="96" t="s">
        <v>774</v>
      </c>
      <c r="AI233" s="97">
        <v>0.76190476190476186</v>
      </c>
      <c r="AJ233" s="98">
        <v>0.23809523809523808</v>
      </c>
      <c r="AK233" s="98">
        <v>0</v>
      </c>
      <c r="AL233" s="98">
        <v>0</v>
      </c>
      <c r="AM233" s="99">
        <v>21</v>
      </c>
      <c r="AN233" s="98" t="s">
        <v>694</v>
      </c>
      <c r="AO233" s="98" t="s">
        <v>694</v>
      </c>
      <c r="AP233" s="98" t="s">
        <v>694</v>
      </c>
      <c r="AQ233" s="98" t="s">
        <v>694</v>
      </c>
      <c r="AR233" s="98" t="s">
        <v>694</v>
      </c>
    </row>
    <row r="234" spans="1:44">
      <c r="A234" s="58" t="s">
        <v>458</v>
      </c>
      <c r="B234" s="58">
        <v>105</v>
      </c>
      <c r="C234" s="58" t="s">
        <v>13</v>
      </c>
      <c r="D234" s="92" t="s">
        <v>459</v>
      </c>
      <c r="E234" s="93">
        <v>0.67875647668393779</v>
      </c>
      <c r="F234" s="93">
        <v>0.22797927461139897</v>
      </c>
      <c r="G234" s="93">
        <v>9.3264248704663211E-2</v>
      </c>
      <c r="H234" s="93">
        <v>0</v>
      </c>
      <c r="I234" s="92">
        <v>193</v>
      </c>
      <c r="J234" s="93" t="s">
        <v>694</v>
      </c>
      <c r="K234" s="93" t="s">
        <v>694</v>
      </c>
      <c r="L234" s="93" t="s">
        <v>694</v>
      </c>
      <c r="M234" s="93" t="s">
        <v>694</v>
      </c>
      <c r="N234" s="92" t="s">
        <v>694</v>
      </c>
      <c r="O234" s="94">
        <v>0.6733668341708543</v>
      </c>
      <c r="P234" s="94">
        <v>0.22613065326633167</v>
      </c>
      <c r="Q234" s="94">
        <v>0.10050251256281408</v>
      </c>
      <c r="R234" s="94">
        <v>0</v>
      </c>
      <c r="S234" s="95">
        <v>199</v>
      </c>
      <c r="T234" s="94" t="s">
        <v>694</v>
      </c>
      <c r="U234" s="94" t="s">
        <v>694</v>
      </c>
      <c r="V234" s="94" t="s">
        <v>694</v>
      </c>
      <c r="W234" s="94" t="s">
        <v>694</v>
      </c>
      <c r="X234" s="94" t="s">
        <v>694</v>
      </c>
      <c r="Y234" s="96">
        <v>0.72549019607843135</v>
      </c>
      <c r="Z234" s="96">
        <v>0.21568627450980393</v>
      </c>
      <c r="AA234" s="96">
        <v>5.8823529411764705E-2</v>
      </c>
      <c r="AB234" s="96">
        <v>0</v>
      </c>
      <c r="AC234" s="16">
        <v>204</v>
      </c>
      <c r="AD234" s="96" t="s">
        <v>694</v>
      </c>
      <c r="AE234" s="96" t="s">
        <v>694</v>
      </c>
      <c r="AF234" s="96" t="s">
        <v>694</v>
      </c>
      <c r="AG234" s="96" t="s">
        <v>694</v>
      </c>
      <c r="AH234" s="16" t="s">
        <v>694</v>
      </c>
      <c r="AI234" s="97">
        <v>0.67741935483870963</v>
      </c>
      <c r="AJ234" s="98">
        <v>0.26728110599078342</v>
      </c>
      <c r="AK234" s="98">
        <v>5.0691244239631339E-2</v>
      </c>
      <c r="AL234" s="98">
        <v>4.608294930875576E-3</v>
      </c>
      <c r="AM234" s="99">
        <v>217</v>
      </c>
      <c r="AN234" s="98" t="s">
        <v>694</v>
      </c>
      <c r="AO234" s="98" t="s">
        <v>694</v>
      </c>
      <c r="AP234" s="98" t="s">
        <v>694</v>
      </c>
      <c r="AQ234" s="98" t="s">
        <v>694</v>
      </c>
      <c r="AR234" s="98" t="s">
        <v>694</v>
      </c>
    </row>
    <row r="235" spans="1:44">
      <c r="A235" s="58" t="s">
        <v>460</v>
      </c>
      <c r="B235" s="58">
        <v>189</v>
      </c>
      <c r="C235" s="58" t="s">
        <v>13</v>
      </c>
      <c r="D235" s="92" t="s">
        <v>461</v>
      </c>
      <c r="E235" s="93">
        <v>0.84892086330935257</v>
      </c>
      <c r="F235" s="93">
        <v>0.1079136690647482</v>
      </c>
      <c r="G235" s="93">
        <v>2.1582733812949641E-2</v>
      </c>
      <c r="H235" s="93">
        <v>2.1582733812949641E-2</v>
      </c>
      <c r="I235" s="92">
        <v>139</v>
      </c>
      <c r="J235" s="93" t="s">
        <v>774</v>
      </c>
      <c r="K235" s="93" t="s">
        <v>774</v>
      </c>
      <c r="L235" s="93" t="s">
        <v>774</v>
      </c>
      <c r="M235" s="93" t="s">
        <v>774</v>
      </c>
      <c r="N235" s="93" t="s">
        <v>774</v>
      </c>
      <c r="O235" s="94">
        <v>0.85820895522388063</v>
      </c>
      <c r="P235" s="94">
        <v>5.9701492537313432E-2</v>
      </c>
      <c r="Q235" s="94">
        <v>4.4776119402985072E-2</v>
      </c>
      <c r="R235" s="94">
        <v>3.7313432835820892E-2</v>
      </c>
      <c r="S235" s="95">
        <v>134</v>
      </c>
      <c r="T235" s="94" t="s">
        <v>694</v>
      </c>
      <c r="U235" s="94" t="s">
        <v>694</v>
      </c>
      <c r="V235" s="94" t="s">
        <v>694</v>
      </c>
      <c r="W235" s="94" t="s">
        <v>694</v>
      </c>
      <c r="X235" s="94" t="s">
        <v>694</v>
      </c>
      <c r="Y235" s="96">
        <v>0.83703703703703702</v>
      </c>
      <c r="Z235" s="96">
        <v>0.11851851851851852</v>
      </c>
      <c r="AA235" s="96">
        <v>1.4814814814814815E-2</v>
      </c>
      <c r="AB235" s="96">
        <v>2.9629629629629631E-2</v>
      </c>
      <c r="AC235" s="16">
        <v>135</v>
      </c>
      <c r="AD235" s="96" t="s">
        <v>694</v>
      </c>
      <c r="AE235" s="96" t="s">
        <v>694</v>
      </c>
      <c r="AF235" s="96" t="s">
        <v>694</v>
      </c>
      <c r="AG235" s="96" t="s">
        <v>694</v>
      </c>
      <c r="AH235" s="16" t="s">
        <v>694</v>
      </c>
      <c r="AI235" s="97">
        <v>0.88405797101449279</v>
      </c>
      <c r="AJ235" s="98">
        <v>8.6956521739130432E-2</v>
      </c>
      <c r="AK235" s="98">
        <v>2.1739130434782608E-2</v>
      </c>
      <c r="AL235" s="98">
        <v>7.246376811594203E-3</v>
      </c>
      <c r="AM235" s="99">
        <v>138</v>
      </c>
      <c r="AN235" s="98" t="s">
        <v>694</v>
      </c>
      <c r="AO235" s="98" t="s">
        <v>694</v>
      </c>
      <c r="AP235" s="98" t="s">
        <v>694</v>
      </c>
      <c r="AQ235" s="98" t="s">
        <v>694</v>
      </c>
      <c r="AR235" s="98" t="s">
        <v>694</v>
      </c>
    </row>
    <row r="236" spans="1:44">
      <c r="A236" s="58" t="s">
        <v>462</v>
      </c>
      <c r="B236" s="58">
        <v>113</v>
      </c>
      <c r="C236" s="58" t="s">
        <v>13</v>
      </c>
      <c r="D236" s="92" t="s">
        <v>463</v>
      </c>
      <c r="E236" s="93">
        <v>0.92307692307692313</v>
      </c>
      <c r="F236" s="93">
        <v>0</v>
      </c>
      <c r="G236" s="93">
        <v>0</v>
      </c>
      <c r="H236" s="93">
        <v>7.6923076923076927E-2</v>
      </c>
      <c r="I236" s="92">
        <v>13</v>
      </c>
      <c r="J236" s="93" t="s">
        <v>694</v>
      </c>
      <c r="K236" s="93" t="s">
        <v>694</v>
      </c>
      <c r="L236" s="93" t="s">
        <v>694</v>
      </c>
      <c r="M236" s="93" t="s">
        <v>694</v>
      </c>
      <c r="N236" s="92" t="s">
        <v>694</v>
      </c>
      <c r="O236" s="94">
        <v>0.88888888888888884</v>
      </c>
      <c r="P236" s="94">
        <v>0</v>
      </c>
      <c r="Q236" s="94">
        <v>0</v>
      </c>
      <c r="R236" s="94">
        <v>0.1111111111111111</v>
      </c>
      <c r="S236" s="95">
        <v>9</v>
      </c>
      <c r="T236" s="94" t="s">
        <v>694</v>
      </c>
      <c r="U236" s="94" t="s">
        <v>694</v>
      </c>
      <c r="V236" s="94" t="s">
        <v>694</v>
      </c>
      <c r="W236" s="94" t="s">
        <v>694</v>
      </c>
      <c r="X236" s="94" t="s">
        <v>694</v>
      </c>
      <c r="Y236" s="96">
        <v>1</v>
      </c>
      <c r="Z236" s="96">
        <v>0</v>
      </c>
      <c r="AA236" s="96">
        <v>0</v>
      </c>
      <c r="AB236" s="96">
        <v>0</v>
      </c>
      <c r="AC236" s="16">
        <v>10</v>
      </c>
      <c r="AD236" s="96" t="s">
        <v>694</v>
      </c>
      <c r="AE236" s="96" t="s">
        <v>694</v>
      </c>
      <c r="AF236" s="96" t="s">
        <v>694</v>
      </c>
      <c r="AG236" s="96" t="s">
        <v>694</v>
      </c>
      <c r="AH236" s="16" t="s">
        <v>694</v>
      </c>
      <c r="AI236" s="97">
        <v>1</v>
      </c>
      <c r="AJ236" s="98">
        <v>0</v>
      </c>
      <c r="AK236" s="98">
        <v>0</v>
      </c>
      <c r="AL236" s="98">
        <v>0</v>
      </c>
      <c r="AM236" s="99">
        <v>9</v>
      </c>
      <c r="AN236" s="98" t="s">
        <v>694</v>
      </c>
      <c r="AO236" s="98" t="s">
        <v>694</v>
      </c>
      <c r="AP236" s="98" t="s">
        <v>694</v>
      </c>
      <c r="AQ236" s="98" t="s">
        <v>694</v>
      </c>
      <c r="AR236" s="98" t="s">
        <v>694</v>
      </c>
    </row>
    <row r="237" spans="1:44">
      <c r="A237" s="58" t="s">
        <v>666</v>
      </c>
      <c r="B237" s="58">
        <v>900</v>
      </c>
      <c r="C237" s="58" t="s">
        <v>13</v>
      </c>
      <c r="D237" s="92" t="s">
        <v>464</v>
      </c>
      <c r="E237" s="93">
        <v>1.9230769230769232E-2</v>
      </c>
      <c r="F237" s="93">
        <v>0</v>
      </c>
      <c r="G237" s="93">
        <v>1.9230769230769232E-2</v>
      </c>
      <c r="H237" s="93">
        <v>0.96153846153846156</v>
      </c>
      <c r="I237" s="92">
        <v>52</v>
      </c>
      <c r="J237" s="93" t="s">
        <v>774</v>
      </c>
      <c r="K237" s="93" t="s">
        <v>774</v>
      </c>
      <c r="L237" s="93" t="s">
        <v>774</v>
      </c>
      <c r="M237" s="93" t="s">
        <v>774</v>
      </c>
      <c r="N237" s="93" t="s">
        <v>774</v>
      </c>
      <c r="O237" s="94">
        <v>0</v>
      </c>
      <c r="P237" s="94">
        <v>0</v>
      </c>
      <c r="Q237" s="94">
        <v>0</v>
      </c>
      <c r="R237" s="94">
        <v>1</v>
      </c>
      <c r="S237" s="95">
        <v>50</v>
      </c>
      <c r="T237" s="94" t="s">
        <v>774</v>
      </c>
      <c r="U237" s="94" t="s">
        <v>774</v>
      </c>
      <c r="V237" s="94" t="s">
        <v>774</v>
      </c>
      <c r="W237" s="94" t="s">
        <v>774</v>
      </c>
      <c r="X237" s="94" t="s">
        <v>774</v>
      </c>
      <c r="Y237" s="96">
        <v>1.8181818181818181E-2</v>
      </c>
      <c r="Z237" s="96">
        <v>0</v>
      </c>
      <c r="AA237" s="96">
        <v>0</v>
      </c>
      <c r="AB237" s="96">
        <v>0.98181818181818181</v>
      </c>
      <c r="AC237" s="16">
        <v>55</v>
      </c>
      <c r="AD237" s="96" t="s">
        <v>774</v>
      </c>
      <c r="AE237" s="96" t="s">
        <v>774</v>
      </c>
      <c r="AF237" s="96" t="s">
        <v>774</v>
      </c>
      <c r="AG237" s="96" t="s">
        <v>774</v>
      </c>
      <c r="AH237" s="96" t="s">
        <v>774</v>
      </c>
      <c r="AI237" s="97">
        <v>0</v>
      </c>
      <c r="AJ237" s="98">
        <v>0</v>
      </c>
      <c r="AK237" s="98">
        <v>0</v>
      </c>
      <c r="AL237" s="98">
        <v>1</v>
      </c>
      <c r="AM237" s="99">
        <v>59</v>
      </c>
      <c r="AN237" s="97" t="s">
        <v>774</v>
      </c>
      <c r="AO237" s="98" t="s">
        <v>774</v>
      </c>
      <c r="AP237" s="98" t="s">
        <v>774</v>
      </c>
      <c r="AQ237" s="98" t="s">
        <v>774</v>
      </c>
      <c r="AR237" s="99" t="s">
        <v>774</v>
      </c>
    </row>
    <row r="238" spans="1:44">
      <c r="A238" s="58" t="s">
        <v>465</v>
      </c>
      <c r="B238" s="58">
        <v>121</v>
      </c>
      <c r="C238" s="58" t="s">
        <v>8</v>
      </c>
      <c r="D238" s="92" t="s">
        <v>466</v>
      </c>
      <c r="E238" s="93">
        <v>0.7118029507376844</v>
      </c>
      <c r="F238" s="93">
        <v>0.18067016754188547</v>
      </c>
      <c r="G238" s="93">
        <v>8.8397099274818702E-2</v>
      </c>
      <c r="H238" s="93">
        <v>1.9129782445611403E-2</v>
      </c>
      <c r="I238" s="92">
        <v>7998</v>
      </c>
      <c r="J238" s="93">
        <v>0.51087719298245615</v>
      </c>
      <c r="K238" s="93">
        <v>0.27578947368421053</v>
      </c>
      <c r="L238" s="93">
        <v>0.19157894736842104</v>
      </c>
      <c r="M238" s="93">
        <v>2.175438596491228E-2</v>
      </c>
      <c r="N238" s="92">
        <v>1425</v>
      </c>
      <c r="O238" s="94">
        <v>0.7235494880546075</v>
      </c>
      <c r="P238" s="94">
        <v>0.17090127670332447</v>
      </c>
      <c r="Q238" s="94">
        <v>8.6841107318923014E-2</v>
      </c>
      <c r="R238" s="94">
        <v>1.8708127923144989E-2</v>
      </c>
      <c r="S238" s="95">
        <v>7911</v>
      </c>
      <c r="T238" s="94">
        <v>0.52971768202080238</v>
      </c>
      <c r="U238" s="94">
        <v>0.27563150074294207</v>
      </c>
      <c r="V238" s="94">
        <v>0.17533432392273401</v>
      </c>
      <c r="W238" s="94">
        <v>1.9316493313521546E-2</v>
      </c>
      <c r="X238" s="95">
        <v>1346</v>
      </c>
      <c r="Y238" s="96">
        <v>0.72568979373158315</v>
      </c>
      <c r="Z238" s="96">
        <v>0.16956871149209751</v>
      </c>
      <c r="AA238" s="96">
        <v>8.8668631127779271E-2</v>
      </c>
      <c r="AB238" s="96">
        <v>1.6072863648540048E-2</v>
      </c>
      <c r="AC238" s="16">
        <v>7466</v>
      </c>
      <c r="AD238" s="96">
        <v>0.54905193734542457</v>
      </c>
      <c r="AE238" s="96">
        <v>0.26793075020610058</v>
      </c>
      <c r="AF238" s="96">
        <v>0.16982687551525144</v>
      </c>
      <c r="AG238" s="96">
        <v>1.3190436933223413E-2</v>
      </c>
      <c r="AH238" s="16">
        <v>1213</v>
      </c>
      <c r="AI238" s="97">
        <v>0.69824660633484159</v>
      </c>
      <c r="AJ238" s="98">
        <v>0.1869343891402715</v>
      </c>
      <c r="AK238" s="98">
        <v>0.10166855203619909</v>
      </c>
      <c r="AL238" s="98">
        <v>1.3150452488687783E-2</v>
      </c>
      <c r="AM238" s="99">
        <v>7072</v>
      </c>
      <c r="AN238" s="98">
        <v>0.53475061324611606</v>
      </c>
      <c r="AO238" s="98">
        <v>0.26737530662305803</v>
      </c>
      <c r="AP238" s="98">
        <v>0.19051512673753065</v>
      </c>
      <c r="AQ238" s="98">
        <v>7.3589533932951756E-3</v>
      </c>
      <c r="AR238" s="99">
        <v>1223</v>
      </c>
    </row>
    <row r="239" spans="1:44">
      <c r="A239" s="58" t="s">
        <v>467</v>
      </c>
      <c r="B239" s="58">
        <v>189</v>
      </c>
      <c r="C239" s="58" t="s">
        <v>13</v>
      </c>
      <c r="D239" s="92" t="s">
        <v>468</v>
      </c>
      <c r="E239" s="93">
        <v>0.7092882991556092</v>
      </c>
      <c r="F239" s="93">
        <v>0.22798552472858866</v>
      </c>
      <c r="G239" s="93">
        <v>5.5488540410132688E-2</v>
      </c>
      <c r="H239" s="93">
        <v>7.2376357056694813E-3</v>
      </c>
      <c r="I239" s="92">
        <v>829</v>
      </c>
      <c r="J239" s="93" t="s">
        <v>774</v>
      </c>
      <c r="K239" s="93" t="s">
        <v>774</v>
      </c>
      <c r="L239" s="93" t="s">
        <v>774</v>
      </c>
      <c r="M239" s="93" t="s">
        <v>774</v>
      </c>
      <c r="N239" s="93" t="s">
        <v>774</v>
      </c>
      <c r="O239" s="94">
        <v>0.71940667490729293</v>
      </c>
      <c r="P239" s="94">
        <v>0.19283065512978986</v>
      </c>
      <c r="Q239" s="94">
        <v>7.6637824474660068E-2</v>
      </c>
      <c r="R239" s="94">
        <v>1.1124845488257108E-2</v>
      </c>
      <c r="S239" s="95">
        <v>809</v>
      </c>
      <c r="T239" s="94" t="s">
        <v>774</v>
      </c>
      <c r="U239" s="94" t="s">
        <v>774</v>
      </c>
      <c r="V239" s="94" t="s">
        <v>774</v>
      </c>
      <c r="W239" s="94" t="s">
        <v>774</v>
      </c>
      <c r="X239" s="94" t="s">
        <v>774</v>
      </c>
      <c r="Y239" s="96">
        <v>0.72665764546684708</v>
      </c>
      <c r="Z239" s="96">
        <v>0.15426251691474965</v>
      </c>
      <c r="AA239" s="96">
        <v>0.10690121786197564</v>
      </c>
      <c r="AB239" s="96">
        <v>1.2178619756427604E-2</v>
      </c>
      <c r="AC239" s="16">
        <v>739</v>
      </c>
      <c r="AD239" s="96" t="s">
        <v>774</v>
      </c>
      <c r="AE239" s="96" t="s">
        <v>774</v>
      </c>
      <c r="AF239" s="96" t="s">
        <v>774</v>
      </c>
      <c r="AG239" s="96" t="s">
        <v>774</v>
      </c>
      <c r="AH239" s="96" t="s">
        <v>774</v>
      </c>
      <c r="AI239" s="97">
        <v>0.68595041322314054</v>
      </c>
      <c r="AJ239" s="98">
        <v>0.18870523415977961</v>
      </c>
      <c r="AK239" s="98">
        <v>0.11019283746556474</v>
      </c>
      <c r="AL239" s="98">
        <v>1.5151515151515152E-2</v>
      </c>
      <c r="AM239" s="99">
        <v>726</v>
      </c>
      <c r="AN239" s="97" t="s">
        <v>774</v>
      </c>
      <c r="AO239" s="98" t="s">
        <v>774</v>
      </c>
      <c r="AP239" s="98" t="s">
        <v>774</v>
      </c>
      <c r="AQ239" s="98" t="s">
        <v>774</v>
      </c>
      <c r="AR239" s="99" t="s">
        <v>774</v>
      </c>
    </row>
    <row r="240" spans="1:44">
      <c r="A240" s="58" t="s">
        <v>469</v>
      </c>
      <c r="B240" s="58">
        <v>105</v>
      </c>
      <c r="C240" s="58" t="s">
        <v>13</v>
      </c>
      <c r="D240" s="92" t="s">
        <v>470</v>
      </c>
      <c r="E240" s="93">
        <v>0.77272727272727271</v>
      </c>
      <c r="F240" s="93">
        <v>0.1038961038961039</v>
      </c>
      <c r="G240" s="93">
        <v>0.10173160173160173</v>
      </c>
      <c r="H240" s="93">
        <v>2.1645021645021644E-2</v>
      </c>
      <c r="I240" s="92">
        <v>462</v>
      </c>
      <c r="J240" s="93" t="s">
        <v>774</v>
      </c>
      <c r="K240" s="93" t="s">
        <v>774</v>
      </c>
      <c r="L240" s="93" t="s">
        <v>774</v>
      </c>
      <c r="M240" s="93" t="s">
        <v>774</v>
      </c>
      <c r="N240" s="93" t="s">
        <v>774</v>
      </c>
      <c r="O240" s="94">
        <v>0.82</v>
      </c>
      <c r="P240" s="94">
        <v>7.1111111111111111E-2</v>
      </c>
      <c r="Q240" s="94">
        <v>9.555555555555556E-2</v>
      </c>
      <c r="R240" s="94">
        <v>1.3333333333333334E-2</v>
      </c>
      <c r="S240" s="95">
        <v>450</v>
      </c>
      <c r="T240" s="94" t="s">
        <v>774</v>
      </c>
      <c r="U240" s="94" t="s">
        <v>774</v>
      </c>
      <c r="V240" s="94" t="s">
        <v>774</v>
      </c>
      <c r="W240" s="94" t="s">
        <v>774</v>
      </c>
      <c r="X240" s="94" t="s">
        <v>774</v>
      </c>
      <c r="Y240" s="96">
        <v>0.81877729257641918</v>
      </c>
      <c r="Z240" s="96">
        <v>7.4235807860262015E-2</v>
      </c>
      <c r="AA240" s="96">
        <v>9.3886462882096067E-2</v>
      </c>
      <c r="AB240" s="96">
        <v>1.3100436681222707E-2</v>
      </c>
      <c r="AC240" s="16">
        <v>458</v>
      </c>
      <c r="AD240" s="96" t="s">
        <v>774</v>
      </c>
      <c r="AE240" s="96" t="s">
        <v>774</v>
      </c>
      <c r="AF240" s="96" t="s">
        <v>774</v>
      </c>
      <c r="AG240" s="96" t="s">
        <v>774</v>
      </c>
      <c r="AH240" s="96" t="s">
        <v>774</v>
      </c>
      <c r="AI240" s="97">
        <v>0.83256880733944949</v>
      </c>
      <c r="AJ240" s="98">
        <v>6.6513761467889912E-2</v>
      </c>
      <c r="AK240" s="98">
        <v>9.1743119266055051E-2</v>
      </c>
      <c r="AL240" s="98">
        <v>9.1743119266055051E-3</v>
      </c>
      <c r="AM240" s="99">
        <v>436</v>
      </c>
      <c r="AN240" s="97" t="s">
        <v>774</v>
      </c>
      <c r="AO240" s="98" t="s">
        <v>774</v>
      </c>
      <c r="AP240" s="98" t="s">
        <v>774</v>
      </c>
      <c r="AQ240" s="98" t="s">
        <v>774</v>
      </c>
      <c r="AR240" s="99" t="s">
        <v>774</v>
      </c>
    </row>
    <row r="241" spans="1:44">
      <c r="A241" s="58" t="s">
        <v>471</v>
      </c>
      <c r="B241" s="58">
        <v>101</v>
      </c>
      <c r="C241" s="58" t="s">
        <v>13</v>
      </c>
      <c r="D241" s="92" t="s">
        <v>472</v>
      </c>
      <c r="E241" s="93">
        <v>0.72916666666666663</v>
      </c>
      <c r="F241" s="93">
        <v>0.1875</v>
      </c>
      <c r="G241" s="93">
        <v>8.3333333333333329E-2</v>
      </c>
      <c r="H241" s="93">
        <v>0</v>
      </c>
      <c r="I241" s="92">
        <v>48</v>
      </c>
      <c r="J241" s="93" t="s">
        <v>694</v>
      </c>
      <c r="K241" s="93" t="s">
        <v>694</v>
      </c>
      <c r="L241" s="93" t="s">
        <v>694</v>
      </c>
      <c r="M241" s="93" t="s">
        <v>694</v>
      </c>
      <c r="N241" s="92" t="s">
        <v>694</v>
      </c>
      <c r="O241" s="94">
        <v>0.77272727272727271</v>
      </c>
      <c r="P241" s="94">
        <v>0.22727272727272727</v>
      </c>
      <c r="Q241" s="94">
        <v>0</v>
      </c>
      <c r="R241" s="94">
        <v>0</v>
      </c>
      <c r="S241" s="95">
        <v>44</v>
      </c>
      <c r="T241" s="94" t="s">
        <v>694</v>
      </c>
      <c r="U241" s="94" t="s">
        <v>694</v>
      </c>
      <c r="V241" s="94" t="s">
        <v>694</v>
      </c>
      <c r="W241" s="94" t="s">
        <v>694</v>
      </c>
      <c r="X241" s="94" t="s">
        <v>694</v>
      </c>
      <c r="Y241" s="96">
        <v>0.72916666666666663</v>
      </c>
      <c r="Z241" s="96">
        <v>0.20833333333333334</v>
      </c>
      <c r="AA241" s="96">
        <v>2.0833333333333332E-2</v>
      </c>
      <c r="AB241" s="96">
        <v>4.1666666666666664E-2</v>
      </c>
      <c r="AC241" s="16">
        <v>48</v>
      </c>
      <c r="AD241" s="96" t="s">
        <v>694</v>
      </c>
      <c r="AE241" s="96" t="s">
        <v>694</v>
      </c>
      <c r="AF241" s="96" t="s">
        <v>694</v>
      </c>
      <c r="AG241" s="96" t="s">
        <v>694</v>
      </c>
      <c r="AH241" s="16" t="s">
        <v>694</v>
      </c>
      <c r="AI241" s="97">
        <v>0.63043478260869568</v>
      </c>
      <c r="AJ241" s="98">
        <v>0.28260869565217389</v>
      </c>
      <c r="AK241" s="98">
        <v>8.6956521739130432E-2</v>
      </c>
      <c r="AL241" s="98">
        <v>0</v>
      </c>
      <c r="AM241" s="99">
        <v>46</v>
      </c>
      <c r="AN241" s="98" t="s">
        <v>694</v>
      </c>
      <c r="AO241" s="98" t="s">
        <v>694</v>
      </c>
      <c r="AP241" s="98" t="s">
        <v>694</v>
      </c>
      <c r="AQ241" s="98" t="s">
        <v>694</v>
      </c>
      <c r="AR241" s="98" t="s">
        <v>694</v>
      </c>
    </row>
    <row r="242" spans="1:44">
      <c r="A242" s="58" t="s">
        <v>473</v>
      </c>
      <c r="B242" s="58">
        <v>114</v>
      </c>
      <c r="C242" s="58" t="s">
        <v>13</v>
      </c>
      <c r="D242" s="92" t="s">
        <v>474</v>
      </c>
      <c r="E242" s="93">
        <v>0.80752212389380529</v>
      </c>
      <c r="F242" s="93">
        <v>0.12389380530973451</v>
      </c>
      <c r="G242" s="93">
        <v>5.5309734513274339E-2</v>
      </c>
      <c r="H242" s="93">
        <v>1.3274336283185841E-2</v>
      </c>
      <c r="I242" s="92">
        <v>452</v>
      </c>
      <c r="J242" s="93" t="s">
        <v>774</v>
      </c>
      <c r="K242" s="93" t="s">
        <v>774</v>
      </c>
      <c r="L242" s="93" t="s">
        <v>774</v>
      </c>
      <c r="M242" s="93" t="s">
        <v>774</v>
      </c>
      <c r="N242" s="93" t="s">
        <v>774</v>
      </c>
      <c r="O242" s="94">
        <v>0.81497797356828194</v>
      </c>
      <c r="P242" s="94">
        <v>0.10792951541850221</v>
      </c>
      <c r="Q242" s="94">
        <v>5.2863436123348019E-2</v>
      </c>
      <c r="R242" s="94">
        <v>2.4229074889867842E-2</v>
      </c>
      <c r="S242" s="95">
        <v>454</v>
      </c>
      <c r="T242" s="94" t="s">
        <v>774</v>
      </c>
      <c r="U242" s="94" t="s">
        <v>774</v>
      </c>
      <c r="V242" s="94" t="s">
        <v>774</v>
      </c>
      <c r="W242" s="94" t="s">
        <v>774</v>
      </c>
      <c r="X242" s="94" t="s">
        <v>774</v>
      </c>
      <c r="Y242" s="96">
        <v>0.85611510791366907</v>
      </c>
      <c r="Z242" s="96">
        <v>9.5923261390887291E-2</v>
      </c>
      <c r="AA242" s="96">
        <v>2.8776978417266189E-2</v>
      </c>
      <c r="AB242" s="96">
        <v>1.9184652278177457E-2</v>
      </c>
      <c r="AC242" s="16">
        <v>417</v>
      </c>
      <c r="AD242" s="96" t="s">
        <v>774</v>
      </c>
      <c r="AE242" s="96" t="s">
        <v>774</v>
      </c>
      <c r="AF242" s="96" t="s">
        <v>774</v>
      </c>
      <c r="AG242" s="96" t="s">
        <v>774</v>
      </c>
      <c r="AH242" s="96" t="s">
        <v>774</v>
      </c>
      <c r="AI242" s="97">
        <v>0.85749385749385754</v>
      </c>
      <c r="AJ242" s="98">
        <v>8.3538083538083535E-2</v>
      </c>
      <c r="AK242" s="98">
        <v>3.9312039312039311E-2</v>
      </c>
      <c r="AL242" s="98">
        <v>1.9656019656019656E-2</v>
      </c>
      <c r="AM242" s="99">
        <v>407</v>
      </c>
      <c r="AN242" s="97" t="s">
        <v>774</v>
      </c>
      <c r="AO242" s="98" t="s">
        <v>774</v>
      </c>
      <c r="AP242" s="98" t="s">
        <v>774</v>
      </c>
      <c r="AQ242" s="98" t="s">
        <v>774</v>
      </c>
      <c r="AR242" s="99" t="s">
        <v>774</v>
      </c>
    </row>
    <row r="243" spans="1:44">
      <c r="A243" s="58" t="s">
        <v>640</v>
      </c>
      <c r="B243" s="58">
        <v>189</v>
      </c>
      <c r="C243" s="58" t="s">
        <v>13</v>
      </c>
      <c r="D243" s="92" t="s">
        <v>475</v>
      </c>
      <c r="E243" s="93" t="s">
        <v>694</v>
      </c>
      <c r="F243" s="93" t="s">
        <v>694</v>
      </c>
      <c r="G243" s="93" t="s">
        <v>694</v>
      </c>
      <c r="H243" s="93" t="s">
        <v>694</v>
      </c>
      <c r="I243" s="92" t="s">
        <v>694</v>
      </c>
      <c r="J243" s="93" t="s">
        <v>694</v>
      </c>
      <c r="K243" s="93" t="s">
        <v>694</v>
      </c>
      <c r="L243" s="93" t="s">
        <v>694</v>
      </c>
      <c r="M243" s="93" t="s">
        <v>694</v>
      </c>
      <c r="N243" s="92" t="s">
        <v>694</v>
      </c>
      <c r="O243" s="94">
        <v>1</v>
      </c>
      <c r="P243" s="94">
        <v>0</v>
      </c>
      <c r="Q243" s="94">
        <v>0</v>
      </c>
      <c r="R243" s="94">
        <v>0</v>
      </c>
      <c r="S243" s="95">
        <v>1</v>
      </c>
      <c r="T243" s="94" t="s">
        <v>694</v>
      </c>
      <c r="U243" s="94" t="s">
        <v>694</v>
      </c>
      <c r="V243" s="94" t="s">
        <v>694</v>
      </c>
      <c r="W243" s="94" t="s">
        <v>694</v>
      </c>
      <c r="X243" s="94" t="s">
        <v>694</v>
      </c>
      <c r="Y243" s="96">
        <v>1</v>
      </c>
      <c r="Z243" s="96">
        <v>0</v>
      </c>
      <c r="AA243" s="96">
        <v>0</v>
      </c>
      <c r="AB243" s="96">
        <v>0</v>
      </c>
      <c r="AC243" s="16">
        <v>1</v>
      </c>
      <c r="AD243" s="96" t="s">
        <v>694</v>
      </c>
      <c r="AE243" s="96" t="s">
        <v>694</v>
      </c>
      <c r="AF243" s="96" t="s">
        <v>694</v>
      </c>
      <c r="AG243" s="96" t="s">
        <v>694</v>
      </c>
      <c r="AH243" s="16" t="s">
        <v>694</v>
      </c>
      <c r="AI243" s="98" t="s">
        <v>694</v>
      </c>
      <c r="AJ243" s="98" t="s">
        <v>694</v>
      </c>
      <c r="AK243" s="98" t="s">
        <v>694</v>
      </c>
      <c r="AL243" s="98" t="s">
        <v>694</v>
      </c>
      <c r="AM243" s="98" t="s">
        <v>694</v>
      </c>
      <c r="AN243" s="98" t="s">
        <v>694</v>
      </c>
      <c r="AO243" s="98" t="s">
        <v>694</v>
      </c>
      <c r="AP243" s="98" t="s">
        <v>694</v>
      </c>
      <c r="AQ243" s="98" t="s">
        <v>694</v>
      </c>
      <c r="AR243" s="98" t="s">
        <v>694</v>
      </c>
    </row>
    <row r="244" spans="1:44">
      <c r="A244" s="58" t="s">
        <v>476</v>
      </c>
      <c r="B244" s="58">
        <v>113</v>
      </c>
      <c r="C244" s="58" t="s">
        <v>13</v>
      </c>
      <c r="D244" s="92" t="s">
        <v>477</v>
      </c>
      <c r="E244" s="93">
        <v>0.76390977443609021</v>
      </c>
      <c r="F244" s="93">
        <v>0.18345864661654135</v>
      </c>
      <c r="G244" s="93">
        <v>4.3609022556390979E-2</v>
      </c>
      <c r="H244" s="93">
        <v>9.0225563909774441E-3</v>
      </c>
      <c r="I244" s="92">
        <v>665</v>
      </c>
      <c r="J244" s="93">
        <v>0.90909090909090906</v>
      </c>
      <c r="K244" s="93">
        <v>9.0909090909090912E-2</v>
      </c>
      <c r="L244" s="93">
        <v>0</v>
      </c>
      <c r="M244" s="93">
        <v>0</v>
      </c>
      <c r="N244" s="92">
        <v>11</v>
      </c>
      <c r="O244" s="94">
        <v>0.771513353115727</v>
      </c>
      <c r="P244" s="94">
        <v>0.15727002967359049</v>
      </c>
      <c r="Q244" s="94">
        <v>5.637982195845697E-2</v>
      </c>
      <c r="R244" s="94">
        <v>1.483679525222552E-2</v>
      </c>
      <c r="S244" s="95">
        <v>674</v>
      </c>
      <c r="T244" s="94">
        <v>0.72727272727272729</v>
      </c>
      <c r="U244" s="94">
        <v>9.0909090909090912E-2</v>
      </c>
      <c r="V244" s="94">
        <v>0.18181818181818182</v>
      </c>
      <c r="W244" s="94">
        <v>0</v>
      </c>
      <c r="X244" s="95">
        <v>11</v>
      </c>
      <c r="Y244" s="96">
        <v>0.7929373996789727</v>
      </c>
      <c r="Z244" s="96">
        <v>0.1476725521669342</v>
      </c>
      <c r="AA244" s="96">
        <v>4.6548956661316213E-2</v>
      </c>
      <c r="AB244" s="96">
        <v>1.2841091492776886E-2</v>
      </c>
      <c r="AC244" s="16">
        <v>623</v>
      </c>
      <c r="AD244" s="96" t="s">
        <v>774</v>
      </c>
      <c r="AE244" s="96" t="s">
        <v>774</v>
      </c>
      <c r="AF244" s="96" t="s">
        <v>774</v>
      </c>
      <c r="AG244" s="96" t="s">
        <v>774</v>
      </c>
      <c r="AH244" s="96" t="s">
        <v>774</v>
      </c>
      <c r="AI244" s="97">
        <v>0.77408056042031526</v>
      </c>
      <c r="AJ244" s="98">
        <v>0.15586690017513136</v>
      </c>
      <c r="AK244" s="98">
        <v>5.0788091068301226E-2</v>
      </c>
      <c r="AL244" s="98">
        <v>1.9264448336252189E-2</v>
      </c>
      <c r="AM244" s="99">
        <v>571</v>
      </c>
      <c r="AN244" s="97" t="s">
        <v>774</v>
      </c>
      <c r="AO244" s="98" t="s">
        <v>774</v>
      </c>
      <c r="AP244" s="98" t="s">
        <v>774</v>
      </c>
      <c r="AQ244" s="98" t="s">
        <v>774</v>
      </c>
      <c r="AR244" s="99" t="s">
        <v>774</v>
      </c>
    </row>
    <row r="245" spans="1:44">
      <c r="A245" s="58" t="s">
        <v>478</v>
      </c>
      <c r="B245" s="58">
        <v>121</v>
      </c>
      <c r="C245" s="58" t="s">
        <v>13</v>
      </c>
      <c r="D245" s="92" t="s">
        <v>479</v>
      </c>
      <c r="E245" s="93">
        <v>0.70951993490642795</v>
      </c>
      <c r="F245" s="93">
        <v>0.16598860862489828</v>
      </c>
      <c r="G245" s="93">
        <v>0.10170870626525631</v>
      </c>
      <c r="H245" s="93">
        <v>2.2782750203417412E-2</v>
      </c>
      <c r="I245" s="92">
        <v>1229</v>
      </c>
      <c r="J245" s="93">
        <v>0.58536585365853655</v>
      </c>
      <c r="K245" s="93">
        <v>0.17886178861788618</v>
      </c>
      <c r="L245" s="93">
        <v>0.23577235772357724</v>
      </c>
      <c r="M245" s="93">
        <v>0</v>
      </c>
      <c r="N245" s="92">
        <v>123</v>
      </c>
      <c r="O245" s="94">
        <v>0.71717171717171713</v>
      </c>
      <c r="P245" s="94">
        <v>0.15909090909090909</v>
      </c>
      <c r="Q245" s="94">
        <v>0.1026936026936027</v>
      </c>
      <c r="R245" s="94">
        <v>2.1043771043771045E-2</v>
      </c>
      <c r="S245" s="95">
        <v>1188</v>
      </c>
      <c r="T245" s="94">
        <v>0.59433962264150941</v>
      </c>
      <c r="U245" s="94">
        <v>0.18867924528301888</v>
      </c>
      <c r="V245" s="94">
        <v>0.21698113207547171</v>
      </c>
      <c r="W245" s="94">
        <v>0</v>
      </c>
      <c r="X245" s="95">
        <v>106</v>
      </c>
      <c r="Y245" s="96">
        <v>0.71316477768090669</v>
      </c>
      <c r="Z245" s="96">
        <v>0.16477768090671316</v>
      </c>
      <c r="AA245" s="96">
        <v>0.10723626852659111</v>
      </c>
      <c r="AB245" s="96">
        <v>1.4821272885789015E-2</v>
      </c>
      <c r="AC245" s="16">
        <v>1147</v>
      </c>
      <c r="AD245" s="96">
        <v>0.5053763440860215</v>
      </c>
      <c r="AE245" s="96">
        <v>0.25806451612903225</v>
      </c>
      <c r="AF245" s="96">
        <v>0.23655913978494625</v>
      </c>
      <c r="AG245" s="96">
        <v>0</v>
      </c>
      <c r="AH245" s="16">
        <v>93</v>
      </c>
      <c r="AI245" s="97">
        <v>0.70175438596491224</v>
      </c>
      <c r="AJ245" s="98">
        <v>0.16081871345029239</v>
      </c>
      <c r="AK245" s="98">
        <v>0.11598440545808966</v>
      </c>
      <c r="AL245" s="98">
        <v>2.1442495126705652E-2</v>
      </c>
      <c r="AM245" s="99">
        <v>1026</v>
      </c>
      <c r="AN245" s="98">
        <v>0.5</v>
      </c>
      <c r="AO245" s="98">
        <v>0.24444444444444444</v>
      </c>
      <c r="AP245" s="98">
        <v>0.24444444444444444</v>
      </c>
      <c r="AQ245" s="98">
        <v>1.1111111111111112E-2</v>
      </c>
      <c r="AR245" s="99">
        <v>90</v>
      </c>
    </row>
    <row r="246" spans="1:44">
      <c r="A246" s="58" t="s">
        <v>480</v>
      </c>
      <c r="B246" s="58">
        <v>112</v>
      </c>
      <c r="C246" s="58" t="s">
        <v>13</v>
      </c>
      <c r="D246" s="92" t="s">
        <v>481</v>
      </c>
      <c r="E246" s="93">
        <v>1</v>
      </c>
      <c r="F246" s="93">
        <v>0</v>
      </c>
      <c r="G246" s="93">
        <v>0</v>
      </c>
      <c r="H246" s="93">
        <v>0</v>
      </c>
      <c r="I246" s="92">
        <v>12</v>
      </c>
      <c r="J246" s="93" t="s">
        <v>694</v>
      </c>
      <c r="K246" s="93" t="s">
        <v>694</v>
      </c>
      <c r="L246" s="93" t="s">
        <v>694</v>
      </c>
      <c r="M246" s="93" t="s">
        <v>694</v>
      </c>
      <c r="N246" s="92" t="s">
        <v>694</v>
      </c>
      <c r="O246" s="94">
        <v>1</v>
      </c>
      <c r="P246" s="94">
        <v>0</v>
      </c>
      <c r="Q246" s="94">
        <v>0</v>
      </c>
      <c r="R246" s="94">
        <v>0</v>
      </c>
      <c r="S246" s="95">
        <v>8</v>
      </c>
      <c r="T246" s="94" t="s">
        <v>694</v>
      </c>
      <c r="U246" s="94" t="s">
        <v>694</v>
      </c>
      <c r="V246" s="94" t="s">
        <v>694</v>
      </c>
      <c r="W246" s="94" t="s">
        <v>694</v>
      </c>
      <c r="X246" s="94" t="s">
        <v>694</v>
      </c>
      <c r="Y246" s="96">
        <v>1</v>
      </c>
      <c r="Z246" s="96">
        <v>0</v>
      </c>
      <c r="AA246" s="96">
        <v>0</v>
      </c>
      <c r="AB246" s="96">
        <v>0</v>
      </c>
      <c r="AC246" s="16">
        <v>11</v>
      </c>
      <c r="AD246" s="96" t="s">
        <v>694</v>
      </c>
      <c r="AE246" s="96" t="s">
        <v>694</v>
      </c>
      <c r="AF246" s="96" t="s">
        <v>694</v>
      </c>
      <c r="AG246" s="96" t="s">
        <v>694</v>
      </c>
      <c r="AH246" s="16" t="s">
        <v>694</v>
      </c>
      <c r="AI246" s="97">
        <v>1</v>
      </c>
      <c r="AJ246" s="98">
        <v>0</v>
      </c>
      <c r="AK246" s="98">
        <v>0</v>
      </c>
      <c r="AL246" s="98">
        <v>0</v>
      </c>
      <c r="AM246" s="99">
        <v>8</v>
      </c>
      <c r="AN246" s="98" t="s">
        <v>694</v>
      </c>
      <c r="AO246" s="98" t="s">
        <v>694</v>
      </c>
      <c r="AP246" s="98" t="s">
        <v>694</v>
      </c>
      <c r="AQ246" s="98" t="s">
        <v>694</v>
      </c>
      <c r="AR246" s="98" t="s">
        <v>694</v>
      </c>
    </row>
    <row r="247" spans="1:44">
      <c r="A247" s="58" t="s">
        <v>482</v>
      </c>
      <c r="B247" s="58">
        <v>121</v>
      </c>
      <c r="C247" s="58" t="s">
        <v>13</v>
      </c>
      <c r="D247" s="92" t="s">
        <v>483</v>
      </c>
      <c r="E247" s="93">
        <v>1</v>
      </c>
      <c r="F247" s="93">
        <v>0</v>
      </c>
      <c r="G247" s="93">
        <v>0</v>
      </c>
      <c r="H247" s="93">
        <v>0</v>
      </c>
      <c r="I247" s="92">
        <v>12</v>
      </c>
      <c r="J247" s="93" t="s">
        <v>694</v>
      </c>
      <c r="K247" s="93" t="s">
        <v>694</v>
      </c>
      <c r="L247" s="93" t="s">
        <v>694</v>
      </c>
      <c r="M247" s="93" t="s">
        <v>694</v>
      </c>
      <c r="N247" s="92" t="s">
        <v>694</v>
      </c>
      <c r="O247" s="94">
        <v>1</v>
      </c>
      <c r="P247" s="94">
        <v>0</v>
      </c>
      <c r="Q247" s="94">
        <v>0</v>
      </c>
      <c r="R247" s="94">
        <v>0</v>
      </c>
      <c r="S247" s="95">
        <v>18</v>
      </c>
      <c r="T247" s="94" t="s">
        <v>694</v>
      </c>
      <c r="U247" s="94" t="s">
        <v>694</v>
      </c>
      <c r="V247" s="94" t="s">
        <v>694</v>
      </c>
      <c r="W247" s="94" t="s">
        <v>694</v>
      </c>
      <c r="X247" s="94" t="s">
        <v>694</v>
      </c>
      <c r="Y247" s="96">
        <v>1</v>
      </c>
      <c r="Z247" s="96">
        <v>0</v>
      </c>
      <c r="AA247" s="96">
        <v>0</v>
      </c>
      <c r="AB247" s="96">
        <v>0</v>
      </c>
      <c r="AC247" s="16">
        <v>15</v>
      </c>
      <c r="AD247" s="96" t="s">
        <v>694</v>
      </c>
      <c r="AE247" s="96" t="s">
        <v>694</v>
      </c>
      <c r="AF247" s="96" t="s">
        <v>694</v>
      </c>
      <c r="AG247" s="96" t="s">
        <v>694</v>
      </c>
      <c r="AH247" s="16" t="s">
        <v>694</v>
      </c>
      <c r="AI247" s="97">
        <v>1</v>
      </c>
      <c r="AJ247" s="98">
        <v>0</v>
      </c>
      <c r="AK247" s="98">
        <v>0</v>
      </c>
      <c r="AL247" s="98">
        <v>0</v>
      </c>
      <c r="AM247" s="99">
        <v>13</v>
      </c>
      <c r="AN247" s="98" t="s">
        <v>694</v>
      </c>
      <c r="AO247" s="98" t="s">
        <v>694</v>
      </c>
      <c r="AP247" s="98" t="s">
        <v>694</v>
      </c>
      <c r="AQ247" s="98" t="s">
        <v>694</v>
      </c>
      <c r="AR247" s="98" t="s">
        <v>694</v>
      </c>
    </row>
    <row r="248" spans="1:44">
      <c r="A248" s="58" t="s">
        <v>484</v>
      </c>
      <c r="B248" s="58">
        <v>189</v>
      </c>
      <c r="C248" s="58" t="s">
        <v>13</v>
      </c>
      <c r="D248" s="92" t="s">
        <v>485</v>
      </c>
      <c r="E248" s="93">
        <v>0.64664586583463335</v>
      </c>
      <c r="F248" s="93">
        <v>0.24336973478939158</v>
      </c>
      <c r="G248" s="93">
        <v>7.5663026521060842E-2</v>
      </c>
      <c r="H248" s="93">
        <v>3.4321372854914198E-2</v>
      </c>
      <c r="I248" s="92">
        <v>1282</v>
      </c>
      <c r="J248" s="93">
        <v>0.53846153846153844</v>
      </c>
      <c r="K248" s="93">
        <v>0.38461538461538464</v>
      </c>
      <c r="L248" s="93">
        <v>7.6923076923076927E-2</v>
      </c>
      <c r="M248" s="93">
        <v>0</v>
      </c>
      <c r="N248" s="92">
        <v>13</v>
      </c>
      <c r="O248" s="94">
        <v>0.65845909451945994</v>
      </c>
      <c r="P248" s="94">
        <v>0.24940428911834789</v>
      </c>
      <c r="Q248" s="94">
        <v>7.3073868149324858E-2</v>
      </c>
      <c r="R248" s="94">
        <v>1.9062748212867357E-2</v>
      </c>
      <c r="S248" s="95">
        <v>1259</v>
      </c>
      <c r="T248" s="94">
        <v>0.5714285714285714</v>
      </c>
      <c r="U248" s="94">
        <v>0.21428571428571427</v>
      </c>
      <c r="V248" s="94">
        <v>0.21428571428571427</v>
      </c>
      <c r="W248" s="94">
        <v>0</v>
      </c>
      <c r="X248" s="95">
        <v>14</v>
      </c>
      <c r="Y248" s="96">
        <v>0.64749999999999996</v>
      </c>
      <c r="Z248" s="96">
        <v>0.27583333333333332</v>
      </c>
      <c r="AA248" s="96">
        <v>6.8333333333333329E-2</v>
      </c>
      <c r="AB248" s="96">
        <v>8.3333333333333332E-3</v>
      </c>
      <c r="AC248" s="16">
        <v>1200</v>
      </c>
      <c r="AD248" s="96">
        <v>0.75</v>
      </c>
      <c r="AE248" s="96">
        <v>8.3333333333333329E-2</v>
      </c>
      <c r="AF248" s="96">
        <v>0.16666666666666666</v>
      </c>
      <c r="AG248" s="96">
        <v>0</v>
      </c>
      <c r="AH248" s="16">
        <v>12</v>
      </c>
      <c r="AI248" s="97">
        <v>0.64336283185840704</v>
      </c>
      <c r="AJ248" s="98">
        <v>0.26371681415929205</v>
      </c>
      <c r="AK248" s="98">
        <v>7.9646017699115043E-2</v>
      </c>
      <c r="AL248" s="98">
        <v>1.3274336283185841E-2</v>
      </c>
      <c r="AM248" s="99">
        <v>1130</v>
      </c>
      <c r="AN248" s="98">
        <v>0.53333333333333333</v>
      </c>
      <c r="AO248" s="98">
        <v>0.26666666666666666</v>
      </c>
      <c r="AP248" s="98">
        <v>0.13333333333333333</v>
      </c>
      <c r="AQ248" s="98">
        <v>6.6666666666666666E-2</v>
      </c>
      <c r="AR248" s="99">
        <v>15</v>
      </c>
    </row>
    <row r="249" spans="1:44">
      <c r="A249" s="58" t="s">
        <v>486</v>
      </c>
      <c r="B249" s="58">
        <v>121</v>
      </c>
      <c r="C249" s="58" t="s">
        <v>13</v>
      </c>
      <c r="D249" s="92" t="s">
        <v>487</v>
      </c>
      <c r="E249" s="93">
        <v>0.67321867321867324</v>
      </c>
      <c r="F249" s="93">
        <v>0.26535626535626533</v>
      </c>
      <c r="G249" s="93">
        <v>3.8083538083538086E-2</v>
      </c>
      <c r="H249" s="93">
        <v>2.334152334152334E-2</v>
      </c>
      <c r="I249" s="92">
        <v>814</v>
      </c>
      <c r="J249" s="93">
        <v>0.40909090909090912</v>
      </c>
      <c r="K249" s="93">
        <v>0.45454545454545453</v>
      </c>
      <c r="L249" s="93">
        <v>4.5454545454545456E-2</v>
      </c>
      <c r="M249" s="93">
        <v>9.0909090909090912E-2</v>
      </c>
      <c r="N249" s="92">
        <v>22</v>
      </c>
      <c r="O249" s="94">
        <v>0.65359477124183007</v>
      </c>
      <c r="P249" s="94">
        <v>0.28627450980392155</v>
      </c>
      <c r="Q249" s="94">
        <v>4.0522875816993466E-2</v>
      </c>
      <c r="R249" s="94">
        <v>1.9607843137254902E-2</v>
      </c>
      <c r="S249" s="95">
        <v>765</v>
      </c>
      <c r="T249" s="94">
        <v>0.3</v>
      </c>
      <c r="U249" s="94">
        <v>0.65</v>
      </c>
      <c r="V249" s="94">
        <v>0</v>
      </c>
      <c r="W249" s="94">
        <v>0.05</v>
      </c>
      <c r="X249" s="95">
        <v>20</v>
      </c>
      <c r="Y249" s="96">
        <v>0.65778401122019636</v>
      </c>
      <c r="Z249" s="96">
        <v>0.2608695652173913</v>
      </c>
      <c r="AA249" s="96">
        <v>5.7503506311360447E-2</v>
      </c>
      <c r="AB249" s="96">
        <v>2.3842917251051893E-2</v>
      </c>
      <c r="AC249" s="16">
        <v>713</v>
      </c>
      <c r="AD249" s="96">
        <v>0.33333333333333331</v>
      </c>
      <c r="AE249" s="96">
        <v>0.58333333333333337</v>
      </c>
      <c r="AF249" s="96">
        <v>0</v>
      </c>
      <c r="AG249" s="96">
        <v>8.3333333333333329E-2</v>
      </c>
      <c r="AH249" s="16">
        <v>12</v>
      </c>
      <c r="AI249" s="97">
        <v>0.66268656716417906</v>
      </c>
      <c r="AJ249" s="98">
        <v>0.2298507462686567</v>
      </c>
      <c r="AK249" s="98">
        <v>6.8656716417910449E-2</v>
      </c>
      <c r="AL249" s="98">
        <v>3.880597014925373E-2</v>
      </c>
      <c r="AM249" s="99">
        <v>670</v>
      </c>
      <c r="AN249" s="98">
        <v>0.53333333333333333</v>
      </c>
      <c r="AO249" s="98">
        <v>0.4</v>
      </c>
      <c r="AP249" s="98">
        <v>0</v>
      </c>
      <c r="AQ249" s="98">
        <v>6.6666666666666666E-2</v>
      </c>
      <c r="AR249" s="99">
        <v>15</v>
      </c>
    </row>
    <row r="250" spans="1:44">
      <c r="A250" s="58" t="s">
        <v>488</v>
      </c>
      <c r="B250" s="58">
        <v>171</v>
      </c>
      <c r="C250" s="58" t="s">
        <v>13</v>
      </c>
      <c r="D250" s="92" t="s">
        <v>489</v>
      </c>
      <c r="E250" s="93">
        <v>0.78301886792452835</v>
      </c>
      <c r="F250" s="93">
        <v>0.14150943396226415</v>
      </c>
      <c r="G250" s="93">
        <v>6.6037735849056603E-2</v>
      </c>
      <c r="H250" s="93">
        <v>9.433962264150943E-3</v>
      </c>
      <c r="I250" s="92">
        <v>106</v>
      </c>
      <c r="J250" s="93" t="s">
        <v>774</v>
      </c>
      <c r="K250" s="93" t="s">
        <v>774</v>
      </c>
      <c r="L250" s="93" t="s">
        <v>774</v>
      </c>
      <c r="M250" s="93" t="s">
        <v>774</v>
      </c>
      <c r="N250" s="93" t="s">
        <v>774</v>
      </c>
      <c r="O250" s="94">
        <v>0.65765765765765771</v>
      </c>
      <c r="P250" s="94">
        <v>0.21621621621621623</v>
      </c>
      <c r="Q250" s="94">
        <v>0.11711711711711711</v>
      </c>
      <c r="R250" s="94">
        <v>9.0090090090090089E-3</v>
      </c>
      <c r="S250" s="95">
        <v>111</v>
      </c>
      <c r="T250" s="94" t="s">
        <v>774</v>
      </c>
      <c r="U250" s="94" t="s">
        <v>774</v>
      </c>
      <c r="V250" s="94" t="s">
        <v>774</v>
      </c>
      <c r="W250" s="94" t="s">
        <v>774</v>
      </c>
      <c r="X250" s="94" t="s">
        <v>774</v>
      </c>
      <c r="Y250" s="96">
        <v>0.64130434782608692</v>
      </c>
      <c r="Z250" s="96">
        <v>0.21739130434782608</v>
      </c>
      <c r="AA250" s="96">
        <v>0.13043478260869565</v>
      </c>
      <c r="AB250" s="96">
        <v>1.0869565217391304E-2</v>
      </c>
      <c r="AC250" s="16">
        <v>92</v>
      </c>
      <c r="AD250" s="96" t="s">
        <v>694</v>
      </c>
      <c r="AE250" s="96" t="s">
        <v>694</v>
      </c>
      <c r="AF250" s="96" t="s">
        <v>694</v>
      </c>
      <c r="AG250" s="96" t="s">
        <v>694</v>
      </c>
      <c r="AH250" s="16" t="s">
        <v>694</v>
      </c>
      <c r="AI250" s="97">
        <v>0.58762886597938147</v>
      </c>
      <c r="AJ250" s="98">
        <v>0.32989690721649484</v>
      </c>
      <c r="AK250" s="98">
        <v>6.1855670103092786E-2</v>
      </c>
      <c r="AL250" s="98">
        <v>2.0618556701030927E-2</v>
      </c>
      <c r="AM250" s="99">
        <v>97</v>
      </c>
      <c r="AN250" s="98" t="s">
        <v>694</v>
      </c>
      <c r="AO250" s="98" t="s">
        <v>694</v>
      </c>
      <c r="AP250" s="98" t="s">
        <v>694</v>
      </c>
      <c r="AQ250" s="98" t="s">
        <v>694</v>
      </c>
      <c r="AR250" s="98" t="s">
        <v>694</v>
      </c>
    </row>
    <row r="251" spans="1:44">
      <c r="A251" s="58" t="s">
        <v>490</v>
      </c>
      <c r="B251" s="58">
        <v>113</v>
      </c>
      <c r="C251" s="58" t="s">
        <v>13</v>
      </c>
      <c r="D251" s="92" t="s">
        <v>491</v>
      </c>
      <c r="E251" s="93">
        <v>0.62376237623762376</v>
      </c>
      <c r="F251" s="93">
        <v>0.34653465346534651</v>
      </c>
      <c r="G251" s="93">
        <v>2.6402640264026403E-2</v>
      </c>
      <c r="H251" s="93">
        <v>3.3003300330033004E-3</v>
      </c>
      <c r="I251" s="92">
        <v>303</v>
      </c>
      <c r="J251" s="93">
        <v>0.66666666666666663</v>
      </c>
      <c r="K251" s="93">
        <v>0.33333333333333331</v>
      </c>
      <c r="L251" s="93">
        <v>0</v>
      </c>
      <c r="M251" s="93">
        <v>0</v>
      </c>
      <c r="N251" s="92">
        <v>15</v>
      </c>
      <c r="O251" s="94">
        <v>0.51700680272108845</v>
      </c>
      <c r="P251" s="94">
        <v>0.43537414965986393</v>
      </c>
      <c r="Q251" s="94">
        <v>4.0816326530612242E-2</v>
      </c>
      <c r="R251" s="94">
        <v>6.8027210884353739E-3</v>
      </c>
      <c r="S251" s="95">
        <v>147</v>
      </c>
      <c r="T251" s="94" t="s">
        <v>774</v>
      </c>
      <c r="U251" s="94" t="s">
        <v>774</v>
      </c>
      <c r="V251" s="94" t="s">
        <v>774</v>
      </c>
      <c r="W251" s="94" t="s">
        <v>774</v>
      </c>
      <c r="X251" s="94" t="s">
        <v>774</v>
      </c>
      <c r="Y251" s="96">
        <v>0.3258426966292135</v>
      </c>
      <c r="Z251" s="96">
        <v>0.6292134831460674</v>
      </c>
      <c r="AA251" s="96">
        <v>4.49438202247191E-2</v>
      </c>
      <c r="AB251" s="96">
        <v>0</v>
      </c>
      <c r="AC251" s="16">
        <v>89</v>
      </c>
      <c r="AD251" s="96" t="s">
        <v>694</v>
      </c>
      <c r="AE251" s="96" t="s">
        <v>694</v>
      </c>
      <c r="AF251" s="96" t="s">
        <v>694</v>
      </c>
      <c r="AG251" s="96" t="s">
        <v>694</v>
      </c>
      <c r="AH251" s="16" t="s">
        <v>694</v>
      </c>
      <c r="AI251" s="97">
        <v>0.4</v>
      </c>
      <c r="AJ251" s="98">
        <v>0.56470588235294117</v>
      </c>
      <c r="AK251" s="98">
        <v>2.3529411764705882E-2</v>
      </c>
      <c r="AL251" s="98">
        <v>1.1764705882352941E-2</v>
      </c>
      <c r="AM251" s="99">
        <v>85</v>
      </c>
      <c r="AN251" s="98" t="s">
        <v>694</v>
      </c>
      <c r="AO251" s="98" t="s">
        <v>694</v>
      </c>
      <c r="AP251" s="98" t="s">
        <v>694</v>
      </c>
      <c r="AQ251" s="98" t="s">
        <v>694</v>
      </c>
      <c r="AR251" s="98" t="s">
        <v>694</v>
      </c>
    </row>
    <row r="252" spans="1:44">
      <c r="A252" s="58" t="s">
        <v>492</v>
      </c>
      <c r="B252" s="58">
        <v>114</v>
      </c>
      <c r="C252" s="58" t="s">
        <v>13</v>
      </c>
      <c r="D252" s="92" t="s">
        <v>493</v>
      </c>
      <c r="E252" s="93">
        <v>0.6104069379586391</v>
      </c>
      <c r="F252" s="93">
        <v>0.2688458972648432</v>
      </c>
      <c r="G252" s="93">
        <v>0.10540360240160107</v>
      </c>
      <c r="H252" s="93">
        <v>1.5343562374916611E-2</v>
      </c>
      <c r="I252" s="92">
        <v>1499</v>
      </c>
      <c r="J252" s="93">
        <v>0.40540540540540543</v>
      </c>
      <c r="K252" s="93">
        <v>0.3783783783783784</v>
      </c>
      <c r="L252" s="93">
        <v>0.1891891891891892</v>
      </c>
      <c r="M252" s="93">
        <v>2.7027027027027029E-2</v>
      </c>
      <c r="N252" s="92">
        <v>37</v>
      </c>
      <c r="O252" s="94">
        <v>0.59734219269102995</v>
      </c>
      <c r="P252" s="94">
        <v>0.25382059800664453</v>
      </c>
      <c r="Q252" s="94">
        <v>0.14086378737541527</v>
      </c>
      <c r="R252" s="94">
        <v>7.9734219269102981E-3</v>
      </c>
      <c r="S252" s="95">
        <v>1505</v>
      </c>
      <c r="T252" s="94">
        <v>0.5</v>
      </c>
      <c r="U252" s="94">
        <v>0.25</v>
      </c>
      <c r="V252" s="94">
        <v>0.21428571428571427</v>
      </c>
      <c r="W252" s="94">
        <v>3.5714285714285712E-2</v>
      </c>
      <c r="X252" s="95">
        <v>28</v>
      </c>
      <c r="Y252" s="96">
        <v>0.58224363386097733</v>
      </c>
      <c r="Z252" s="96">
        <v>0.2732278045423262</v>
      </c>
      <c r="AA252" s="96">
        <v>0.13558155540261527</v>
      </c>
      <c r="AB252" s="96">
        <v>8.9470061940812116E-3</v>
      </c>
      <c r="AC252" s="16">
        <v>1453</v>
      </c>
      <c r="AD252" s="96">
        <v>0.30434782608695654</v>
      </c>
      <c r="AE252" s="96">
        <v>0.47826086956521741</v>
      </c>
      <c r="AF252" s="96">
        <v>0.21739130434782608</v>
      </c>
      <c r="AG252" s="96">
        <v>0</v>
      </c>
      <c r="AH252" s="16">
        <v>23</v>
      </c>
      <c r="AI252" s="97">
        <v>0.5788288288288288</v>
      </c>
      <c r="AJ252" s="98">
        <v>0.26201201201201202</v>
      </c>
      <c r="AK252" s="98">
        <v>0.15015015015015015</v>
      </c>
      <c r="AL252" s="98">
        <v>9.0090090090090089E-3</v>
      </c>
      <c r="AM252" s="99">
        <v>1332</v>
      </c>
      <c r="AN252" s="98">
        <v>0.33333333333333331</v>
      </c>
      <c r="AO252" s="98">
        <v>0.38095238095238093</v>
      </c>
      <c r="AP252" s="98">
        <v>0.2857142857142857</v>
      </c>
      <c r="AQ252" s="98">
        <v>0</v>
      </c>
      <c r="AR252" s="99">
        <v>21</v>
      </c>
    </row>
    <row r="253" spans="1:44">
      <c r="A253" s="58" t="s">
        <v>494</v>
      </c>
      <c r="B253" s="58">
        <v>189</v>
      </c>
      <c r="C253" s="58" t="s">
        <v>13</v>
      </c>
      <c r="D253" s="92" t="s">
        <v>495</v>
      </c>
      <c r="E253" s="93">
        <v>0.57714285714285718</v>
      </c>
      <c r="F253" s="93">
        <v>0.32</v>
      </c>
      <c r="G253" s="93">
        <v>8.5714285714285715E-2</v>
      </c>
      <c r="H253" s="93">
        <v>1.7142857142857144E-2</v>
      </c>
      <c r="I253" s="92">
        <v>175</v>
      </c>
      <c r="J253" s="93" t="s">
        <v>694</v>
      </c>
      <c r="K253" s="93" t="s">
        <v>694</v>
      </c>
      <c r="L253" s="93" t="s">
        <v>694</v>
      </c>
      <c r="M253" s="93" t="s">
        <v>694</v>
      </c>
      <c r="N253" s="92" t="s">
        <v>694</v>
      </c>
      <c r="O253" s="94">
        <v>0.56043956043956045</v>
      </c>
      <c r="P253" s="94">
        <v>0.36263736263736263</v>
      </c>
      <c r="Q253" s="94">
        <v>5.4945054945054944E-2</v>
      </c>
      <c r="R253" s="94">
        <v>2.197802197802198E-2</v>
      </c>
      <c r="S253" s="95">
        <v>182</v>
      </c>
      <c r="T253" s="94" t="s">
        <v>774</v>
      </c>
      <c r="U253" s="94" t="s">
        <v>774</v>
      </c>
      <c r="V253" s="94" t="s">
        <v>774</v>
      </c>
      <c r="W253" s="94" t="s">
        <v>774</v>
      </c>
      <c r="X253" s="94" t="s">
        <v>774</v>
      </c>
      <c r="Y253" s="96">
        <v>0.61403508771929827</v>
      </c>
      <c r="Z253" s="96">
        <v>0.31578947368421051</v>
      </c>
      <c r="AA253" s="96">
        <v>5.2631578947368418E-2</v>
      </c>
      <c r="AB253" s="96">
        <v>1.7543859649122806E-2</v>
      </c>
      <c r="AC253" s="16">
        <v>171</v>
      </c>
      <c r="AD253" s="96" t="s">
        <v>694</v>
      </c>
      <c r="AE253" s="96" t="s">
        <v>694</v>
      </c>
      <c r="AF253" s="96" t="s">
        <v>694</v>
      </c>
      <c r="AG253" s="96" t="s">
        <v>694</v>
      </c>
      <c r="AH253" s="16" t="s">
        <v>694</v>
      </c>
      <c r="AI253" s="97">
        <v>0.6107784431137725</v>
      </c>
      <c r="AJ253" s="98">
        <v>0.29940119760479039</v>
      </c>
      <c r="AK253" s="98">
        <v>5.3892215568862277E-2</v>
      </c>
      <c r="AL253" s="98">
        <v>3.5928143712574849E-2</v>
      </c>
      <c r="AM253" s="99">
        <v>167</v>
      </c>
      <c r="AN253" s="98" t="s">
        <v>694</v>
      </c>
      <c r="AO253" s="98" t="s">
        <v>694</v>
      </c>
      <c r="AP253" s="98" t="s">
        <v>694</v>
      </c>
      <c r="AQ253" s="98" t="s">
        <v>694</v>
      </c>
      <c r="AR253" s="98" t="s">
        <v>694</v>
      </c>
    </row>
    <row r="254" spans="1:44">
      <c r="A254" s="58" t="s">
        <v>496</v>
      </c>
      <c r="B254" s="58">
        <v>113</v>
      </c>
      <c r="C254" s="58" t="s">
        <v>13</v>
      </c>
      <c r="D254" s="92" t="s">
        <v>497</v>
      </c>
      <c r="E254" s="93">
        <v>0.86842105263157898</v>
      </c>
      <c r="F254" s="93">
        <v>0.13157894736842105</v>
      </c>
      <c r="G254" s="93">
        <v>0</v>
      </c>
      <c r="H254" s="93">
        <v>0</v>
      </c>
      <c r="I254" s="92">
        <v>38</v>
      </c>
      <c r="J254" s="93" t="s">
        <v>694</v>
      </c>
      <c r="K254" s="93" t="s">
        <v>694</v>
      </c>
      <c r="L254" s="93" t="s">
        <v>694</v>
      </c>
      <c r="M254" s="93" t="s">
        <v>694</v>
      </c>
      <c r="N254" s="92" t="s">
        <v>694</v>
      </c>
      <c r="O254" s="94">
        <v>0.86111111111111116</v>
      </c>
      <c r="P254" s="94">
        <v>0.1388888888888889</v>
      </c>
      <c r="Q254" s="94">
        <v>0</v>
      </c>
      <c r="R254" s="94">
        <v>0</v>
      </c>
      <c r="S254" s="95">
        <v>36</v>
      </c>
      <c r="T254" s="94" t="s">
        <v>774</v>
      </c>
      <c r="U254" s="94" t="s">
        <v>774</v>
      </c>
      <c r="V254" s="94" t="s">
        <v>774</v>
      </c>
      <c r="W254" s="94" t="s">
        <v>774</v>
      </c>
      <c r="X254" s="94" t="s">
        <v>774</v>
      </c>
      <c r="Y254" s="96">
        <v>0.79411764705882348</v>
      </c>
      <c r="Z254" s="96">
        <v>0.17647058823529413</v>
      </c>
      <c r="AA254" s="96">
        <v>0</v>
      </c>
      <c r="AB254" s="96">
        <v>2.9411764705882353E-2</v>
      </c>
      <c r="AC254" s="16">
        <v>34</v>
      </c>
      <c r="AD254" s="96" t="s">
        <v>774</v>
      </c>
      <c r="AE254" s="96" t="s">
        <v>774</v>
      </c>
      <c r="AF254" s="96" t="s">
        <v>774</v>
      </c>
      <c r="AG254" s="96" t="s">
        <v>774</v>
      </c>
      <c r="AH254" s="96" t="s">
        <v>774</v>
      </c>
      <c r="AI254" s="97">
        <v>0.7857142857142857</v>
      </c>
      <c r="AJ254" s="98">
        <v>0.21428571428571427</v>
      </c>
      <c r="AK254" s="98">
        <v>0</v>
      </c>
      <c r="AL254" s="98">
        <v>0</v>
      </c>
      <c r="AM254" s="99">
        <v>28</v>
      </c>
      <c r="AN254" s="97" t="s">
        <v>774</v>
      </c>
      <c r="AO254" s="98" t="s">
        <v>774</v>
      </c>
      <c r="AP254" s="98" t="s">
        <v>774</v>
      </c>
      <c r="AQ254" s="98" t="s">
        <v>774</v>
      </c>
      <c r="AR254" s="99" t="s">
        <v>774</v>
      </c>
    </row>
    <row r="255" spans="1:44">
      <c r="A255" s="58" t="s">
        <v>498</v>
      </c>
      <c r="B255" s="58">
        <v>101</v>
      </c>
      <c r="C255" s="58" t="s">
        <v>8</v>
      </c>
      <c r="D255" s="92" t="s">
        <v>499</v>
      </c>
      <c r="E255" s="93">
        <v>0.68304248861911987</v>
      </c>
      <c r="F255" s="93">
        <v>0.17393778452200304</v>
      </c>
      <c r="G255" s="93">
        <v>0.13524279210925644</v>
      </c>
      <c r="H255" s="93">
        <v>7.7769347496206374E-3</v>
      </c>
      <c r="I255" s="92">
        <v>5272</v>
      </c>
      <c r="J255" s="93">
        <v>0.5401069518716578</v>
      </c>
      <c r="K255" s="93">
        <v>0.25133689839572193</v>
      </c>
      <c r="L255" s="93">
        <v>0.19786096256684493</v>
      </c>
      <c r="M255" s="93">
        <v>1.06951871657754E-2</v>
      </c>
      <c r="N255" s="92">
        <v>187</v>
      </c>
      <c r="O255" s="94">
        <v>0.68901960784313721</v>
      </c>
      <c r="P255" s="94">
        <v>0.1719607843137255</v>
      </c>
      <c r="Q255" s="94">
        <v>0.12803921568627452</v>
      </c>
      <c r="R255" s="94">
        <v>1.0980392156862745E-2</v>
      </c>
      <c r="S255" s="95">
        <v>5100</v>
      </c>
      <c r="T255" s="94">
        <v>0.60126582278481011</v>
      </c>
      <c r="U255" s="94">
        <v>0.24050632911392406</v>
      </c>
      <c r="V255" s="94">
        <v>0.15822784810126583</v>
      </c>
      <c r="W255" s="94">
        <v>0</v>
      </c>
      <c r="X255" s="95">
        <v>158</v>
      </c>
      <c r="Y255" s="96">
        <v>0.69396027563842722</v>
      </c>
      <c r="Z255" s="96">
        <v>0.17146331576813945</v>
      </c>
      <c r="AA255" s="96">
        <v>0.12423996757194973</v>
      </c>
      <c r="AB255" s="96">
        <v>1.0336441021483584E-2</v>
      </c>
      <c r="AC255" s="16">
        <v>4934</v>
      </c>
      <c r="AD255" s="96">
        <v>0.62420382165605093</v>
      </c>
      <c r="AE255" s="96">
        <v>0.19108280254777071</v>
      </c>
      <c r="AF255" s="96">
        <v>0.17834394904458598</v>
      </c>
      <c r="AG255" s="96">
        <v>6.369426751592357E-3</v>
      </c>
      <c r="AH255" s="16">
        <v>157</v>
      </c>
      <c r="AI255" s="97">
        <v>0.68878865979381443</v>
      </c>
      <c r="AJ255" s="98">
        <v>0.17568728522336768</v>
      </c>
      <c r="AK255" s="98">
        <v>0.12048969072164949</v>
      </c>
      <c r="AL255" s="98">
        <v>1.5034364261168385E-2</v>
      </c>
      <c r="AM255" s="99">
        <v>4656</v>
      </c>
      <c r="AN255" s="98">
        <v>0.59872611464968151</v>
      </c>
      <c r="AO255" s="98">
        <v>0.26751592356687898</v>
      </c>
      <c r="AP255" s="98">
        <v>0.12738853503184713</v>
      </c>
      <c r="AQ255" s="98">
        <v>6.369426751592357E-3</v>
      </c>
      <c r="AR255" s="99">
        <v>157</v>
      </c>
    </row>
    <row r="256" spans="1:44">
      <c r="A256" s="58" t="s">
        <v>667</v>
      </c>
      <c r="B256" s="58">
        <v>101</v>
      </c>
      <c r="C256" s="58" t="s">
        <v>13</v>
      </c>
      <c r="D256" s="92" t="s">
        <v>500</v>
      </c>
      <c r="E256" s="93">
        <v>0.99152542372881358</v>
      </c>
      <c r="F256" s="93">
        <v>8.4745762711864406E-3</v>
      </c>
      <c r="G256" s="93">
        <v>0</v>
      </c>
      <c r="H256" s="93">
        <v>0</v>
      </c>
      <c r="I256" s="92">
        <v>118</v>
      </c>
      <c r="J256" s="93" t="s">
        <v>774</v>
      </c>
      <c r="K256" s="93" t="s">
        <v>774</v>
      </c>
      <c r="L256" s="93" t="s">
        <v>774</v>
      </c>
      <c r="M256" s="93" t="s">
        <v>774</v>
      </c>
      <c r="N256" s="93" t="s">
        <v>774</v>
      </c>
      <c r="O256" s="94">
        <v>0.99</v>
      </c>
      <c r="P256" s="94">
        <v>0.01</v>
      </c>
      <c r="Q256" s="94">
        <v>0</v>
      </c>
      <c r="R256" s="94">
        <v>0</v>
      </c>
      <c r="S256" s="95">
        <v>100</v>
      </c>
      <c r="T256" s="94" t="s">
        <v>774</v>
      </c>
      <c r="U256" s="94" t="s">
        <v>774</v>
      </c>
      <c r="V256" s="94" t="s">
        <v>774</v>
      </c>
      <c r="W256" s="94" t="s">
        <v>774</v>
      </c>
      <c r="X256" s="94" t="s">
        <v>774</v>
      </c>
      <c r="Y256" s="96">
        <v>1</v>
      </c>
      <c r="Z256" s="96">
        <v>0</v>
      </c>
      <c r="AA256" s="96">
        <v>0</v>
      </c>
      <c r="AB256" s="96">
        <v>0</v>
      </c>
      <c r="AC256" s="16">
        <v>49</v>
      </c>
      <c r="AD256" s="96" t="s">
        <v>774</v>
      </c>
      <c r="AE256" s="96" t="s">
        <v>774</v>
      </c>
      <c r="AF256" s="96" t="s">
        <v>774</v>
      </c>
      <c r="AG256" s="96" t="s">
        <v>774</v>
      </c>
      <c r="AH256" s="96" t="s">
        <v>774</v>
      </c>
      <c r="AI256" s="97">
        <v>0.96202531645569622</v>
      </c>
      <c r="AJ256" s="98">
        <v>3.7974683544303799E-2</v>
      </c>
      <c r="AK256" s="98">
        <v>0</v>
      </c>
      <c r="AL256" s="98">
        <v>0</v>
      </c>
      <c r="AM256" s="99">
        <v>79</v>
      </c>
      <c r="AN256" s="97" t="s">
        <v>774</v>
      </c>
      <c r="AO256" s="98" t="s">
        <v>774</v>
      </c>
      <c r="AP256" s="98" t="s">
        <v>774</v>
      </c>
      <c r="AQ256" s="98" t="s">
        <v>774</v>
      </c>
      <c r="AR256" s="99" t="s">
        <v>774</v>
      </c>
    </row>
    <row r="257" spans="1:44">
      <c r="A257" s="58" t="s">
        <v>501</v>
      </c>
      <c r="B257" s="58">
        <v>101</v>
      </c>
      <c r="C257" s="58" t="s">
        <v>13</v>
      </c>
      <c r="D257" s="92" t="s">
        <v>502</v>
      </c>
      <c r="E257" s="93">
        <v>0.84210526315789469</v>
      </c>
      <c r="F257" s="93">
        <v>0.15789473684210525</v>
      </c>
      <c r="G257" s="93">
        <v>0</v>
      </c>
      <c r="H257" s="93">
        <v>0</v>
      </c>
      <c r="I257" s="92">
        <v>19</v>
      </c>
      <c r="J257" s="93" t="s">
        <v>694</v>
      </c>
      <c r="K257" s="93" t="s">
        <v>694</v>
      </c>
      <c r="L257" s="93" t="s">
        <v>694</v>
      </c>
      <c r="M257" s="93" t="s">
        <v>694</v>
      </c>
      <c r="N257" s="92" t="s">
        <v>694</v>
      </c>
      <c r="O257" s="94">
        <v>0.84615384615384615</v>
      </c>
      <c r="P257" s="94">
        <v>0.15384615384615385</v>
      </c>
      <c r="Q257" s="94">
        <v>0</v>
      </c>
      <c r="R257" s="94">
        <v>0</v>
      </c>
      <c r="S257" s="95">
        <v>13</v>
      </c>
      <c r="T257" s="94" t="s">
        <v>694</v>
      </c>
      <c r="U257" s="94" t="s">
        <v>694</v>
      </c>
      <c r="V257" s="94" t="s">
        <v>694</v>
      </c>
      <c r="W257" s="94" t="s">
        <v>694</v>
      </c>
      <c r="X257" s="94" t="s">
        <v>694</v>
      </c>
      <c r="Y257" s="96">
        <v>0.76923076923076927</v>
      </c>
      <c r="Z257" s="96">
        <v>0.23076923076923078</v>
      </c>
      <c r="AA257" s="96">
        <v>0</v>
      </c>
      <c r="AB257" s="96">
        <v>0</v>
      </c>
      <c r="AC257" s="16">
        <v>13</v>
      </c>
      <c r="AD257" s="96" t="s">
        <v>694</v>
      </c>
      <c r="AE257" s="96" t="s">
        <v>694</v>
      </c>
      <c r="AF257" s="96" t="s">
        <v>694</v>
      </c>
      <c r="AG257" s="96" t="s">
        <v>694</v>
      </c>
      <c r="AH257" s="16" t="s">
        <v>694</v>
      </c>
      <c r="AI257" s="97">
        <v>0.93333333333333335</v>
      </c>
      <c r="AJ257" s="98">
        <v>6.6666666666666666E-2</v>
      </c>
      <c r="AK257" s="98">
        <v>0</v>
      </c>
      <c r="AL257" s="98">
        <v>0</v>
      </c>
      <c r="AM257" s="99">
        <v>15</v>
      </c>
      <c r="AN257" s="98" t="s">
        <v>694</v>
      </c>
      <c r="AO257" s="98" t="s">
        <v>694</v>
      </c>
      <c r="AP257" s="98" t="s">
        <v>694</v>
      </c>
      <c r="AQ257" s="98" t="s">
        <v>694</v>
      </c>
      <c r="AR257" s="98" t="s">
        <v>694</v>
      </c>
    </row>
    <row r="258" spans="1:44">
      <c r="A258" s="58" t="s">
        <v>503</v>
      </c>
      <c r="B258" s="58">
        <v>101</v>
      </c>
      <c r="C258" s="58" t="s">
        <v>13</v>
      </c>
      <c r="D258" s="92" t="s">
        <v>504</v>
      </c>
      <c r="E258" s="93">
        <v>0.95</v>
      </c>
      <c r="F258" s="93">
        <v>0.05</v>
      </c>
      <c r="G258" s="93">
        <v>0</v>
      </c>
      <c r="H258" s="93">
        <v>0</v>
      </c>
      <c r="I258" s="92">
        <v>20</v>
      </c>
      <c r="J258" s="93" t="s">
        <v>774</v>
      </c>
      <c r="K258" s="93" t="s">
        <v>774</v>
      </c>
      <c r="L258" s="93" t="s">
        <v>774</v>
      </c>
      <c r="M258" s="93" t="s">
        <v>774</v>
      </c>
      <c r="N258" s="93" t="s">
        <v>774</v>
      </c>
      <c r="O258" s="94">
        <v>0.88461538461538458</v>
      </c>
      <c r="P258" s="94">
        <v>0.11538461538461539</v>
      </c>
      <c r="Q258" s="94">
        <v>0</v>
      </c>
      <c r="R258" s="94">
        <v>0</v>
      </c>
      <c r="S258" s="95">
        <v>26</v>
      </c>
      <c r="T258" s="94" t="s">
        <v>774</v>
      </c>
      <c r="U258" s="94" t="s">
        <v>774</v>
      </c>
      <c r="V258" s="94" t="s">
        <v>774</v>
      </c>
      <c r="W258" s="94" t="s">
        <v>774</v>
      </c>
      <c r="X258" s="94" t="s">
        <v>774</v>
      </c>
      <c r="Y258" s="96">
        <v>0.82352941176470584</v>
      </c>
      <c r="Z258" s="96">
        <v>0.17647058823529413</v>
      </c>
      <c r="AA258" s="96">
        <v>0</v>
      </c>
      <c r="AB258" s="96">
        <v>0</v>
      </c>
      <c r="AC258" s="16">
        <v>17</v>
      </c>
      <c r="AD258" s="96" t="s">
        <v>774</v>
      </c>
      <c r="AE258" s="96" t="s">
        <v>774</v>
      </c>
      <c r="AF258" s="96" t="s">
        <v>774</v>
      </c>
      <c r="AG258" s="96" t="s">
        <v>774</v>
      </c>
      <c r="AH258" s="96" t="s">
        <v>774</v>
      </c>
      <c r="AI258" s="97">
        <v>0.77777777777777779</v>
      </c>
      <c r="AJ258" s="98">
        <v>0.22222222222222221</v>
      </c>
      <c r="AK258" s="98">
        <v>0</v>
      </c>
      <c r="AL258" s="98">
        <v>0</v>
      </c>
      <c r="AM258" s="99">
        <v>18</v>
      </c>
      <c r="AN258" s="97" t="s">
        <v>774</v>
      </c>
      <c r="AO258" s="98" t="s">
        <v>774</v>
      </c>
      <c r="AP258" s="98" t="s">
        <v>774</v>
      </c>
      <c r="AQ258" s="98" t="s">
        <v>774</v>
      </c>
      <c r="AR258" s="99" t="s">
        <v>774</v>
      </c>
    </row>
    <row r="259" spans="1:44">
      <c r="A259" s="58" t="s">
        <v>505</v>
      </c>
      <c r="B259" s="58">
        <v>189</v>
      </c>
      <c r="C259" s="58" t="s">
        <v>13</v>
      </c>
      <c r="D259" s="92" t="s">
        <v>506</v>
      </c>
      <c r="E259" s="93">
        <v>0.76411543287327477</v>
      </c>
      <c r="F259" s="93">
        <v>0.14178168130489335</v>
      </c>
      <c r="G259" s="93">
        <v>7.6537013801756593E-2</v>
      </c>
      <c r="H259" s="93">
        <v>1.7565872020075281E-2</v>
      </c>
      <c r="I259" s="92">
        <v>797</v>
      </c>
      <c r="J259" s="93">
        <v>0.6</v>
      </c>
      <c r="K259" s="93">
        <v>0.3</v>
      </c>
      <c r="L259" s="93">
        <v>0.1</v>
      </c>
      <c r="M259" s="93">
        <v>0</v>
      </c>
      <c r="N259" s="92">
        <v>10</v>
      </c>
      <c r="O259" s="94">
        <v>0.740979381443299</v>
      </c>
      <c r="P259" s="94">
        <v>0.16752577319587628</v>
      </c>
      <c r="Q259" s="94">
        <v>7.8608247422680411E-2</v>
      </c>
      <c r="R259" s="94">
        <v>1.2886597938144329E-2</v>
      </c>
      <c r="S259" s="95">
        <v>776</v>
      </c>
      <c r="T259" s="94">
        <v>0.4</v>
      </c>
      <c r="U259" s="94">
        <v>0.4</v>
      </c>
      <c r="V259" s="94">
        <v>0.2</v>
      </c>
      <c r="W259" s="94">
        <v>0</v>
      </c>
      <c r="X259" s="95">
        <v>10</v>
      </c>
      <c r="Y259" s="96">
        <v>0.67103347889374088</v>
      </c>
      <c r="Z259" s="96">
        <v>0.24017467248908297</v>
      </c>
      <c r="AA259" s="96">
        <v>8.0058224163027658E-2</v>
      </c>
      <c r="AB259" s="96">
        <v>8.7336244541484712E-3</v>
      </c>
      <c r="AC259" s="16">
        <v>687</v>
      </c>
      <c r="AD259" s="96" t="s">
        <v>774</v>
      </c>
      <c r="AE259" s="96" t="s">
        <v>774</v>
      </c>
      <c r="AF259" s="96" t="s">
        <v>774</v>
      </c>
      <c r="AG259" s="96" t="s">
        <v>774</v>
      </c>
      <c r="AH259" s="96" t="s">
        <v>774</v>
      </c>
      <c r="AI259" s="97">
        <v>0.60816944024205744</v>
      </c>
      <c r="AJ259" s="98">
        <v>0.25718608169440244</v>
      </c>
      <c r="AK259" s="98">
        <v>0.11951588502269289</v>
      </c>
      <c r="AL259" s="98">
        <v>1.5128593040847202E-2</v>
      </c>
      <c r="AM259" s="99">
        <v>661</v>
      </c>
      <c r="AN259" s="97" t="s">
        <v>774</v>
      </c>
      <c r="AO259" s="98" t="s">
        <v>774</v>
      </c>
      <c r="AP259" s="98" t="s">
        <v>774</v>
      </c>
      <c r="AQ259" s="98" t="s">
        <v>774</v>
      </c>
      <c r="AR259" s="99" t="s">
        <v>774</v>
      </c>
    </row>
    <row r="260" spans="1:44">
      <c r="A260" s="58" t="s">
        <v>641</v>
      </c>
      <c r="B260" s="58">
        <v>123</v>
      </c>
      <c r="C260" s="58" t="s">
        <v>13</v>
      </c>
      <c r="D260" s="92" t="s">
        <v>507</v>
      </c>
      <c r="E260" s="93" t="s">
        <v>694</v>
      </c>
      <c r="F260" s="93" t="s">
        <v>694</v>
      </c>
      <c r="G260" s="93" t="s">
        <v>694</v>
      </c>
      <c r="H260" s="93" t="s">
        <v>694</v>
      </c>
      <c r="I260" s="92" t="s">
        <v>694</v>
      </c>
      <c r="J260" s="93" t="s">
        <v>694</v>
      </c>
      <c r="K260" s="93" t="s">
        <v>694</v>
      </c>
      <c r="L260" s="93" t="s">
        <v>694</v>
      </c>
      <c r="M260" s="93" t="s">
        <v>694</v>
      </c>
      <c r="N260" s="92" t="s">
        <v>694</v>
      </c>
      <c r="O260" s="94" t="s">
        <v>694</v>
      </c>
      <c r="P260" s="94" t="s">
        <v>694</v>
      </c>
      <c r="Q260" s="94" t="s">
        <v>694</v>
      </c>
      <c r="R260" s="94" t="s">
        <v>694</v>
      </c>
      <c r="S260" s="95">
        <v>0</v>
      </c>
      <c r="T260" s="94" t="s">
        <v>694</v>
      </c>
      <c r="U260" s="94" t="s">
        <v>694</v>
      </c>
      <c r="V260" s="94" t="s">
        <v>694</v>
      </c>
      <c r="W260" s="94" t="s">
        <v>694</v>
      </c>
      <c r="X260" s="94" t="s">
        <v>694</v>
      </c>
      <c r="Y260" s="96" t="s">
        <v>694</v>
      </c>
      <c r="Z260" s="96" t="s">
        <v>694</v>
      </c>
      <c r="AA260" s="96" t="s">
        <v>694</v>
      </c>
      <c r="AB260" s="96" t="s">
        <v>694</v>
      </c>
      <c r="AC260" s="16">
        <v>0</v>
      </c>
      <c r="AD260" s="96" t="s">
        <v>694</v>
      </c>
      <c r="AE260" s="96" t="s">
        <v>694</v>
      </c>
      <c r="AF260" s="96" t="s">
        <v>694</v>
      </c>
      <c r="AG260" s="96" t="s">
        <v>694</v>
      </c>
      <c r="AH260" s="16" t="s">
        <v>694</v>
      </c>
      <c r="AI260" s="97" t="s">
        <v>694</v>
      </c>
      <c r="AJ260" s="98" t="s">
        <v>694</v>
      </c>
      <c r="AK260" s="98" t="s">
        <v>694</v>
      </c>
      <c r="AL260" s="98" t="s">
        <v>694</v>
      </c>
      <c r="AM260" s="98" t="s">
        <v>694</v>
      </c>
      <c r="AN260" s="98" t="s">
        <v>694</v>
      </c>
      <c r="AO260" s="98" t="s">
        <v>694</v>
      </c>
      <c r="AP260" s="98" t="s">
        <v>694</v>
      </c>
      <c r="AQ260" s="98" t="s">
        <v>694</v>
      </c>
      <c r="AR260" s="98" t="s">
        <v>694</v>
      </c>
    </row>
    <row r="261" spans="1:44">
      <c r="A261" s="58" t="s">
        <v>508</v>
      </c>
      <c r="B261" s="58">
        <v>123</v>
      </c>
      <c r="C261" s="58" t="s">
        <v>13</v>
      </c>
      <c r="D261" s="92" t="s">
        <v>509</v>
      </c>
      <c r="E261" s="93">
        <v>0.46153846153846156</v>
      </c>
      <c r="F261" s="93">
        <v>0.38461538461538464</v>
      </c>
      <c r="G261" s="93">
        <v>0.15384615384615385</v>
      </c>
      <c r="H261" s="93">
        <v>0</v>
      </c>
      <c r="I261" s="92">
        <v>130</v>
      </c>
      <c r="J261" s="93">
        <v>0.25</v>
      </c>
      <c r="K261" s="93">
        <v>0.5</v>
      </c>
      <c r="L261" s="93">
        <v>0.25</v>
      </c>
      <c r="M261" s="93">
        <v>0</v>
      </c>
      <c r="N261" s="92">
        <v>12</v>
      </c>
      <c r="O261" s="94">
        <v>0.51298701298701299</v>
      </c>
      <c r="P261" s="94">
        <v>0.35714285714285715</v>
      </c>
      <c r="Q261" s="94">
        <v>0.12987012987012986</v>
      </c>
      <c r="R261" s="94">
        <v>0</v>
      </c>
      <c r="S261" s="95">
        <v>154</v>
      </c>
      <c r="T261" s="94">
        <v>0.40909090909090912</v>
      </c>
      <c r="U261" s="94">
        <v>0.27272727272727271</v>
      </c>
      <c r="V261" s="94">
        <v>0.31818181818181818</v>
      </c>
      <c r="W261" s="94">
        <v>0</v>
      </c>
      <c r="X261" s="95">
        <v>22</v>
      </c>
      <c r="Y261" s="96">
        <v>0.47749999999999998</v>
      </c>
      <c r="Z261" s="96">
        <v>0.40210000000000001</v>
      </c>
      <c r="AA261" s="96">
        <v>0.12039999999999999</v>
      </c>
      <c r="AB261" s="96">
        <v>0</v>
      </c>
      <c r="AC261" s="108">
        <v>109</v>
      </c>
      <c r="AD261" s="96" t="s">
        <v>694</v>
      </c>
      <c r="AE261" s="96" t="s">
        <v>694</v>
      </c>
      <c r="AF261" s="96" t="s">
        <v>694</v>
      </c>
      <c r="AG261" s="96" t="s">
        <v>694</v>
      </c>
      <c r="AH261" s="16" t="s">
        <v>694</v>
      </c>
      <c r="AI261" s="98" t="s">
        <v>694</v>
      </c>
      <c r="AJ261" s="98" t="s">
        <v>694</v>
      </c>
      <c r="AK261" s="98" t="s">
        <v>694</v>
      </c>
      <c r="AL261" s="98" t="s">
        <v>694</v>
      </c>
      <c r="AM261" s="98" t="s">
        <v>694</v>
      </c>
      <c r="AN261" s="98" t="s">
        <v>694</v>
      </c>
      <c r="AO261" s="98" t="s">
        <v>694</v>
      </c>
      <c r="AP261" s="98" t="s">
        <v>694</v>
      </c>
      <c r="AQ261" s="98" t="s">
        <v>694</v>
      </c>
      <c r="AR261" s="98" t="s">
        <v>694</v>
      </c>
    </row>
    <row r="262" spans="1:44">
      <c r="A262" s="58" t="s">
        <v>642</v>
      </c>
      <c r="B262" s="58">
        <v>171</v>
      </c>
      <c r="C262" s="58" t="s">
        <v>13</v>
      </c>
      <c r="D262" s="92" t="s">
        <v>510</v>
      </c>
      <c r="E262" s="93" t="s">
        <v>694</v>
      </c>
      <c r="F262" s="93" t="s">
        <v>694</v>
      </c>
      <c r="G262" s="93" t="s">
        <v>694</v>
      </c>
      <c r="H262" s="93" t="s">
        <v>694</v>
      </c>
      <c r="I262" s="92" t="s">
        <v>694</v>
      </c>
      <c r="J262" s="93" t="s">
        <v>694</v>
      </c>
      <c r="K262" s="93" t="s">
        <v>694</v>
      </c>
      <c r="L262" s="93" t="s">
        <v>694</v>
      </c>
      <c r="M262" s="93" t="s">
        <v>694</v>
      </c>
      <c r="N262" s="92" t="s">
        <v>694</v>
      </c>
      <c r="O262" s="94" t="s">
        <v>694</v>
      </c>
      <c r="P262" s="94" t="s">
        <v>694</v>
      </c>
      <c r="Q262" s="94" t="s">
        <v>694</v>
      </c>
      <c r="R262" s="94" t="s">
        <v>694</v>
      </c>
      <c r="S262" s="95">
        <v>0</v>
      </c>
      <c r="T262" s="94" t="s">
        <v>694</v>
      </c>
      <c r="U262" s="94" t="s">
        <v>694</v>
      </c>
      <c r="V262" s="94" t="s">
        <v>694</v>
      </c>
      <c r="W262" s="94" t="s">
        <v>694</v>
      </c>
      <c r="X262" s="94" t="s">
        <v>694</v>
      </c>
      <c r="Y262" s="96" t="s">
        <v>694</v>
      </c>
      <c r="Z262" s="96" t="s">
        <v>694</v>
      </c>
      <c r="AA262" s="96" t="s">
        <v>694</v>
      </c>
      <c r="AB262" s="96" t="s">
        <v>694</v>
      </c>
      <c r="AC262" s="16">
        <v>0</v>
      </c>
      <c r="AD262" s="96" t="s">
        <v>694</v>
      </c>
      <c r="AE262" s="96" t="s">
        <v>694</v>
      </c>
      <c r="AF262" s="96" t="s">
        <v>694</v>
      </c>
      <c r="AG262" s="96" t="s">
        <v>694</v>
      </c>
      <c r="AH262" s="16" t="s">
        <v>694</v>
      </c>
      <c r="AI262" s="98" t="s">
        <v>694</v>
      </c>
      <c r="AJ262" s="98" t="s">
        <v>694</v>
      </c>
      <c r="AK262" s="98" t="s">
        <v>694</v>
      </c>
      <c r="AL262" s="98" t="s">
        <v>694</v>
      </c>
      <c r="AM262" s="98" t="s">
        <v>694</v>
      </c>
      <c r="AN262" s="98" t="s">
        <v>694</v>
      </c>
      <c r="AO262" s="98" t="s">
        <v>694</v>
      </c>
      <c r="AP262" s="98" t="s">
        <v>694</v>
      </c>
      <c r="AQ262" s="98" t="s">
        <v>694</v>
      </c>
      <c r="AR262" s="98" t="s">
        <v>694</v>
      </c>
    </row>
    <row r="263" spans="1:44">
      <c r="A263" s="58" t="s">
        <v>511</v>
      </c>
      <c r="B263" s="58">
        <v>121</v>
      </c>
      <c r="C263" s="58" t="s">
        <v>13</v>
      </c>
      <c r="D263" s="92" t="s">
        <v>512</v>
      </c>
      <c r="E263" s="93">
        <v>0.65131578947368418</v>
      </c>
      <c r="F263" s="93">
        <v>0.21710526315789475</v>
      </c>
      <c r="G263" s="93">
        <v>0.125</v>
      </c>
      <c r="H263" s="93">
        <v>6.5789473684210523E-3</v>
      </c>
      <c r="I263" s="92">
        <v>456</v>
      </c>
      <c r="J263" s="93">
        <v>0.57894736842105265</v>
      </c>
      <c r="K263" s="93">
        <v>0.26315789473684209</v>
      </c>
      <c r="L263" s="93">
        <v>0.15789473684210525</v>
      </c>
      <c r="M263" s="93">
        <v>0</v>
      </c>
      <c r="N263" s="92">
        <v>38</v>
      </c>
      <c r="O263" s="94">
        <v>0.72365339578454335</v>
      </c>
      <c r="P263" s="94">
        <v>0.16861826697892271</v>
      </c>
      <c r="Q263" s="94">
        <v>9.3676814988290405E-2</v>
      </c>
      <c r="R263" s="94">
        <v>1.405152224824356E-2</v>
      </c>
      <c r="S263" s="95">
        <v>427</v>
      </c>
      <c r="T263" s="94">
        <v>0.55555555555555558</v>
      </c>
      <c r="U263" s="94">
        <v>0.22222222222222221</v>
      </c>
      <c r="V263" s="94">
        <v>0.22222222222222221</v>
      </c>
      <c r="W263" s="94">
        <v>0</v>
      </c>
      <c r="X263" s="95">
        <v>27</v>
      </c>
      <c r="Y263" s="96">
        <v>0.7192982456140351</v>
      </c>
      <c r="Z263" s="96">
        <v>0.19298245614035087</v>
      </c>
      <c r="AA263" s="96">
        <v>8.2706766917293228E-2</v>
      </c>
      <c r="AB263" s="96">
        <v>5.0125313283208017E-3</v>
      </c>
      <c r="AC263" s="16">
        <v>399</v>
      </c>
      <c r="AD263" s="96">
        <v>0.56000000000000005</v>
      </c>
      <c r="AE263" s="96">
        <v>0.28000000000000003</v>
      </c>
      <c r="AF263" s="96">
        <v>0.16</v>
      </c>
      <c r="AG263" s="96">
        <v>0</v>
      </c>
      <c r="AH263" s="16">
        <v>25</v>
      </c>
      <c r="AI263" s="97">
        <v>0.68974358974358974</v>
      </c>
      <c r="AJ263" s="98">
        <v>0.21025641025641026</v>
      </c>
      <c r="AK263" s="98">
        <v>9.4871794871794868E-2</v>
      </c>
      <c r="AL263" s="98">
        <v>5.1282051282051282E-3</v>
      </c>
      <c r="AM263" s="99">
        <v>390</v>
      </c>
      <c r="AN263" s="98">
        <v>0.46666666666666667</v>
      </c>
      <c r="AO263" s="98">
        <v>0.33333333333333331</v>
      </c>
      <c r="AP263" s="98">
        <v>0.16666666666666666</v>
      </c>
      <c r="AQ263" s="98">
        <v>3.3333333333333333E-2</v>
      </c>
      <c r="AR263" s="99">
        <v>30</v>
      </c>
    </row>
    <row r="264" spans="1:44">
      <c r="A264" s="58" t="s">
        <v>513</v>
      </c>
      <c r="B264" s="58">
        <v>101</v>
      </c>
      <c r="C264" s="58" t="s">
        <v>13</v>
      </c>
      <c r="D264" s="92" t="s">
        <v>514</v>
      </c>
      <c r="E264" s="93" t="s">
        <v>774</v>
      </c>
      <c r="F264" s="93" t="s">
        <v>774</v>
      </c>
      <c r="G264" s="93" t="s">
        <v>774</v>
      </c>
      <c r="H264" s="93" t="s">
        <v>774</v>
      </c>
      <c r="I264" s="93" t="s">
        <v>774</v>
      </c>
      <c r="J264" s="93" t="s">
        <v>774</v>
      </c>
      <c r="K264" s="93" t="s">
        <v>774</v>
      </c>
      <c r="L264" s="93" t="s">
        <v>774</v>
      </c>
      <c r="M264" s="93" t="s">
        <v>774</v>
      </c>
      <c r="N264" s="93" t="s">
        <v>774</v>
      </c>
      <c r="O264" s="94">
        <v>1</v>
      </c>
      <c r="P264" s="94">
        <v>0</v>
      </c>
      <c r="Q264" s="94">
        <v>0</v>
      </c>
      <c r="R264" s="94">
        <v>0</v>
      </c>
      <c r="S264" s="95">
        <v>1</v>
      </c>
      <c r="T264" s="94" t="s">
        <v>694</v>
      </c>
      <c r="U264" s="94" t="s">
        <v>694</v>
      </c>
      <c r="V264" s="94" t="s">
        <v>694</v>
      </c>
      <c r="W264" s="94" t="s">
        <v>694</v>
      </c>
      <c r="X264" s="94" t="s">
        <v>694</v>
      </c>
      <c r="Y264" s="96">
        <v>1</v>
      </c>
      <c r="Z264" s="96">
        <v>0</v>
      </c>
      <c r="AA264" s="96">
        <v>0</v>
      </c>
      <c r="AB264" s="96">
        <v>0</v>
      </c>
      <c r="AC264" s="16">
        <v>7</v>
      </c>
      <c r="AD264" s="96" t="s">
        <v>694</v>
      </c>
      <c r="AE264" s="96" t="s">
        <v>694</v>
      </c>
      <c r="AF264" s="96" t="s">
        <v>694</v>
      </c>
      <c r="AG264" s="96" t="s">
        <v>694</v>
      </c>
      <c r="AH264" s="16" t="s">
        <v>694</v>
      </c>
      <c r="AI264" s="97">
        <v>1</v>
      </c>
      <c r="AJ264" s="98">
        <v>0</v>
      </c>
      <c r="AK264" s="98">
        <v>0</v>
      </c>
      <c r="AL264" s="98">
        <v>0</v>
      </c>
      <c r="AM264" s="99">
        <v>3</v>
      </c>
      <c r="AN264" s="98" t="s">
        <v>694</v>
      </c>
      <c r="AO264" s="98" t="s">
        <v>694</v>
      </c>
      <c r="AP264" s="98" t="s">
        <v>694</v>
      </c>
      <c r="AQ264" s="98" t="s">
        <v>694</v>
      </c>
      <c r="AR264" s="98" t="s">
        <v>694</v>
      </c>
    </row>
    <row r="265" spans="1:44">
      <c r="A265" s="58" t="s">
        <v>515</v>
      </c>
      <c r="B265" s="58">
        <v>112</v>
      </c>
      <c r="C265" s="58" t="s">
        <v>13</v>
      </c>
      <c r="D265" s="92" t="s">
        <v>516</v>
      </c>
      <c r="E265" s="93">
        <v>0.60683760683760679</v>
      </c>
      <c r="F265" s="93">
        <v>0.25641025641025639</v>
      </c>
      <c r="G265" s="93">
        <v>9.4017094017094016E-2</v>
      </c>
      <c r="H265" s="93">
        <v>4.2735042735042736E-2</v>
      </c>
      <c r="I265" s="92">
        <v>117</v>
      </c>
      <c r="J265" s="93" t="s">
        <v>774</v>
      </c>
      <c r="K265" s="93" t="s">
        <v>774</v>
      </c>
      <c r="L265" s="93" t="s">
        <v>774</v>
      </c>
      <c r="M265" s="93" t="s">
        <v>774</v>
      </c>
      <c r="N265" s="93" t="s">
        <v>774</v>
      </c>
      <c r="O265" s="94">
        <v>0.5431034482758621</v>
      </c>
      <c r="P265" s="94">
        <v>0.37931034482758619</v>
      </c>
      <c r="Q265" s="94">
        <v>6.8965517241379309E-2</v>
      </c>
      <c r="R265" s="94">
        <v>8.6206896551724137E-3</v>
      </c>
      <c r="S265" s="95">
        <v>116</v>
      </c>
      <c r="T265" s="94" t="s">
        <v>694</v>
      </c>
      <c r="U265" s="94" t="s">
        <v>694</v>
      </c>
      <c r="V265" s="94" t="s">
        <v>694</v>
      </c>
      <c r="W265" s="94" t="s">
        <v>694</v>
      </c>
      <c r="X265" s="94" t="s">
        <v>694</v>
      </c>
      <c r="Y265" s="96">
        <v>0.65811965811965811</v>
      </c>
      <c r="Z265" s="96">
        <v>0.23076923076923078</v>
      </c>
      <c r="AA265" s="96">
        <v>9.4017094017094016E-2</v>
      </c>
      <c r="AB265" s="96">
        <v>1.7094017094017096E-2</v>
      </c>
      <c r="AC265" s="16">
        <v>117</v>
      </c>
      <c r="AD265" s="96" t="s">
        <v>774</v>
      </c>
      <c r="AE265" s="96" t="s">
        <v>774</v>
      </c>
      <c r="AF265" s="96" t="s">
        <v>774</v>
      </c>
      <c r="AG265" s="96" t="s">
        <v>774</v>
      </c>
      <c r="AH265" s="96" t="s">
        <v>774</v>
      </c>
      <c r="AI265" s="97">
        <v>0.66666666666666663</v>
      </c>
      <c r="AJ265" s="98">
        <v>0.20930232558139536</v>
      </c>
      <c r="AK265" s="98">
        <v>0.11627906976744186</v>
      </c>
      <c r="AL265" s="98">
        <v>7.7519379844961239E-3</v>
      </c>
      <c r="AM265" s="99">
        <v>129</v>
      </c>
      <c r="AN265" s="97" t="s">
        <v>774</v>
      </c>
      <c r="AO265" s="98" t="s">
        <v>774</v>
      </c>
      <c r="AP265" s="98" t="s">
        <v>774</v>
      </c>
      <c r="AQ265" s="98" t="s">
        <v>774</v>
      </c>
      <c r="AR265" s="99" t="s">
        <v>774</v>
      </c>
    </row>
    <row r="266" spans="1:44">
      <c r="A266" s="58" t="s">
        <v>517</v>
      </c>
      <c r="B266" s="58">
        <v>189</v>
      </c>
      <c r="C266" s="58" t="s">
        <v>13</v>
      </c>
      <c r="D266" s="92" t="s">
        <v>518</v>
      </c>
      <c r="E266" s="93">
        <v>0.69096209912536444</v>
      </c>
      <c r="F266" s="93">
        <v>0.12244897959183673</v>
      </c>
      <c r="G266" s="93">
        <v>0.14868804664723032</v>
      </c>
      <c r="H266" s="93">
        <v>3.7900874635568516E-2</v>
      </c>
      <c r="I266" s="92">
        <v>343</v>
      </c>
      <c r="J266" s="93">
        <v>0.75</v>
      </c>
      <c r="K266" s="93">
        <v>0</v>
      </c>
      <c r="L266" s="93">
        <v>0.16666666666666666</v>
      </c>
      <c r="M266" s="93">
        <v>8.3333333333333329E-2</v>
      </c>
      <c r="N266" s="92">
        <v>12</v>
      </c>
      <c r="O266" s="94">
        <v>0.5117647058823529</v>
      </c>
      <c r="P266" s="94">
        <v>0.34411764705882353</v>
      </c>
      <c r="Q266" s="94">
        <v>0.11470588235294117</v>
      </c>
      <c r="R266" s="94">
        <v>2.9411764705882353E-2</v>
      </c>
      <c r="S266" s="95">
        <v>340</v>
      </c>
      <c r="T266" s="94" t="s">
        <v>774</v>
      </c>
      <c r="U266" s="94" t="s">
        <v>774</v>
      </c>
      <c r="V266" s="94" t="s">
        <v>774</v>
      </c>
      <c r="W266" s="94" t="s">
        <v>774</v>
      </c>
      <c r="X266" s="94" t="s">
        <v>774</v>
      </c>
      <c r="Y266" s="96">
        <v>0.50803858520900325</v>
      </c>
      <c r="Z266" s="96">
        <v>0.34726688102893893</v>
      </c>
      <c r="AA266" s="96">
        <v>0.12218649517684887</v>
      </c>
      <c r="AB266" s="96">
        <v>2.2508038585209004E-2</v>
      </c>
      <c r="AC266" s="16">
        <v>311</v>
      </c>
      <c r="AD266" s="96" t="s">
        <v>774</v>
      </c>
      <c r="AE266" s="96" t="s">
        <v>774</v>
      </c>
      <c r="AF266" s="96" t="s">
        <v>774</v>
      </c>
      <c r="AG266" s="96" t="s">
        <v>774</v>
      </c>
      <c r="AH266" s="96" t="s">
        <v>774</v>
      </c>
      <c r="AI266" s="97">
        <v>0.51155115511551152</v>
      </c>
      <c r="AJ266" s="98">
        <v>0.35313531353135313</v>
      </c>
      <c r="AK266" s="98">
        <v>0.11551155115511551</v>
      </c>
      <c r="AL266" s="98">
        <v>1.9801980198019802E-2</v>
      </c>
      <c r="AM266" s="99">
        <v>303</v>
      </c>
      <c r="AN266" s="97" t="s">
        <v>774</v>
      </c>
      <c r="AO266" s="98" t="s">
        <v>774</v>
      </c>
      <c r="AP266" s="98" t="s">
        <v>774</v>
      </c>
      <c r="AQ266" s="98" t="s">
        <v>774</v>
      </c>
      <c r="AR266" s="99" t="s">
        <v>774</v>
      </c>
    </row>
    <row r="267" spans="1:44">
      <c r="A267" s="58" t="s">
        <v>668</v>
      </c>
      <c r="B267" s="58">
        <v>121</v>
      </c>
      <c r="C267" s="58" t="s">
        <v>13</v>
      </c>
      <c r="D267" s="92" t="s">
        <v>520</v>
      </c>
      <c r="E267" s="93">
        <v>0.96638655462184875</v>
      </c>
      <c r="F267" s="93">
        <v>8.4033613445378148E-3</v>
      </c>
      <c r="G267" s="93">
        <v>8.4033613445378148E-3</v>
      </c>
      <c r="H267" s="93">
        <v>1.680672268907563E-2</v>
      </c>
      <c r="I267" s="92">
        <v>119</v>
      </c>
      <c r="J267" s="93">
        <v>1</v>
      </c>
      <c r="K267" s="93">
        <v>0</v>
      </c>
      <c r="L267" s="93">
        <v>0</v>
      </c>
      <c r="M267" s="93">
        <v>0</v>
      </c>
      <c r="N267" s="92">
        <v>14</v>
      </c>
      <c r="O267" s="94">
        <v>0.99082568807339455</v>
      </c>
      <c r="P267" s="94">
        <v>0</v>
      </c>
      <c r="Q267" s="94">
        <v>0</v>
      </c>
      <c r="R267" s="94">
        <v>9.1743119266055051E-3</v>
      </c>
      <c r="S267" s="95">
        <v>109</v>
      </c>
      <c r="T267" s="94">
        <v>1</v>
      </c>
      <c r="U267" s="94">
        <v>0</v>
      </c>
      <c r="V267" s="94">
        <v>0</v>
      </c>
      <c r="W267" s="94">
        <v>0</v>
      </c>
      <c r="X267" s="95">
        <v>14</v>
      </c>
      <c r="Y267" s="96">
        <v>0.99122807017543857</v>
      </c>
      <c r="Z267" s="96">
        <v>0</v>
      </c>
      <c r="AA267" s="96">
        <v>0</v>
      </c>
      <c r="AB267" s="96">
        <v>8.771929824561403E-3</v>
      </c>
      <c r="AC267" s="16">
        <v>114</v>
      </c>
      <c r="AD267" s="96">
        <v>0.94736842105263153</v>
      </c>
      <c r="AE267" s="96">
        <v>0</v>
      </c>
      <c r="AF267" s="96">
        <v>0</v>
      </c>
      <c r="AG267" s="96">
        <v>5.2631578947368418E-2</v>
      </c>
      <c r="AH267" s="16">
        <v>19</v>
      </c>
      <c r="AI267" s="97">
        <v>0.967741935483871</v>
      </c>
      <c r="AJ267" s="98">
        <v>2.1505376344086023E-2</v>
      </c>
      <c r="AK267" s="98">
        <v>0</v>
      </c>
      <c r="AL267" s="98">
        <v>1.0752688172043012E-2</v>
      </c>
      <c r="AM267" s="99">
        <v>93</v>
      </c>
      <c r="AN267" s="98">
        <v>0.88888888888888884</v>
      </c>
      <c r="AO267" s="98">
        <v>5.5555555555555552E-2</v>
      </c>
      <c r="AP267" s="98">
        <v>0</v>
      </c>
      <c r="AQ267" s="98">
        <v>5.5555555555555552E-2</v>
      </c>
      <c r="AR267" s="99">
        <v>18</v>
      </c>
    </row>
    <row r="268" spans="1:44">
      <c r="A268" s="58" t="s">
        <v>669</v>
      </c>
      <c r="B268" s="58">
        <v>121</v>
      </c>
      <c r="C268" s="58" t="s">
        <v>13</v>
      </c>
      <c r="D268" s="92" t="s">
        <v>521</v>
      </c>
      <c r="E268" s="93">
        <v>1</v>
      </c>
      <c r="F268" s="93">
        <v>0</v>
      </c>
      <c r="G268" s="93">
        <v>0</v>
      </c>
      <c r="H268" s="93">
        <v>0</v>
      </c>
      <c r="I268" s="92">
        <v>50</v>
      </c>
      <c r="J268" s="93">
        <v>1</v>
      </c>
      <c r="K268" s="93">
        <v>0</v>
      </c>
      <c r="L268" s="93">
        <v>0</v>
      </c>
      <c r="M268" s="93">
        <v>0</v>
      </c>
      <c r="N268" s="92">
        <v>10</v>
      </c>
      <c r="O268" s="94">
        <v>1</v>
      </c>
      <c r="P268" s="94">
        <v>0</v>
      </c>
      <c r="Q268" s="94">
        <v>0</v>
      </c>
      <c r="R268" s="94">
        <v>0</v>
      </c>
      <c r="S268" s="95">
        <v>61</v>
      </c>
      <c r="T268" s="94">
        <v>1</v>
      </c>
      <c r="U268" s="94">
        <v>0</v>
      </c>
      <c r="V268" s="94">
        <v>0</v>
      </c>
      <c r="W268" s="94">
        <v>0</v>
      </c>
      <c r="X268" s="95">
        <v>12</v>
      </c>
      <c r="Y268" s="96">
        <v>1</v>
      </c>
      <c r="Z268" s="96">
        <v>0</v>
      </c>
      <c r="AA268" s="96">
        <v>0</v>
      </c>
      <c r="AB268" s="96">
        <v>0</v>
      </c>
      <c r="AC268" s="16">
        <v>55</v>
      </c>
      <c r="AD268" s="96" t="s">
        <v>774</v>
      </c>
      <c r="AE268" s="96" t="s">
        <v>774</v>
      </c>
      <c r="AF268" s="96" t="s">
        <v>774</v>
      </c>
      <c r="AG268" s="96" t="s">
        <v>774</v>
      </c>
      <c r="AH268" s="96" t="s">
        <v>774</v>
      </c>
      <c r="AI268" s="97">
        <v>0.98305084745762716</v>
      </c>
      <c r="AJ268" s="98">
        <v>0</v>
      </c>
      <c r="AK268" s="98">
        <v>0</v>
      </c>
      <c r="AL268" s="98">
        <v>1.6949152542372881E-2</v>
      </c>
      <c r="AM268" s="99">
        <v>59</v>
      </c>
      <c r="AN268" s="98">
        <v>1</v>
      </c>
      <c r="AO268" s="98">
        <v>0</v>
      </c>
      <c r="AP268" s="98">
        <v>0</v>
      </c>
      <c r="AQ268" s="98">
        <v>0</v>
      </c>
      <c r="AR268" s="99">
        <v>13</v>
      </c>
    </row>
    <row r="269" spans="1:44">
      <c r="A269" s="58" t="s">
        <v>670</v>
      </c>
      <c r="B269" s="58">
        <v>101</v>
      </c>
      <c r="C269" s="58" t="s">
        <v>13</v>
      </c>
      <c r="D269" s="92" t="s">
        <v>522</v>
      </c>
      <c r="E269" s="93">
        <v>1</v>
      </c>
      <c r="F269" s="93">
        <v>0</v>
      </c>
      <c r="G269" s="93">
        <v>0</v>
      </c>
      <c r="H269" s="93">
        <v>0</v>
      </c>
      <c r="I269" s="92">
        <v>14</v>
      </c>
      <c r="J269" s="93" t="s">
        <v>694</v>
      </c>
      <c r="K269" s="93" t="s">
        <v>694</v>
      </c>
      <c r="L269" s="93" t="s">
        <v>694</v>
      </c>
      <c r="M269" s="93" t="s">
        <v>694</v>
      </c>
      <c r="N269" s="92" t="s">
        <v>694</v>
      </c>
      <c r="O269" s="94">
        <v>0.94444444444444442</v>
      </c>
      <c r="P269" s="94">
        <v>5.5555555555555552E-2</v>
      </c>
      <c r="Q269" s="94">
        <v>0</v>
      </c>
      <c r="R269" s="94">
        <v>0</v>
      </c>
      <c r="S269" s="95">
        <v>18</v>
      </c>
      <c r="T269" s="94" t="s">
        <v>694</v>
      </c>
      <c r="U269" s="94" t="s">
        <v>694</v>
      </c>
      <c r="V269" s="94" t="s">
        <v>694</v>
      </c>
      <c r="W269" s="94" t="s">
        <v>694</v>
      </c>
      <c r="X269" s="94" t="s">
        <v>694</v>
      </c>
      <c r="Y269" s="96">
        <v>0.92307692307692313</v>
      </c>
      <c r="Z269" s="96">
        <v>7.6923076923076927E-2</v>
      </c>
      <c r="AA269" s="96">
        <v>0</v>
      </c>
      <c r="AB269" s="96">
        <v>0</v>
      </c>
      <c r="AC269" s="16">
        <v>13</v>
      </c>
      <c r="AD269" s="96" t="s">
        <v>694</v>
      </c>
      <c r="AE269" s="96" t="s">
        <v>694</v>
      </c>
      <c r="AF269" s="96" t="s">
        <v>694</v>
      </c>
      <c r="AG269" s="96" t="s">
        <v>694</v>
      </c>
      <c r="AH269" s="16" t="s">
        <v>694</v>
      </c>
      <c r="AI269" s="97">
        <v>0.81818181818181823</v>
      </c>
      <c r="AJ269" s="98">
        <v>0.18181818181818182</v>
      </c>
      <c r="AK269" s="98">
        <v>0</v>
      </c>
      <c r="AL269" s="98">
        <v>0</v>
      </c>
      <c r="AM269" s="99">
        <v>11</v>
      </c>
      <c r="AN269" s="98" t="s">
        <v>694</v>
      </c>
      <c r="AO269" s="98" t="s">
        <v>694</v>
      </c>
      <c r="AP269" s="98" t="s">
        <v>694</v>
      </c>
      <c r="AQ269" s="98" t="s">
        <v>694</v>
      </c>
      <c r="AR269" s="98" t="s">
        <v>694</v>
      </c>
    </row>
    <row r="270" spans="1:44">
      <c r="A270" s="58" t="s">
        <v>523</v>
      </c>
      <c r="B270" s="58">
        <v>121</v>
      </c>
      <c r="C270" s="58" t="s">
        <v>13</v>
      </c>
      <c r="D270" s="92" t="s">
        <v>524</v>
      </c>
      <c r="E270" s="93">
        <v>0.59444048467569499</v>
      </c>
      <c r="F270" s="93">
        <v>0.26870990734141126</v>
      </c>
      <c r="G270" s="93">
        <v>0.11903064861012116</v>
      </c>
      <c r="H270" s="93">
        <v>1.7818959372772631E-2</v>
      </c>
      <c r="I270" s="92">
        <v>1403</v>
      </c>
      <c r="J270" s="93">
        <v>0.42</v>
      </c>
      <c r="K270" s="93">
        <v>0.3</v>
      </c>
      <c r="L270" s="93">
        <v>0.28000000000000003</v>
      </c>
      <c r="M270" s="93">
        <v>0</v>
      </c>
      <c r="N270" s="92">
        <v>50</v>
      </c>
      <c r="O270" s="94">
        <v>0.61048689138576784</v>
      </c>
      <c r="P270" s="94">
        <v>0.24494382022471911</v>
      </c>
      <c r="Q270" s="94">
        <v>0.12808988764044943</v>
      </c>
      <c r="R270" s="94">
        <v>1.647940074906367E-2</v>
      </c>
      <c r="S270" s="95">
        <v>1335</v>
      </c>
      <c r="T270" s="94">
        <v>0.375</v>
      </c>
      <c r="U270" s="94">
        <v>0.27083333333333331</v>
      </c>
      <c r="V270" s="94">
        <v>0.35416666666666669</v>
      </c>
      <c r="W270" s="94">
        <v>0</v>
      </c>
      <c r="X270" s="95">
        <v>48</v>
      </c>
      <c r="Y270" s="96">
        <v>0.60589604344453063</v>
      </c>
      <c r="Z270" s="96">
        <v>0.24980605120248253</v>
      </c>
      <c r="AA270" s="96">
        <v>0.13110938712179984</v>
      </c>
      <c r="AB270" s="96">
        <v>1.3188518231186967E-2</v>
      </c>
      <c r="AC270" s="16">
        <v>1289</v>
      </c>
      <c r="AD270" s="96">
        <v>0.51063829787234039</v>
      </c>
      <c r="AE270" s="96">
        <v>0.21276595744680851</v>
      </c>
      <c r="AF270" s="96">
        <v>0.27659574468085107</v>
      </c>
      <c r="AG270" s="96">
        <v>0</v>
      </c>
      <c r="AH270" s="16">
        <v>47</v>
      </c>
      <c r="AI270" s="97">
        <v>0.61454849498327757</v>
      </c>
      <c r="AJ270" s="98">
        <v>0.25250836120401338</v>
      </c>
      <c r="AK270" s="98">
        <v>0.11622073578595318</v>
      </c>
      <c r="AL270" s="98">
        <v>1.6722408026755852E-2</v>
      </c>
      <c r="AM270" s="99">
        <v>1196</v>
      </c>
      <c r="AN270" s="98">
        <v>0.54285714285714282</v>
      </c>
      <c r="AO270" s="98">
        <v>0.25714285714285712</v>
      </c>
      <c r="AP270" s="98">
        <v>0.2</v>
      </c>
      <c r="AQ270" s="98">
        <v>0</v>
      </c>
      <c r="AR270" s="99">
        <v>35</v>
      </c>
    </row>
    <row r="271" spans="1:44">
      <c r="A271" s="58" t="s">
        <v>525</v>
      </c>
      <c r="B271" s="58">
        <v>105</v>
      </c>
      <c r="C271" s="58" t="s">
        <v>13</v>
      </c>
      <c r="D271" s="92" t="s">
        <v>526</v>
      </c>
      <c r="E271" s="93">
        <v>0.6895640686922061</v>
      </c>
      <c r="F271" s="93">
        <v>0.13870541611624834</v>
      </c>
      <c r="G271" s="93">
        <v>0.15059445178335534</v>
      </c>
      <c r="H271" s="93">
        <v>2.1136063408190225E-2</v>
      </c>
      <c r="I271" s="92">
        <v>757</v>
      </c>
      <c r="J271" s="93" t="s">
        <v>774</v>
      </c>
      <c r="K271" s="93" t="s">
        <v>774</v>
      </c>
      <c r="L271" s="93" t="s">
        <v>774</v>
      </c>
      <c r="M271" s="93" t="s">
        <v>774</v>
      </c>
      <c r="N271" s="93" t="s">
        <v>774</v>
      </c>
      <c r="O271" s="94">
        <v>0.65773447015834352</v>
      </c>
      <c r="P271" s="94">
        <v>0.17417783191230207</v>
      </c>
      <c r="Q271" s="94">
        <v>0.146163215590743</v>
      </c>
      <c r="R271" s="94">
        <v>2.192448233861145E-2</v>
      </c>
      <c r="S271" s="95">
        <v>821</v>
      </c>
      <c r="T271" s="94" t="s">
        <v>774</v>
      </c>
      <c r="U271" s="94" t="s">
        <v>774</v>
      </c>
      <c r="V271" s="94" t="s">
        <v>774</v>
      </c>
      <c r="W271" s="94" t="s">
        <v>774</v>
      </c>
      <c r="X271" s="94" t="s">
        <v>774</v>
      </c>
      <c r="Y271" s="96">
        <v>0.54556074766355145</v>
      </c>
      <c r="Z271" s="96">
        <v>0.30490654205607476</v>
      </c>
      <c r="AA271" s="96">
        <v>0.13551401869158877</v>
      </c>
      <c r="AB271" s="96">
        <v>1.4018691588785047E-2</v>
      </c>
      <c r="AC271" s="16">
        <v>856</v>
      </c>
      <c r="AD271" s="96" t="s">
        <v>774</v>
      </c>
      <c r="AE271" s="96" t="s">
        <v>774</v>
      </c>
      <c r="AF271" s="96" t="s">
        <v>774</v>
      </c>
      <c r="AG271" s="96" t="s">
        <v>774</v>
      </c>
      <c r="AH271" s="96" t="s">
        <v>774</v>
      </c>
      <c r="AI271" s="97">
        <v>0.48088064889918886</v>
      </c>
      <c r="AJ271" s="98">
        <v>0.36732329084588644</v>
      </c>
      <c r="AK271" s="98">
        <v>0.13673232908458866</v>
      </c>
      <c r="AL271" s="98">
        <v>1.5063731170336037E-2</v>
      </c>
      <c r="AM271" s="99">
        <v>863</v>
      </c>
      <c r="AN271" s="97" t="s">
        <v>774</v>
      </c>
      <c r="AO271" s="98" t="s">
        <v>774</v>
      </c>
      <c r="AP271" s="98" t="s">
        <v>774</v>
      </c>
      <c r="AQ271" s="98" t="s">
        <v>774</v>
      </c>
      <c r="AR271" s="99" t="s">
        <v>774</v>
      </c>
    </row>
    <row r="272" spans="1:44">
      <c r="A272" s="58" t="s">
        <v>671</v>
      </c>
      <c r="B272" s="58">
        <v>900</v>
      </c>
      <c r="C272" s="58" t="s">
        <v>13</v>
      </c>
      <c r="D272" s="92" t="s">
        <v>527</v>
      </c>
      <c r="E272" s="93">
        <v>1</v>
      </c>
      <c r="F272" s="93">
        <v>0</v>
      </c>
      <c r="G272" s="93">
        <v>0</v>
      </c>
      <c r="H272" s="93">
        <v>0</v>
      </c>
      <c r="I272" s="92">
        <v>23</v>
      </c>
      <c r="J272" s="93" t="s">
        <v>694</v>
      </c>
      <c r="K272" s="93" t="s">
        <v>694</v>
      </c>
      <c r="L272" s="93" t="s">
        <v>694</v>
      </c>
      <c r="M272" s="93" t="s">
        <v>694</v>
      </c>
      <c r="N272" s="92" t="s">
        <v>694</v>
      </c>
      <c r="O272" s="94">
        <v>0.95652173913043481</v>
      </c>
      <c r="P272" s="94">
        <v>0</v>
      </c>
      <c r="Q272" s="94">
        <v>4.3478260869565216E-2</v>
      </c>
      <c r="R272" s="94">
        <v>0</v>
      </c>
      <c r="S272" s="95">
        <v>23</v>
      </c>
      <c r="T272" s="94" t="s">
        <v>694</v>
      </c>
      <c r="U272" s="94" t="s">
        <v>694</v>
      </c>
      <c r="V272" s="94" t="s">
        <v>694</v>
      </c>
      <c r="W272" s="94" t="s">
        <v>694</v>
      </c>
      <c r="X272" s="94" t="s">
        <v>694</v>
      </c>
      <c r="Y272" s="96">
        <v>0.95</v>
      </c>
      <c r="Z272" s="96">
        <v>0.05</v>
      </c>
      <c r="AA272" s="96">
        <v>0</v>
      </c>
      <c r="AB272" s="96">
        <v>0</v>
      </c>
      <c r="AC272" s="16">
        <v>20</v>
      </c>
      <c r="AD272" s="96" t="s">
        <v>694</v>
      </c>
      <c r="AE272" s="96" t="s">
        <v>694</v>
      </c>
      <c r="AF272" s="96" t="s">
        <v>694</v>
      </c>
      <c r="AG272" s="96" t="s">
        <v>694</v>
      </c>
      <c r="AH272" s="16" t="s">
        <v>694</v>
      </c>
      <c r="AI272" s="97">
        <v>0.89473684210526316</v>
      </c>
      <c r="AJ272" s="98">
        <v>0.10526315789473684</v>
      </c>
      <c r="AK272" s="98">
        <v>0</v>
      </c>
      <c r="AL272" s="98">
        <v>0</v>
      </c>
      <c r="AM272" s="99">
        <v>19</v>
      </c>
      <c r="AN272" s="98" t="s">
        <v>694</v>
      </c>
      <c r="AO272" s="98" t="s">
        <v>694</v>
      </c>
      <c r="AP272" s="98" t="s">
        <v>694</v>
      </c>
      <c r="AQ272" s="98" t="s">
        <v>694</v>
      </c>
      <c r="AR272" s="98" t="s">
        <v>694</v>
      </c>
    </row>
    <row r="273" spans="1:44">
      <c r="A273" s="58" t="s">
        <v>528</v>
      </c>
      <c r="B273" s="58">
        <v>121</v>
      </c>
      <c r="C273" s="58" t="s">
        <v>13</v>
      </c>
      <c r="D273" s="92" t="s">
        <v>529</v>
      </c>
      <c r="E273" s="93">
        <v>0.6450079239302694</v>
      </c>
      <c r="F273" s="93">
        <v>0.19447588861218021</v>
      </c>
      <c r="G273" s="93">
        <v>0.15078107312655648</v>
      </c>
      <c r="H273" s="93">
        <v>9.7351143309938881E-3</v>
      </c>
      <c r="I273" s="92">
        <v>4417</v>
      </c>
      <c r="J273" s="93">
        <v>0.62430939226519333</v>
      </c>
      <c r="K273" s="93">
        <v>0.20718232044198895</v>
      </c>
      <c r="L273" s="93">
        <v>0.15883977900552487</v>
      </c>
      <c r="M273" s="93">
        <v>9.6685082872928173E-3</v>
      </c>
      <c r="N273" s="92">
        <v>724</v>
      </c>
      <c r="O273" s="94">
        <v>0.64109848484848486</v>
      </c>
      <c r="P273" s="94">
        <v>0.20643939393939395</v>
      </c>
      <c r="Q273" s="94">
        <v>0.14512310606060605</v>
      </c>
      <c r="R273" s="94">
        <v>7.3390151515151519E-3</v>
      </c>
      <c r="S273" s="95">
        <v>4224</v>
      </c>
      <c r="T273" s="94">
        <v>0.61863173216885003</v>
      </c>
      <c r="U273" s="94">
        <v>0.23144104803493451</v>
      </c>
      <c r="V273" s="94">
        <v>0.14119359534206696</v>
      </c>
      <c r="W273" s="94">
        <v>8.7336244541484712E-3</v>
      </c>
      <c r="X273" s="95">
        <v>687</v>
      </c>
      <c r="Y273" s="96">
        <v>0.91790000000000005</v>
      </c>
      <c r="Z273" s="96">
        <v>0.2273</v>
      </c>
      <c r="AA273" s="96">
        <v>0.14130000000000001</v>
      </c>
      <c r="AB273" s="96">
        <v>1.3599999999999999E-2</v>
      </c>
      <c r="AC273" s="16">
        <v>4132</v>
      </c>
      <c r="AD273" s="96">
        <v>0.56547619047619047</v>
      </c>
      <c r="AE273" s="96">
        <v>0.28720238095238093</v>
      </c>
      <c r="AF273" s="96">
        <v>0.13392857142857142</v>
      </c>
      <c r="AG273" s="96">
        <v>1.3392857142857142E-2</v>
      </c>
      <c r="AH273" s="16">
        <v>672</v>
      </c>
      <c r="AI273" s="97">
        <v>0.61173253790703452</v>
      </c>
      <c r="AJ273" s="98">
        <v>0.22943077305493412</v>
      </c>
      <c r="AK273" s="98">
        <v>0.14640815311956251</v>
      </c>
      <c r="AL273" s="98">
        <v>1.2428535918468804E-2</v>
      </c>
      <c r="AM273" s="99">
        <v>4023</v>
      </c>
      <c r="AN273" s="98">
        <v>0.57840236686390534</v>
      </c>
      <c r="AO273" s="98">
        <v>0.27662721893491127</v>
      </c>
      <c r="AP273" s="98">
        <v>0.13757396449704143</v>
      </c>
      <c r="AQ273" s="98">
        <v>7.3964497041420114E-3</v>
      </c>
      <c r="AR273" s="99">
        <v>676</v>
      </c>
    </row>
    <row r="274" spans="1:44">
      <c r="A274" s="58" t="s">
        <v>530</v>
      </c>
      <c r="B274" s="58">
        <v>113</v>
      </c>
      <c r="C274" s="58" t="s">
        <v>13</v>
      </c>
      <c r="D274" s="92" t="s">
        <v>531</v>
      </c>
      <c r="E274" s="93">
        <v>0.94285714285714284</v>
      </c>
      <c r="F274" s="93">
        <v>2.8571428571428571E-2</v>
      </c>
      <c r="G274" s="93">
        <v>2.8571428571428571E-2</v>
      </c>
      <c r="H274" s="93">
        <v>0</v>
      </c>
      <c r="I274" s="92">
        <v>35</v>
      </c>
      <c r="J274" s="93" t="s">
        <v>694</v>
      </c>
      <c r="K274" s="93" t="s">
        <v>694</v>
      </c>
      <c r="L274" s="93" t="s">
        <v>694</v>
      </c>
      <c r="M274" s="93" t="s">
        <v>694</v>
      </c>
      <c r="N274" s="92" t="s">
        <v>694</v>
      </c>
      <c r="O274" s="94">
        <v>0.83333333333333337</v>
      </c>
      <c r="P274" s="94">
        <v>8.3333333333333329E-2</v>
      </c>
      <c r="Q274" s="94">
        <v>8.3333333333333329E-2</v>
      </c>
      <c r="R274" s="94">
        <v>0</v>
      </c>
      <c r="S274" s="95">
        <v>36</v>
      </c>
      <c r="T274" s="94" t="s">
        <v>774</v>
      </c>
      <c r="U274" s="94" t="s">
        <v>774</v>
      </c>
      <c r="V274" s="94" t="s">
        <v>774</v>
      </c>
      <c r="W274" s="94" t="s">
        <v>774</v>
      </c>
      <c r="X274" s="94" t="s">
        <v>774</v>
      </c>
      <c r="Y274" s="96">
        <v>0.97142857142857142</v>
      </c>
      <c r="Z274" s="96">
        <v>2.8571428571428571E-2</v>
      </c>
      <c r="AA274" s="96">
        <v>0</v>
      </c>
      <c r="AB274" s="96">
        <v>0</v>
      </c>
      <c r="AC274" s="16">
        <v>35</v>
      </c>
      <c r="AD274" s="96" t="s">
        <v>694</v>
      </c>
      <c r="AE274" s="96" t="s">
        <v>694</v>
      </c>
      <c r="AF274" s="96" t="s">
        <v>694</v>
      </c>
      <c r="AG274" s="96" t="s">
        <v>694</v>
      </c>
      <c r="AH274" s="16" t="s">
        <v>694</v>
      </c>
      <c r="AI274" s="97">
        <v>1</v>
      </c>
      <c r="AJ274" s="98">
        <v>0</v>
      </c>
      <c r="AK274" s="98">
        <v>0</v>
      </c>
      <c r="AL274" s="98">
        <v>0</v>
      </c>
      <c r="AM274" s="99">
        <v>38</v>
      </c>
      <c r="AN274" s="98" t="s">
        <v>694</v>
      </c>
      <c r="AO274" s="98" t="s">
        <v>694</v>
      </c>
      <c r="AP274" s="98" t="s">
        <v>694</v>
      </c>
      <c r="AQ274" s="98" t="s">
        <v>694</v>
      </c>
      <c r="AR274" s="98" t="s">
        <v>694</v>
      </c>
    </row>
    <row r="275" spans="1:44">
      <c r="A275" s="58" t="s">
        <v>532</v>
      </c>
      <c r="B275" s="58">
        <v>121</v>
      </c>
      <c r="C275" s="58" t="s">
        <v>13</v>
      </c>
      <c r="D275" s="92" t="s">
        <v>533</v>
      </c>
      <c r="E275" s="93">
        <v>0.61857529305680792</v>
      </c>
      <c r="F275" s="93">
        <v>0.33273219116321012</v>
      </c>
      <c r="G275" s="93">
        <v>2.1641118124436431E-2</v>
      </c>
      <c r="H275" s="93">
        <v>2.7051397655545536E-2</v>
      </c>
      <c r="I275" s="92">
        <v>1109</v>
      </c>
      <c r="J275" s="93">
        <v>0.48148148148148145</v>
      </c>
      <c r="K275" s="93">
        <v>0.46296296296296297</v>
      </c>
      <c r="L275" s="93">
        <v>5.5555555555555552E-2</v>
      </c>
      <c r="M275" s="93">
        <v>0</v>
      </c>
      <c r="N275" s="92">
        <v>54</v>
      </c>
      <c r="O275" s="94">
        <v>0.61620658949243101</v>
      </c>
      <c r="P275" s="94">
        <v>0.33570792520035619</v>
      </c>
      <c r="Q275" s="94">
        <v>2.4933214603739984E-2</v>
      </c>
      <c r="R275" s="94">
        <v>2.3152270703472842E-2</v>
      </c>
      <c r="S275" s="95">
        <v>1123</v>
      </c>
      <c r="T275" s="94">
        <v>0.41304347826086957</v>
      </c>
      <c r="U275" s="94">
        <v>0.5</v>
      </c>
      <c r="V275" s="94">
        <v>6.5217391304347824E-2</v>
      </c>
      <c r="W275" s="94">
        <v>2.1739130434782608E-2</v>
      </c>
      <c r="X275" s="95">
        <v>46</v>
      </c>
      <c r="Y275" s="96">
        <v>0.55719557195571956</v>
      </c>
      <c r="Z275" s="96">
        <v>0.39206642066420666</v>
      </c>
      <c r="AA275" s="96">
        <v>2.859778597785978E-2</v>
      </c>
      <c r="AB275" s="96">
        <v>2.2140221402214021E-2</v>
      </c>
      <c r="AC275" s="16">
        <v>1084</v>
      </c>
      <c r="AD275" s="96">
        <v>0.36956521739130432</v>
      </c>
      <c r="AE275" s="96">
        <v>0.52173913043478259</v>
      </c>
      <c r="AF275" s="96">
        <v>8.6956521739130432E-2</v>
      </c>
      <c r="AG275" s="96">
        <v>2.1739130434782608E-2</v>
      </c>
      <c r="AH275" s="16">
        <v>46</v>
      </c>
      <c r="AI275" s="97">
        <v>0.54333643988816405</v>
      </c>
      <c r="AJ275" s="98">
        <v>0.40726933830382106</v>
      </c>
      <c r="AK275" s="98">
        <v>3.3550792171481825E-2</v>
      </c>
      <c r="AL275" s="98">
        <v>1.5843429636533086E-2</v>
      </c>
      <c r="AM275" s="99">
        <v>1073</v>
      </c>
      <c r="AN275" s="98">
        <v>0.40816326530612246</v>
      </c>
      <c r="AO275" s="98">
        <v>0.53061224489795922</v>
      </c>
      <c r="AP275" s="98">
        <v>4.0816326530612242E-2</v>
      </c>
      <c r="AQ275" s="98">
        <v>2.0408163265306121E-2</v>
      </c>
      <c r="AR275" s="99">
        <v>49</v>
      </c>
    </row>
    <row r="276" spans="1:44">
      <c r="A276" s="58" t="s">
        <v>534</v>
      </c>
      <c r="B276" s="58">
        <v>101</v>
      </c>
      <c r="C276" s="58" t="s">
        <v>13</v>
      </c>
      <c r="D276" s="92" t="s">
        <v>535</v>
      </c>
      <c r="E276" s="93">
        <v>0.91428571428571426</v>
      </c>
      <c r="F276" s="93">
        <v>8.5714285714285715E-2</v>
      </c>
      <c r="G276" s="93">
        <v>0</v>
      </c>
      <c r="H276" s="93">
        <v>0</v>
      </c>
      <c r="I276" s="92">
        <v>35</v>
      </c>
      <c r="J276" s="93" t="s">
        <v>774</v>
      </c>
      <c r="K276" s="93" t="s">
        <v>774</v>
      </c>
      <c r="L276" s="93" t="s">
        <v>774</v>
      </c>
      <c r="M276" s="93" t="s">
        <v>774</v>
      </c>
      <c r="N276" s="93" t="s">
        <v>774</v>
      </c>
      <c r="O276" s="94">
        <v>0.87804878048780488</v>
      </c>
      <c r="P276" s="94">
        <v>0.12195121951219512</v>
      </c>
      <c r="Q276" s="94">
        <v>0</v>
      </c>
      <c r="R276" s="94">
        <v>0</v>
      </c>
      <c r="S276" s="95">
        <v>41</v>
      </c>
      <c r="T276" s="94" t="s">
        <v>774</v>
      </c>
      <c r="U276" s="94" t="s">
        <v>774</v>
      </c>
      <c r="V276" s="94" t="s">
        <v>774</v>
      </c>
      <c r="W276" s="94" t="s">
        <v>774</v>
      </c>
      <c r="X276" s="94" t="s">
        <v>774</v>
      </c>
      <c r="Y276" s="96">
        <v>0.87179487179487181</v>
      </c>
      <c r="Z276" s="96">
        <v>0.12820512820512819</v>
      </c>
      <c r="AA276" s="96">
        <v>0</v>
      </c>
      <c r="AB276" s="96">
        <v>0</v>
      </c>
      <c r="AC276" s="16">
        <v>39</v>
      </c>
      <c r="AD276" s="96" t="s">
        <v>774</v>
      </c>
      <c r="AE276" s="96" t="s">
        <v>774</v>
      </c>
      <c r="AF276" s="96" t="s">
        <v>774</v>
      </c>
      <c r="AG276" s="96" t="s">
        <v>774</v>
      </c>
      <c r="AH276" s="96" t="s">
        <v>774</v>
      </c>
      <c r="AI276" s="97">
        <v>0.81081081081081086</v>
      </c>
      <c r="AJ276" s="98">
        <v>0.1891891891891892</v>
      </c>
      <c r="AK276" s="98">
        <v>0</v>
      </c>
      <c r="AL276" s="98">
        <v>0</v>
      </c>
      <c r="AM276" s="99">
        <v>37</v>
      </c>
      <c r="AN276" s="97" t="s">
        <v>774</v>
      </c>
      <c r="AO276" s="98" t="s">
        <v>774</v>
      </c>
      <c r="AP276" s="98" t="s">
        <v>774</v>
      </c>
      <c r="AQ276" s="98" t="s">
        <v>774</v>
      </c>
      <c r="AR276" s="99" t="s">
        <v>774</v>
      </c>
    </row>
    <row r="277" spans="1:44">
      <c r="A277" s="58" t="s">
        <v>536</v>
      </c>
      <c r="B277" s="58">
        <v>113</v>
      </c>
      <c r="C277" s="58" t="s">
        <v>13</v>
      </c>
      <c r="D277" s="92" t="s">
        <v>537</v>
      </c>
      <c r="E277" s="93">
        <v>0.69186046511627908</v>
      </c>
      <c r="F277" s="93">
        <v>0.26162790697674421</v>
      </c>
      <c r="G277" s="93">
        <v>2.9069767441860465E-2</v>
      </c>
      <c r="H277" s="93">
        <v>1.7441860465116279E-2</v>
      </c>
      <c r="I277" s="92">
        <v>172</v>
      </c>
      <c r="J277" s="93" t="s">
        <v>774</v>
      </c>
      <c r="K277" s="93" t="s">
        <v>774</v>
      </c>
      <c r="L277" s="93" t="s">
        <v>774</v>
      </c>
      <c r="M277" s="93" t="s">
        <v>774</v>
      </c>
      <c r="N277" s="93" t="s">
        <v>774</v>
      </c>
      <c r="O277" s="94">
        <v>0.63736263736263732</v>
      </c>
      <c r="P277" s="94">
        <v>0.2967032967032967</v>
      </c>
      <c r="Q277" s="94">
        <v>4.3956043956043959E-2</v>
      </c>
      <c r="R277" s="94">
        <v>2.197802197802198E-2</v>
      </c>
      <c r="S277" s="95">
        <v>182</v>
      </c>
      <c r="T277" s="94" t="s">
        <v>774</v>
      </c>
      <c r="U277" s="94" t="s">
        <v>774</v>
      </c>
      <c r="V277" s="94" t="s">
        <v>774</v>
      </c>
      <c r="W277" s="94" t="s">
        <v>774</v>
      </c>
      <c r="X277" s="94" t="s">
        <v>774</v>
      </c>
      <c r="Y277" s="96">
        <v>0.59154929577464788</v>
      </c>
      <c r="Z277" s="96">
        <v>0.31924882629107981</v>
      </c>
      <c r="AA277" s="96">
        <v>7.5117370892018781E-2</v>
      </c>
      <c r="AB277" s="96">
        <v>1.4084507042253521E-2</v>
      </c>
      <c r="AC277" s="16">
        <v>213</v>
      </c>
      <c r="AD277" s="96" t="s">
        <v>774</v>
      </c>
      <c r="AE277" s="96" t="s">
        <v>774</v>
      </c>
      <c r="AF277" s="96" t="s">
        <v>774</v>
      </c>
      <c r="AG277" s="96" t="s">
        <v>774</v>
      </c>
      <c r="AH277" s="96" t="s">
        <v>774</v>
      </c>
      <c r="AI277" s="97">
        <v>0.53110047846889952</v>
      </c>
      <c r="AJ277" s="98">
        <v>0.32057416267942584</v>
      </c>
      <c r="AK277" s="98">
        <v>0.13875598086124402</v>
      </c>
      <c r="AL277" s="98">
        <v>9.5693779904306216E-3</v>
      </c>
      <c r="AM277" s="99">
        <v>209</v>
      </c>
      <c r="AN277" s="97" t="s">
        <v>774</v>
      </c>
      <c r="AO277" s="98" t="s">
        <v>774</v>
      </c>
      <c r="AP277" s="98" t="s">
        <v>774</v>
      </c>
      <c r="AQ277" s="98" t="s">
        <v>774</v>
      </c>
      <c r="AR277" s="99" t="s">
        <v>774</v>
      </c>
    </row>
    <row r="278" spans="1:44">
      <c r="A278" s="58" t="s">
        <v>538</v>
      </c>
      <c r="B278" s="58">
        <v>105</v>
      </c>
      <c r="C278" s="58" t="s">
        <v>13</v>
      </c>
      <c r="D278" s="92" t="s">
        <v>539</v>
      </c>
      <c r="E278" s="93">
        <v>0.91176470588235292</v>
      </c>
      <c r="F278" s="93">
        <v>8.8235294117647065E-2</v>
      </c>
      <c r="G278" s="93">
        <v>0</v>
      </c>
      <c r="H278" s="93">
        <v>0</v>
      </c>
      <c r="I278" s="92">
        <v>34</v>
      </c>
      <c r="J278" s="93" t="s">
        <v>694</v>
      </c>
      <c r="K278" s="93" t="s">
        <v>694</v>
      </c>
      <c r="L278" s="93" t="s">
        <v>694</v>
      </c>
      <c r="M278" s="93" t="s">
        <v>694</v>
      </c>
      <c r="N278" s="92" t="s">
        <v>694</v>
      </c>
      <c r="O278" s="94">
        <v>0.92105263157894735</v>
      </c>
      <c r="P278" s="94">
        <v>5.2631578947368418E-2</v>
      </c>
      <c r="Q278" s="94">
        <v>0</v>
      </c>
      <c r="R278" s="94">
        <v>2.6315789473684209E-2</v>
      </c>
      <c r="S278" s="95">
        <v>38</v>
      </c>
      <c r="T278" s="94" t="s">
        <v>774</v>
      </c>
      <c r="U278" s="94" t="s">
        <v>774</v>
      </c>
      <c r="V278" s="94" t="s">
        <v>774</v>
      </c>
      <c r="W278" s="94" t="s">
        <v>774</v>
      </c>
      <c r="X278" s="94" t="s">
        <v>774</v>
      </c>
      <c r="Y278" s="96">
        <v>0.94594594594594594</v>
      </c>
      <c r="Z278" s="96">
        <v>2.7027027027027029E-2</v>
      </c>
      <c r="AA278" s="96">
        <v>0</v>
      </c>
      <c r="AB278" s="96">
        <v>2.7027027027027029E-2</v>
      </c>
      <c r="AC278" s="16">
        <v>37</v>
      </c>
      <c r="AD278" s="96" t="s">
        <v>774</v>
      </c>
      <c r="AE278" s="96" t="s">
        <v>774</v>
      </c>
      <c r="AF278" s="96" t="s">
        <v>774</v>
      </c>
      <c r="AG278" s="96" t="s">
        <v>774</v>
      </c>
      <c r="AH278" s="96" t="s">
        <v>774</v>
      </c>
      <c r="AI278" s="97">
        <v>0.83333333333333337</v>
      </c>
      <c r="AJ278" s="98">
        <v>0.13333333333333333</v>
      </c>
      <c r="AK278" s="98">
        <v>0</v>
      </c>
      <c r="AL278" s="98">
        <v>3.3333333333333333E-2</v>
      </c>
      <c r="AM278" s="99">
        <v>30</v>
      </c>
      <c r="AN278" s="97" t="s">
        <v>774</v>
      </c>
      <c r="AO278" s="98" t="s">
        <v>774</v>
      </c>
      <c r="AP278" s="98" t="s">
        <v>774</v>
      </c>
      <c r="AQ278" s="98" t="s">
        <v>774</v>
      </c>
      <c r="AR278" s="99" t="s">
        <v>774</v>
      </c>
    </row>
    <row r="279" spans="1:44">
      <c r="A279" s="58" t="s">
        <v>540</v>
      </c>
      <c r="B279" s="58">
        <v>113</v>
      </c>
      <c r="C279" s="58" t="s">
        <v>13</v>
      </c>
      <c r="D279" s="92" t="s">
        <v>541</v>
      </c>
      <c r="E279" s="93">
        <v>0.625</v>
      </c>
      <c r="F279" s="93">
        <v>0.21527777777777779</v>
      </c>
      <c r="G279" s="93">
        <v>0.14583333333333334</v>
      </c>
      <c r="H279" s="93">
        <v>1.3888888888888888E-2</v>
      </c>
      <c r="I279" s="92">
        <v>144</v>
      </c>
      <c r="J279" s="93" t="s">
        <v>694</v>
      </c>
      <c r="K279" s="93" t="s">
        <v>694</v>
      </c>
      <c r="L279" s="93" t="s">
        <v>694</v>
      </c>
      <c r="M279" s="93" t="s">
        <v>694</v>
      </c>
      <c r="N279" s="92" t="s">
        <v>694</v>
      </c>
      <c r="O279" s="94">
        <v>0.64238410596026485</v>
      </c>
      <c r="P279" s="94">
        <v>0.25827814569536423</v>
      </c>
      <c r="Q279" s="94">
        <v>9.2715231788079472E-2</v>
      </c>
      <c r="R279" s="94">
        <v>6.6225165562913907E-3</v>
      </c>
      <c r="S279" s="95">
        <v>151</v>
      </c>
      <c r="T279" s="94" t="s">
        <v>694</v>
      </c>
      <c r="U279" s="94" t="s">
        <v>694</v>
      </c>
      <c r="V279" s="94" t="s">
        <v>694</v>
      </c>
      <c r="W279" s="94" t="s">
        <v>694</v>
      </c>
      <c r="X279" s="94" t="s">
        <v>694</v>
      </c>
      <c r="Y279" s="96">
        <v>0.56849315068493156</v>
      </c>
      <c r="Z279" s="96">
        <v>0.28767123287671231</v>
      </c>
      <c r="AA279" s="96">
        <v>0.13013698630136986</v>
      </c>
      <c r="AB279" s="96">
        <v>1.3698630136986301E-2</v>
      </c>
      <c r="AC279" s="16">
        <v>146</v>
      </c>
      <c r="AD279" s="96" t="s">
        <v>774</v>
      </c>
      <c r="AE279" s="96" t="s">
        <v>774</v>
      </c>
      <c r="AF279" s="96" t="s">
        <v>774</v>
      </c>
      <c r="AG279" s="96" t="s">
        <v>774</v>
      </c>
      <c r="AH279" s="96" t="s">
        <v>774</v>
      </c>
      <c r="AI279" s="97">
        <v>0.47014925373134331</v>
      </c>
      <c r="AJ279" s="98">
        <v>0.36567164179104478</v>
      </c>
      <c r="AK279" s="98">
        <v>0.14925373134328357</v>
      </c>
      <c r="AL279" s="98">
        <v>1.4925373134328358E-2</v>
      </c>
      <c r="AM279" s="99">
        <v>134</v>
      </c>
      <c r="AN279" s="98" t="s">
        <v>694</v>
      </c>
      <c r="AO279" s="98" t="s">
        <v>694</v>
      </c>
      <c r="AP279" s="98" t="s">
        <v>694</v>
      </c>
      <c r="AQ279" s="98" t="s">
        <v>694</v>
      </c>
      <c r="AR279" s="98" t="s">
        <v>694</v>
      </c>
    </row>
    <row r="280" spans="1:44">
      <c r="A280" s="58" t="s">
        <v>542</v>
      </c>
      <c r="B280" s="58">
        <v>171</v>
      </c>
      <c r="C280" s="58" t="s">
        <v>13</v>
      </c>
      <c r="D280" s="92" t="s">
        <v>543</v>
      </c>
      <c r="E280" s="93">
        <v>0.82089552238805974</v>
      </c>
      <c r="F280" s="93">
        <v>0.1417910447761194</v>
      </c>
      <c r="G280" s="93">
        <v>2.2388059701492536E-2</v>
      </c>
      <c r="H280" s="93">
        <v>1.4925373134328358E-2</v>
      </c>
      <c r="I280" s="92">
        <v>134</v>
      </c>
      <c r="J280" s="93" t="s">
        <v>694</v>
      </c>
      <c r="K280" s="93" t="s">
        <v>694</v>
      </c>
      <c r="L280" s="93" t="s">
        <v>694</v>
      </c>
      <c r="M280" s="93" t="s">
        <v>694</v>
      </c>
      <c r="N280" s="92" t="s">
        <v>694</v>
      </c>
      <c r="O280" s="94">
        <v>0.75187969924812026</v>
      </c>
      <c r="P280" s="94">
        <v>0.20300751879699247</v>
      </c>
      <c r="Q280" s="94">
        <v>1.5037593984962405E-2</v>
      </c>
      <c r="R280" s="94">
        <v>3.007518796992481E-2</v>
      </c>
      <c r="S280" s="95">
        <v>133</v>
      </c>
      <c r="T280" s="94" t="s">
        <v>694</v>
      </c>
      <c r="U280" s="94" t="s">
        <v>694</v>
      </c>
      <c r="V280" s="94" t="s">
        <v>694</v>
      </c>
      <c r="W280" s="94" t="s">
        <v>694</v>
      </c>
      <c r="X280" s="94" t="s">
        <v>694</v>
      </c>
      <c r="Y280" s="96">
        <v>0.8046875</v>
      </c>
      <c r="Z280" s="96">
        <v>0.1796875</v>
      </c>
      <c r="AA280" s="96">
        <v>7.8125E-3</v>
      </c>
      <c r="AB280" s="96">
        <v>7.8125E-3</v>
      </c>
      <c r="AC280" s="16">
        <v>128</v>
      </c>
      <c r="AD280" s="96" t="s">
        <v>694</v>
      </c>
      <c r="AE280" s="96" t="s">
        <v>694</v>
      </c>
      <c r="AF280" s="96" t="s">
        <v>694</v>
      </c>
      <c r="AG280" s="96" t="s">
        <v>694</v>
      </c>
      <c r="AH280" s="16" t="s">
        <v>694</v>
      </c>
      <c r="AI280" s="97">
        <v>0.66666666666666663</v>
      </c>
      <c r="AJ280" s="98">
        <v>0.30833333333333335</v>
      </c>
      <c r="AK280" s="98">
        <v>2.5000000000000001E-2</v>
      </c>
      <c r="AL280" s="98">
        <v>0</v>
      </c>
      <c r="AM280" s="99">
        <v>120</v>
      </c>
      <c r="AN280" s="98" t="s">
        <v>694</v>
      </c>
      <c r="AO280" s="98" t="s">
        <v>694</v>
      </c>
      <c r="AP280" s="98" t="s">
        <v>694</v>
      </c>
      <c r="AQ280" s="98" t="s">
        <v>694</v>
      </c>
      <c r="AR280" s="98" t="s">
        <v>694</v>
      </c>
    </row>
    <row r="281" spans="1:44">
      <c r="A281" s="58" t="s">
        <v>544</v>
      </c>
      <c r="B281" s="58">
        <v>105</v>
      </c>
      <c r="C281" s="58" t="s">
        <v>13</v>
      </c>
      <c r="D281" s="92" t="s">
        <v>545</v>
      </c>
      <c r="E281" s="93">
        <v>0.90101010101010104</v>
      </c>
      <c r="F281" s="93">
        <v>3.2323232323232323E-2</v>
      </c>
      <c r="G281" s="93">
        <v>6.6666666666666666E-2</v>
      </c>
      <c r="H281" s="93">
        <v>0</v>
      </c>
      <c r="I281" s="92">
        <v>495</v>
      </c>
      <c r="J281" s="93" t="s">
        <v>774</v>
      </c>
      <c r="K281" s="93" t="s">
        <v>774</v>
      </c>
      <c r="L281" s="93" t="s">
        <v>774</v>
      </c>
      <c r="M281" s="93" t="s">
        <v>774</v>
      </c>
      <c r="N281" s="93" t="s">
        <v>774</v>
      </c>
      <c r="O281" s="94">
        <v>0.91313131313131313</v>
      </c>
      <c r="P281" s="94">
        <v>3.0303030303030304E-2</v>
      </c>
      <c r="Q281" s="94">
        <v>5.4545454545454543E-2</v>
      </c>
      <c r="R281" s="94">
        <v>2.0202020202020202E-3</v>
      </c>
      <c r="S281" s="95">
        <v>495</v>
      </c>
      <c r="T281" s="94" t="s">
        <v>774</v>
      </c>
      <c r="U281" s="94" t="s">
        <v>774</v>
      </c>
      <c r="V281" s="94" t="s">
        <v>774</v>
      </c>
      <c r="W281" s="94" t="s">
        <v>774</v>
      </c>
      <c r="X281" s="94" t="s">
        <v>774</v>
      </c>
      <c r="Y281" s="96">
        <v>0.90200000000000002</v>
      </c>
      <c r="Z281" s="96">
        <v>5.1999999999999998E-2</v>
      </c>
      <c r="AA281" s="96">
        <v>4.5999999999999999E-2</v>
      </c>
      <c r="AB281" s="96">
        <v>0</v>
      </c>
      <c r="AC281" s="16">
        <v>500</v>
      </c>
      <c r="AD281" s="96" t="s">
        <v>774</v>
      </c>
      <c r="AE281" s="96" t="s">
        <v>774</v>
      </c>
      <c r="AF281" s="96" t="s">
        <v>774</v>
      </c>
      <c r="AG281" s="96" t="s">
        <v>774</v>
      </c>
      <c r="AH281" s="96" t="s">
        <v>774</v>
      </c>
      <c r="AI281" s="97">
        <v>0.90532544378698221</v>
      </c>
      <c r="AJ281" s="98">
        <v>4.9309664694280081E-2</v>
      </c>
      <c r="AK281" s="98">
        <v>4.3392504930966469E-2</v>
      </c>
      <c r="AL281" s="98">
        <v>1.9723865877712033E-3</v>
      </c>
      <c r="AM281" s="99">
        <v>507</v>
      </c>
      <c r="AN281" s="97" t="s">
        <v>774</v>
      </c>
      <c r="AO281" s="98" t="s">
        <v>774</v>
      </c>
      <c r="AP281" s="98" t="s">
        <v>774</v>
      </c>
      <c r="AQ281" s="98" t="s">
        <v>774</v>
      </c>
      <c r="AR281" s="99" t="s">
        <v>774</v>
      </c>
    </row>
    <row r="282" spans="1:44">
      <c r="A282" s="58" t="s">
        <v>546</v>
      </c>
      <c r="B282" s="58">
        <v>123</v>
      </c>
      <c r="C282" s="58" t="s">
        <v>13</v>
      </c>
      <c r="D282" s="92" t="s">
        <v>547</v>
      </c>
      <c r="E282" s="93" t="s">
        <v>774</v>
      </c>
      <c r="F282" s="93" t="s">
        <v>774</v>
      </c>
      <c r="G282" s="93" t="s">
        <v>774</v>
      </c>
      <c r="H282" s="93" t="s">
        <v>774</v>
      </c>
      <c r="I282" s="93" t="s">
        <v>774</v>
      </c>
      <c r="J282" s="93" t="s">
        <v>694</v>
      </c>
      <c r="K282" s="93" t="s">
        <v>694</v>
      </c>
      <c r="L282" s="93" t="s">
        <v>694</v>
      </c>
      <c r="M282" s="93" t="s">
        <v>694</v>
      </c>
      <c r="N282" s="92" t="s">
        <v>694</v>
      </c>
      <c r="O282" s="94">
        <v>0.9375</v>
      </c>
      <c r="P282" s="94">
        <v>0</v>
      </c>
      <c r="Q282" s="94">
        <v>0</v>
      </c>
      <c r="R282" s="94">
        <v>6.25E-2</v>
      </c>
      <c r="S282" s="95">
        <v>16</v>
      </c>
      <c r="T282" s="94" t="s">
        <v>694</v>
      </c>
      <c r="U282" s="94" t="s">
        <v>694</v>
      </c>
      <c r="V282" s="94" t="s">
        <v>694</v>
      </c>
      <c r="W282" s="94" t="s">
        <v>694</v>
      </c>
      <c r="X282" s="94" t="s">
        <v>694</v>
      </c>
      <c r="Y282" s="96">
        <v>1</v>
      </c>
      <c r="Z282" s="96">
        <v>0</v>
      </c>
      <c r="AA282" s="96">
        <v>0</v>
      </c>
      <c r="AB282" s="96">
        <v>0</v>
      </c>
      <c r="AC282" s="16">
        <v>12</v>
      </c>
      <c r="AD282" s="96" t="s">
        <v>694</v>
      </c>
      <c r="AE282" s="96" t="s">
        <v>694</v>
      </c>
      <c r="AF282" s="96" t="s">
        <v>694</v>
      </c>
      <c r="AG282" s="96" t="s">
        <v>694</v>
      </c>
      <c r="AH282" s="16" t="s">
        <v>694</v>
      </c>
      <c r="AI282" s="97">
        <v>0.9375</v>
      </c>
      <c r="AJ282" s="98">
        <v>0</v>
      </c>
      <c r="AK282" s="98">
        <v>0</v>
      </c>
      <c r="AL282" s="98">
        <v>6.25E-2</v>
      </c>
      <c r="AM282" s="99">
        <v>16</v>
      </c>
      <c r="AN282" s="98" t="s">
        <v>694</v>
      </c>
      <c r="AO282" s="98" t="s">
        <v>694</v>
      </c>
      <c r="AP282" s="98" t="s">
        <v>694</v>
      </c>
      <c r="AQ282" s="98" t="s">
        <v>694</v>
      </c>
      <c r="AR282" s="98" t="s">
        <v>694</v>
      </c>
    </row>
    <row r="283" spans="1:44">
      <c r="A283" s="58" t="s">
        <v>548</v>
      </c>
      <c r="B283" s="58">
        <v>112</v>
      </c>
      <c r="C283" s="58" t="s">
        <v>13</v>
      </c>
      <c r="D283" s="92" t="s">
        <v>549</v>
      </c>
      <c r="E283" s="93">
        <v>0.67045454545454541</v>
      </c>
      <c r="F283" s="93">
        <v>0.26136363636363635</v>
      </c>
      <c r="G283" s="93">
        <v>3.4090909090909088E-2</v>
      </c>
      <c r="H283" s="93">
        <v>3.4090909090909088E-2</v>
      </c>
      <c r="I283" s="92">
        <v>88</v>
      </c>
      <c r="J283" s="93" t="s">
        <v>694</v>
      </c>
      <c r="K283" s="93" t="s">
        <v>694</v>
      </c>
      <c r="L283" s="93" t="s">
        <v>694</v>
      </c>
      <c r="M283" s="93" t="s">
        <v>694</v>
      </c>
      <c r="N283" s="92" t="s">
        <v>694</v>
      </c>
      <c r="O283" s="94">
        <v>0.66990291262135926</v>
      </c>
      <c r="P283" s="94">
        <v>0.26213592233009708</v>
      </c>
      <c r="Q283" s="94">
        <v>3.8834951456310676E-2</v>
      </c>
      <c r="R283" s="94">
        <v>2.9126213592233011E-2</v>
      </c>
      <c r="S283" s="95">
        <v>103</v>
      </c>
      <c r="T283" s="94" t="s">
        <v>694</v>
      </c>
      <c r="U283" s="94" t="s">
        <v>694</v>
      </c>
      <c r="V283" s="94" t="s">
        <v>694</v>
      </c>
      <c r="W283" s="94" t="s">
        <v>694</v>
      </c>
      <c r="X283" s="94" t="s">
        <v>694</v>
      </c>
      <c r="Y283" s="96">
        <v>0.61052631578947369</v>
      </c>
      <c r="Z283" s="96">
        <v>0.28421052631578947</v>
      </c>
      <c r="AA283" s="96">
        <v>5.2631578947368418E-2</v>
      </c>
      <c r="AB283" s="96">
        <v>5.2631578947368418E-2</v>
      </c>
      <c r="AC283" s="16">
        <v>95</v>
      </c>
      <c r="AD283" s="96" t="s">
        <v>694</v>
      </c>
      <c r="AE283" s="96" t="s">
        <v>694</v>
      </c>
      <c r="AF283" s="96" t="s">
        <v>694</v>
      </c>
      <c r="AG283" s="96" t="s">
        <v>694</v>
      </c>
      <c r="AH283" s="16" t="s">
        <v>694</v>
      </c>
      <c r="AI283" s="97">
        <v>0.54545454545454541</v>
      </c>
      <c r="AJ283" s="98">
        <v>0.35353535353535354</v>
      </c>
      <c r="AK283" s="98">
        <v>6.0606060606060608E-2</v>
      </c>
      <c r="AL283" s="98">
        <v>4.0404040404040407E-2</v>
      </c>
      <c r="AM283" s="99">
        <v>99</v>
      </c>
      <c r="AN283" s="98" t="s">
        <v>694</v>
      </c>
      <c r="AO283" s="98" t="s">
        <v>694</v>
      </c>
      <c r="AP283" s="98" t="s">
        <v>694</v>
      </c>
      <c r="AQ283" s="98" t="s">
        <v>694</v>
      </c>
      <c r="AR283" s="98" t="s">
        <v>694</v>
      </c>
    </row>
    <row r="284" spans="1:44">
      <c r="A284" s="58" t="s">
        <v>672</v>
      </c>
      <c r="B284" s="58">
        <v>112</v>
      </c>
      <c r="C284" s="58" t="s">
        <v>13</v>
      </c>
      <c r="D284" s="92" t="s">
        <v>550</v>
      </c>
      <c r="E284" s="93">
        <v>0.66666666666666663</v>
      </c>
      <c r="F284" s="93">
        <v>0.22222222222222221</v>
      </c>
      <c r="G284" s="93">
        <v>0</v>
      </c>
      <c r="H284" s="93">
        <v>0.1111111111111111</v>
      </c>
      <c r="I284" s="92">
        <v>18</v>
      </c>
      <c r="J284" s="93" t="s">
        <v>694</v>
      </c>
      <c r="K284" s="93" t="s">
        <v>694</v>
      </c>
      <c r="L284" s="93" t="s">
        <v>694</v>
      </c>
      <c r="M284" s="93" t="s">
        <v>694</v>
      </c>
      <c r="N284" s="92" t="s">
        <v>694</v>
      </c>
      <c r="O284" s="94">
        <v>0.57894736842105265</v>
      </c>
      <c r="P284" s="94">
        <v>0.26315789473684209</v>
      </c>
      <c r="Q284" s="94">
        <v>5.2631578947368418E-2</v>
      </c>
      <c r="R284" s="94">
        <v>0.10526315789473684</v>
      </c>
      <c r="S284" s="95">
        <v>19</v>
      </c>
      <c r="T284" s="94" t="s">
        <v>694</v>
      </c>
      <c r="U284" s="94" t="s">
        <v>694</v>
      </c>
      <c r="V284" s="94" t="s">
        <v>694</v>
      </c>
      <c r="W284" s="94" t="s">
        <v>694</v>
      </c>
      <c r="X284" s="94" t="s">
        <v>694</v>
      </c>
      <c r="Y284" s="96">
        <v>0.55000000000000004</v>
      </c>
      <c r="Z284" s="96">
        <v>0.45</v>
      </c>
      <c r="AA284" s="96">
        <v>0</v>
      </c>
      <c r="AB284" s="96">
        <v>0</v>
      </c>
      <c r="AC284" s="16">
        <v>20</v>
      </c>
      <c r="AD284" s="96" t="s">
        <v>694</v>
      </c>
      <c r="AE284" s="96" t="s">
        <v>694</v>
      </c>
      <c r="AF284" s="96" t="s">
        <v>694</v>
      </c>
      <c r="AG284" s="96" t="s">
        <v>694</v>
      </c>
      <c r="AH284" s="16" t="s">
        <v>694</v>
      </c>
      <c r="AI284" s="97">
        <v>0.5</v>
      </c>
      <c r="AJ284" s="98">
        <v>0.5</v>
      </c>
      <c r="AK284" s="98">
        <v>0</v>
      </c>
      <c r="AL284" s="98">
        <v>0</v>
      </c>
      <c r="AM284" s="99">
        <v>20</v>
      </c>
      <c r="AN284" s="98" t="s">
        <v>694</v>
      </c>
      <c r="AO284" s="98" t="s">
        <v>694</v>
      </c>
      <c r="AP284" s="98" t="s">
        <v>694</v>
      </c>
      <c r="AQ284" s="98" t="s">
        <v>694</v>
      </c>
      <c r="AR284" s="98" t="s">
        <v>694</v>
      </c>
    </row>
    <row r="285" spans="1:44">
      <c r="A285" s="58" t="s">
        <v>551</v>
      </c>
      <c r="B285" s="58">
        <v>121</v>
      </c>
      <c r="C285" s="58" t="s">
        <v>13</v>
      </c>
      <c r="D285" s="92" t="s">
        <v>552</v>
      </c>
      <c r="E285" s="93">
        <v>0.60683760683760679</v>
      </c>
      <c r="F285" s="93">
        <v>0.21652421652421652</v>
      </c>
      <c r="G285" s="93">
        <v>0.16524216524216523</v>
      </c>
      <c r="H285" s="93">
        <v>1.1396011396011397E-2</v>
      </c>
      <c r="I285" s="92">
        <v>351</v>
      </c>
      <c r="J285" s="93">
        <v>0.46666666666666667</v>
      </c>
      <c r="K285" s="93">
        <v>0.2</v>
      </c>
      <c r="L285" s="93">
        <v>0.30666666666666664</v>
      </c>
      <c r="M285" s="93">
        <v>2.6666666666666668E-2</v>
      </c>
      <c r="N285" s="92">
        <v>75</v>
      </c>
      <c r="O285" s="94">
        <v>0.59773371104815864</v>
      </c>
      <c r="P285" s="94">
        <v>0.25495750708215298</v>
      </c>
      <c r="Q285" s="94">
        <v>0.1359773371104816</v>
      </c>
      <c r="R285" s="94">
        <v>1.1331444759206799E-2</v>
      </c>
      <c r="S285" s="95">
        <v>353</v>
      </c>
      <c r="T285" s="94">
        <v>0.51249999999999996</v>
      </c>
      <c r="U285" s="94">
        <v>0.21249999999999999</v>
      </c>
      <c r="V285" s="94">
        <v>0.25</v>
      </c>
      <c r="W285" s="94">
        <v>2.5000000000000001E-2</v>
      </c>
      <c r="X285" s="95">
        <v>80</v>
      </c>
      <c r="Y285" s="96">
        <v>0.61587301587301591</v>
      </c>
      <c r="Z285" s="96">
        <v>0.2634920634920635</v>
      </c>
      <c r="AA285" s="96">
        <v>0.10793650793650794</v>
      </c>
      <c r="AB285" s="96">
        <v>1.2698412698412698E-2</v>
      </c>
      <c r="AC285" s="16">
        <v>315</v>
      </c>
      <c r="AD285" s="96">
        <v>0.46376811594202899</v>
      </c>
      <c r="AE285" s="96">
        <v>0.3188405797101449</v>
      </c>
      <c r="AF285" s="96">
        <v>0.20289855072463769</v>
      </c>
      <c r="AG285" s="96">
        <v>1.4492753623188406E-2</v>
      </c>
      <c r="AH285" s="16">
        <v>69</v>
      </c>
      <c r="AI285" s="97">
        <v>0.5714285714285714</v>
      </c>
      <c r="AJ285" s="98">
        <v>0.29220779220779219</v>
      </c>
      <c r="AK285" s="98">
        <v>0.12662337662337661</v>
      </c>
      <c r="AL285" s="98">
        <v>9.74025974025974E-3</v>
      </c>
      <c r="AM285" s="99">
        <v>308</v>
      </c>
      <c r="AN285" s="98">
        <v>0.41269841269841268</v>
      </c>
      <c r="AO285" s="98">
        <v>0.38095238095238093</v>
      </c>
      <c r="AP285" s="98">
        <v>0.19047619047619047</v>
      </c>
      <c r="AQ285" s="98">
        <v>1.5873015873015872E-2</v>
      </c>
      <c r="AR285" s="99">
        <v>63</v>
      </c>
    </row>
    <row r="286" spans="1:44">
      <c r="A286" s="58" t="s">
        <v>553</v>
      </c>
      <c r="B286" s="58">
        <v>113</v>
      </c>
      <c r="C286" s="58" t="s">
        <v>8</v>
      </c>
      <c r="D286" s="92" t="s">
        <v>554</v>
      </c>
      <c r="E286" s="93">
        <v>0.5898876404494382</v>
      </c>
      <c r="F286" s="93">
        <v>0.28988764044943821</v>
      </c>
      <c r="G286" s="93">
        <v>0.11123595505617978</v>
      </c>
      <c r="H286" s="93">
        <v>8.988764044943821E-3</v>
      </c>
      <c r="I286" s="92">
        <v>890</v>
      </c>
      <c r="J286" s="93">
        <v>0.53125</v>
      </c>
      <c r="K286" s="93">
        <v>0.1875</v>
      </c>
      <c r="L286" s="93">
        <v>0.28125</v>
      </c>
      <c r="M286" s="93">
        <v>0</v>
      </c>
      <c r="N286" s="92">
        <v>32</v>
      </c>
      <c r="O286" s="94">
        <v>0.58722919042189281</v>
      </c>
      <c r="P286" s="94">
        <v>0.30786773090079816</v>
      </c>
      <c r="Q286" s="94">
        <v>9.578107183580388E-2</v>
      </c>
      <c r="R286" s="94">
        <v>9.1220068415051314E-3</v>
      </c>
      <c r="S286" s="95">
        <v>877</v>
      </c>
      <c r="T286" s="94">
        <v>0.39285714285714285</v>
      </c>
      <c r="U286" s="94">
        <v>0.35714285714285715</v>
      </c>
      <c r="V286" s="94">
        <v>0.25</v>
      </c>
      <c r="W286" s="94">
        <v>0</v>
      </c>
      <c r="X286" s="95">
        <v>28</v>
      </c>
      <c r="Y286" s="96">
        <v>0.58255813953488367</v>
      </c>
      <c r="Z286" s="96">
        <v>0.30813953488372092</v>
      </c>
      <c r="AA286" s="96">
        <v>9.8837209302325577E-2</v>
      </c>
      <c r="AB286" s="96">
        <v>1.0465116279069767E-2</v>
      </c>
      <c r="AC286" s="16">
        <v>860</v>
      </c>
      <c r="AD286" s="96">
        <v>0.43478260869565216</v>
      </c>
      <c r="AE286" s="96">
        <v>0.30434782608695654</v>
      </c>
      <c r="AF286" s="96">
        <v>0.2608695652173913</v>
      </c>
      <c r="AG286" s="96">
        <v>0</v>
      </c>
      <c r="AH286" s="16">
        <v>23</v>
      </c>
      <c r="AI286" s="97">
        <v>0.5714285714285714</v>
      </c>
      <c r="AJ286" s="98">
        <v>0.31030444964871196</v>
      </c>
      <c r="AK286" s="98">
        <v>0.1053864168618267</v>
      </c>
      <c r="AL286" s="98">
        <v>1.288056206088993E-2</v>
      </c>
      <c r="AM286" s="99">
        <v>854</v>
      </c>
      <c r="AN286" s="98">
        <v>0.42307692307692307</v>
      </c>
      <c r="AO286" s="98">
        <v>0.42307692307692307</v>
      </c>
      <c r="AP286" s="98">
        <v>0.15384615384615385</v>
      </c>
      <c r="AQ286" s="98">
        <v>0</v>
      </c>
      <c r="AR286" s="99">
        <v>26</v>
      </c>
    </row>
    <row r="287" spans="1:44">
      <c r="A287" s="58" t="s">
        <v>555</v>
      </c>
      <c r="B287" s="58">
        <v>105</v>
      </c>
      <c r="C287" s="58" t="s">
        <v>13</v>
      </c>
      <c r="D287" s="92" t="s">
        <v>556</v>
      </c>
      <c r="E287" s="93">
        <v>0.74025974025974028</v>
      </c>
      <c r="F287" s="93">
        <v>0.15584415584415584</v>
      </c>
      <c r="G287" s="93">
        <v>0.1038961038961039</v>
      </c>
      <c r="H287" s="93">
        <v>0</v>
      </c>
      <c r="I287" s="92">
        <v>77</v>
      </c>
      <c r="J287" s="93" t="s">
        <v>694</v>
      </c>
      <c r="K287" s="93" t="s">
        <v>694</v>
      </c>
      <c r="L287" s="93" t="s">
        <v>694</v>
      </c>
      <c r="M287" s="93" t="s">
        <v>694</v>
      </c>
      <c r="N287" s="92" t="s">
        <v>694</v>
      </c>
      <c r="O287" s="94">
        <v>0.72463768115942029</v>
      </c>
      <c r="P287" s="94">
        <v>0.17391304347826086</v>
      </c>
      <c r="Q287" s="94">
        <v>0.10144927536231885</v>
      </c>
      <c r="R287" s="94">
        <v>0</v>
      </c>
      <c r="S287" s="95">
        <v>69</v>
      </c>
      <c r="T287" s="94" t="s">
        <v>694</v>
      </c>
      <c r="U287" s="94" t="s">
        <v>694</v>
      </c>
      <c r="V287" s="94" t="s">
        <v>694</v>
      </c>
      <c r="W287" s="94" t="s">
        <v>694</v>
      </c>
      <c r="X287" s="94" t="s">
        <v>694</v>
      </c>
      <c r="Y287" s="96">
        <v>0.77777777777777779</v>
      </c>
      <c r="Z287" s="96">
        <v>0.15277777777777779</v>
      </c>
      <c r="AA287" s="96">
        <v>6.9444444444444448E-2</v>
      </c>
      <c r="AB287" s="96">
        <v>0</v>
      </c>
      <c r="AC287" s="16">
        <v>72</v>
      </c>
      <c r="AD287" s="96" t="s">
        <v>694</v>
      </c>
      <c r="AE287" s="96" t="s">
        <v>694</v>
      </c>
      <c r="AF287" s="96" t="s">
        <v>694</v>
      </c>
      <c r="AG287" s="96" t="s">
        <v>694</v>
      </c>
      <c r="AH287" s="16" t="s">
        <v>694</v>
      </c>
      <c r="AI287" s="97">
        <v>0.78125</v>
      </c>
      <c r="AJ287" s="98">
        <v>0.15625</v>
      </c>
      <c r="AK287" s="98">
        <v>6.25E-2</v>
      </c>
      <c r="AL287" s="98">
        <v>0</v>
      </c>
      <c r="AM287" s="99">
        <v>64</v>
      </c>
      <c r="AN287" s="98" t="s">
        <v>694</v>
      </c>
      <c r="AO287" s="98" t="s">
        <v>694</v>
      </c>
      <c r="AP287" s="98" t="s">
        <v>694</v>
      </c>
      <c r="AQ287" s="98" t="s">
        <v>694</v>
      </c>
      <c r="AR287" s="98" t="s">
        <v>694</v>
      </c>
    </row>
    <row r="288" spans="1:44">
      <c r="A288" s="58" t="s">
        <v>557</v>
      </c>
      <c r="B288" s="58">
        <v>121</v>
      </c>
      <c r="C288" s="58" t="s">
        <v>13</v>
      </c>
      <c r="D288" s="92" t="s">
        <v>558</v>
      </c>
      <c r="E288" s="93">
        <v>0.60843373493975905</v>
      </c>
      <c r="F288" s="93">
        <v>0.20883534136546184</v>
      </c>
      <c r="G288" s="93">
        <v>0.1646586345381526</v>
      </c>
      <c r="H288" s="93">
        <v>1.8072289156626505E-2</v>
      </c>
      <c r="I288" s="92">
        <v>498</v>
      </c>
      <c r="J288" s="93">
        <v>0.51249999999999996</v>
      </c>
      <c r="K288" s="93">
        <v>0.3125</v>
      </c>
      <c r="L288" s="93">
        <v>0.17499999999999999</v>
      </c>
      <c r="M288" s="93">
        <v>0</v>
      </c>
      <c r="N288" s="92">
        <v>80</v>
      </c>
      <c r="O288" s="94">
        <v>0.55818540433925046</v>
      </c>
      <c r="P288" s="94">
        <v>0.2504930966469428</v>
      </c>
      <c r="Q288" s="94">
        <v>0.17554240631163709</v>
      </c>
      <c r="R288" s="94">
        <v>1.5779092702169626E-2</v>
      </c>
      <c r="S288" s="95">
        <v>507</v>
      </c>
      <c r="T288" s="94">
        <v>0.45</v>
      </c>
      <c r="U288" s="94">
        <v>0.4375</v>
      </c>
      <c r="V288" s="94">
        <v>0.1125</v>
      </c>
      <c r="W288" s="94">
        <v>0</v>
      </c>
      <c r="X288" s="95">
        <v>80</v>
      </c>
      <c r="Y288" s="96">
        <v>0.52683896620278325</v>
      </c>
      <c r="Z288" s="96">
        <v>0.28827037773359843</v>
      </c>
      <c r="AA288" s="96">
        <v>0.1709741550695825</v>
      </c>
      <c r="AB288" s="96">
        <v>1.3916500994035786E-2</v>
      </c>
      <c r="AC288" s="16">
        <v>503</v>
      </c>
      <c r="AD288" s="96">
        <v>0.37037037037037035</v>
      </c>
      <c r="AE288" s="96">
        <v>0.44444444444444442</v>
      </c>
      <c r="AF288" s="96">
        <v>0.1728395061728395</v>
      </c>
      <c r="AG288" s="96">
        <v>1.2345679012345678E-2</v>
      </c>
      <c r="AH288" s="16">
        <v>81</v>
      </c>
      <c r="AI288" s="97">
        <v>0.48046875</v>
      </c>
      <c r="AJ288" s="98">
        <v>0.31640625</v>
      </c>
      <c r="AK288" s="98">
        <v>0.181640625</v>
      </c>
      <c r="AL288" s="98">
        <v>2.1484375E-2</v>
      </c>
      <c r="AM288" s="99">
        <v>512</v>
      </c>
      <c r="AN288" s="98">
        <v>0.32142857142857145</v>
      </c>
      <c r="AO288" s="98">
        <v>0.40476190476190477</v>
      </c>
      <c r="AP288" s="98">
        <v>0.25</v>
      </c>
      <c r="AQ288" s="98">
        <v>2.3809523809523808E-2</v>
      </c>
      <c r="AR288" s="99">
        <v>84</v>
      </c>
    </row>
    <row r="289" spans="1:44">
      <c r="A289" s="58" t="s">
        <v>559</v>
      </c>
      <c r="B289" s="58">
        <v>101</v>
      </c>
      <c r="C289" s="58" t="s">
        <v>13</v>
      </c>
      <c r="D289" s="92" t="s">
        <v>560</v>
      </c>
      <c r="E289" s="93">
        <v>0.96363636363636362</v>
      </c>
      <c r="F289" s="93">
        <v>9.0909090909090905E-3</v>
      </c>
      <c r="G289" s="93">
        <v>2.7272727272727271E-2</v>
      </c>
      <c r="H289" s="93">
        <v>0</v>
      </c>
      <c r="I289" s="92">
        <v>110</v>
      </c>
      <c r="J289" s="93" t="s">
        <v>774</v>
      </c>
      <c r="K289" s="93" t="s">
        <v>774</v>
      </c>
      <c r="L289" s="93" t="s">
        <v>774</v>
      </c>
      <c r="M289" s="93" t="s">
        <v>774</v>
      </c>
      <c r="N289" s="93" t="s">
        <v>774</v>
      </c>
      <c r="O289" s="94">
        <v>0.95876288659793818</v>
      </c>
      <c r="P289" s="94">
        <v>1.0309278350515464E-2</v>
      </c>
      <c r="Q289" s="94">
        <v>3.0927835051546393E-2</v>
      </c>
      <c r="R289" s="94">
        <v>0</v>
      </c>
      <c r="S289" s="95">
        <v>97</v>
      </c>
      <c r="T289" s="94" t="s">
        <v>774</v>
      </c>
      <c r="U289" s="94" t="s">
        <v>774</v>
      </c>
      <c r="V289" s="94" t="s">
        <v>774</v>
      </c>
      <c r="W289" s="94" t="s">
        <v>774</v>
      </c>
      <c r="X289" s="94" t="s">
        <v>774</v>
      </c>
      <c r="Y289" s="96">
        <v>0.91578947368421049</v>
      </c>
      <c r="Z289" s="96">
        <v>1.0526315789473684E-2</v>
      </c>
      <c r="AA289" s="96">
        <v>1.0526315789473684E-2</v>
      </c>
      <c r="AB289" s="96">
        <v>6.3157894736842107E-2</v>
      </c>
      <c r="AC289" s="16">
        <v>95</v>
      </c>
      <c r="AD289" s="96" t="s">
        <v>694</v>
      </c>
      <c r="AE289" s="96" t="s">
        <v>694</v>
      </c>
      <c r="AF289" s="96" t="s">
        <v>694</v>
      </c>
      <c r="AG289" s="96" t="s">
        <v>694</v>
      </c>
      <c r="AH289" s="16" t="s">
        <v>694</v>
      </c>
      <c r="AI289" s="97">
        <v>0.91346153846153844</v>
      </c>
      <c r="AJ289" s="98">
        <v>3.8461538461538464E-2</v>
      </c>
      <c r="AK289" s="98">
        <v>2.8846153846153848E-2</v>
      </c>
      <c r="AL289" s="98">
        <v>1.9230769230769232E-2</v>
      </c>
      <c r="AM289" s="99">
        <v>104</v>
      </c>
      <c r="AN289" s="97" t="s">
        <v>774</v>
      </c>
      <c r="AO289" s="98" t="s">
        <v>774</v>
      </c>
      <c r="AP289" s="98" t="s">
        <v>774</v>
      </c>
      <c r="AQ289" s="98" t="s">
        <v>774</v>
      </c>
      <c r="AR289" s="99" t="s">
        <v>774</v>
      </c>
    </row>
    <row r="290" spans="1:44">
      <c r="A290" s="58" t="s">
        <v>561</v>
      </c>
      <c r="B290" s="58">
        <v>112</v>
      </c>
      <c r="C290" s="58" t="s">
        <v>13</v>
      </c>
      <c r="D290" s="92" t="s">
        <v>562</v>
      </c>
      <c r="E290" s="93">
        <v>0.68523676880222839</v>
      </c>
      <c r="F290" s="93">
        <v>0.18467966573816155</v>
      </c>
      <c r="G290" s="93">
        <v>0.11392757660167131</v>
      </c>
      <c r="H290" s="93">
        <v>1.615598885793872E-2</v>
      </c>
      <c r="I290" s="92">
        <v>3590</v>
      </c>
      <c r="J290" s="93">
        <v>0.59375</v>
      </c>
      <c r="K290" s="93">
        <v>0.23749999999999999</v>
      </c>
      <c r="L290" s="93">
        <v>0.13125000000000001</v>
      </c>
      <c r="M290" s="93">
        <v>3.7499999999999999E-2</v>
      </c>
      <c r="N290" s="92">
        <v>160</v>
      </c>
      <c r="O290" s="94">
        <v>0.66753171856978089</v>
      </c>
      <c r="P290" s="94">
        <v>0.17618223760092272</v>
      </c>
      <c r="Q290" s="94">
        <v>0.13148788927335639</v>
      </c>
      <c r="R290" s="94">
        <v>2.4798154555940023E-2</v>
      </c>
      <c r="S290" s="95">
        <v>3468</v>
      </c>
      <c r="T290" s="94">
        <v>0.5679012345679012</v>
      </c>
      <c r="U290" s="94">
        <v>0.25925925925925924</v>
      </c>
      <c r="V290" s="94">
        <v>0.11728395061728394</v>
      </c>
      <c r="W290" s="94">
        <v>5.5555555555555552E-2</v>
      </c>
      <c r="X290" s="95">
        <v>162</v>
      </c>
      <c r="Y290" s="96">
        <v>0.6555521566228204</v>
      </c>
      <c r="Z290" s="96">
        <v>0.17650657693484245</v>
      </c>
      <c r="AA290" s="96">
        <v>0.14408075864178649</v>
      </c>
      <c r="AB290" s="96">
        <v>2.3860507800550629E-2</v>
      </c>
      <c r="AC290" s="16">
        <v>3269</v>
      </c>
      <c r="AD290" s="96">
        <v>0.53793103448275859</v>
      </c>
      <c r="AE290" s="96">
        <v>0.25517241379310346</v>
      </c>
      <c r="AF290" s="96">
        <v>0.14482758620689656</v>
      </c>
      <c r="AG290" s="96">
        <v>6.2068965517241378E-2</v>
      </c>
      <c r="AH290" s="16">
        <v>145</v>
      </c>
      <c r="AI290" s="97">
        <v>0.6429268292682927</v>
      </c>
      <c r="AJ290" s="98">
        <v>0.16845528455284553</v>
      </c>
      <c r="AK290" s="98">
        <v>0.16357723577235772</v>
      </c>
      <c r="AL290" s="98">
        <v>2.5040650406504064E-2</v>
      </c>
      <c r="AM290" s="99">
        <v>3075</v>
      </c>
      <c r="AN290" s="98">
        <v>0.53676470588235292</v>
      </c>
      <c r="AO290" s="98">
        <v>0.24264705882352941</v>
      </c>
      <c r="AP290" s="98">
        <v>0.16911764705882354</v>
      </c>
      <c r="AQ290" s="98">
        <v>5.1470588235294115E-2</v>
      </c>
      <c r="AR290" s="99">
        <v>136</v>
      </c>
    </row>
    <row r="291" spans="1:44">
      <c r="A291" s="58" t="s">
        <v>563</v>
      </c>
      <c r="B291" s="58">
        <v>121</v>
      </c>
      <c r="C291" s="58" t="s">
        <v>13</v>
      </c>
      <c r="D291" s="92" t="s">
        <v>564</v>
      </c>
      <c r="E291" s="93">
        <v>0.67914438502673802</v>
      </c>
      <c r="F291" s="93">
        <v>0.26203208556149732</v>
      </c>
      <c r="G291" s="93">
        <v>5.3475935828877004E-2</v>
      </c>
      <c r="H291" s="93">
        <v>5.3475935828877002E-3</v>
      </c>
      <c r="I291" s="92">
        <v>187</v>
      </c>
      <c r="J291" s="93" t="s">
        <v>774</v>
      </c>
      <c r="K291" s="93" t="s">
        <v>774</v>
      </c>
      <c r="L291" s="93" t="s">
        <v>774</v>
      </c>
      <c r="M291" s="93" t="s">
        <v>774</v>
      </c>
      <c r="N291" s="93" t="s">
        <v>774</v>
      </c>
      <c r="O291" s="94">
        <v>0.69680851063829785</v>
      </c>
      <c r="P291" s="94">
        <v>0.25531914893617019</v>
      </c>
      <c r="Q291" s="94">
        <v>3.7234042553191488E-2</v>
      </c>
      <c r="R291" s="94">
        <v>1.0638297872340425E-2</v>
      </c>
      <c r="S291" s="95">
        <v>188</v>
      </c>
      <c r="T291" s="94" t="s">
        <v>774</v>
      </c>
      <c r="U291" s="94" t="s">
        <v>774</v>
      </c>
      <c r="V291" s="94" t="s">
        <v>774</v>
      </c>
      <c r="W291" s="94" t="s">
        <v>774</v>
      </c>
      <c r="X291" s="94" t="s">
        <v>774</v>
      </c>
      <c r="Y291" s="96">
        <v>0.70059880239520955</v>
      </c>
      <c r="Z291" s="96">
        <v>0.21556886227544911</v>
      </c>
      <c r="AA291" s="96">
        <v>5.9880239520958084E-2</v>
      </c>
      <c r="AB291" s="96">
        <v>2.3952095808383235E-2</v>
      </c>
      <c r="AC291" s="16">
        <v>167</v>
      </c>
      <c r="AD291" s="96" t="s">
        <v>774</v>
      </c>
      <c r="AE291" s="96" t="s">
        <v>774</v>
      </c>
      <c r="AF291" s="96" t="s">
        <v>774</v>
      </c>
      <c r="AG291" s="96" t="s">
        <v>774</v>
      </c>
      <c r="AH291" s="96" t="s">
        <v>774</v>
      </c>
      <c r="AI291" s="97">
        <v>0.76608187134502925</v>
      </c>
      <c r="AJ291" s="98">
        <v>0.16959064327485379</v>
      </c>
      <c r="AK291" s="98">
        <v>5.2631578947368418E-2</v>
      </c>
      <c r="AL291" s="98">
        <v>1.1695906432748537E-2</v>
      </c>
      <c r="AM291" s="99">
        <v>171</v>
      </c>
      <c r="AN291" s="97" t="s">
        <v>774</v>
      </c>
      <c r="AO291" s="98" t="s">
        <v>774</v>
      </c>
      <c r="AP291" s="98" t="s">
        <v>774</v>
      </c>
      <c r="AQ291" s="98" t="s">
        <v>774</v>
      </c>
      <c r="AR291" s="99" t="s">
        <v>774</v>
      </c>
    </row>
    <row r="292" spans="1:44">
      <c r="A292" s="58" t="s">
        <v>565</v>
      </c>
      <c r="B292" s="58">
        <v>112</v>
      </c>
      <c r="C292" s="58" t="s">
        <v>13</v>
      </c>
      <c r="D292" s="92" t="s">
        <v>566</v>
      </c>
      <c r="E292" s="93">
        <v>0.676056338028169</v>
      </c>
      <c r="F292" s="93">
        <v>0.25352112676056338</v>
      </c>
      <c r="G292" s="93">
        <v>4.2253521126760563E-2</v>
      </c>
      <c r="H292" s="93">
        <v>2.8169014084507043E-2</v>
      </c>
      <c r="I292" s="92">
        <v>71</v>
      </c>
      <c r="J292" s="93" t="s">
        <v>694</v>
      </c>
      <c r="K292" s="93" t="s">
        <v>694</v>
      </c>
      <c r="L292" s="93" t="s">
        <v>694</v>
      </c>
      <c r="M292" s="93" t="s">
        <v>694</v>
      </c>
      <c r="N292" s="92" t="s">
        <v>694</v>
      </c>
      <c r="O292" s="94">
        <v>0.68181818181818177</v>
      </c>
      <c r="P292" s="94">
        <v>0.24242424242424243</v>
      </c>
      <c r="Q292" s="94">
        <v>3.0303030303030304E-2</v>
      </c>
      <c r="R292" s="94">
        <v>4.5454545454545456E-2</v>
      </c>
      <c r="S292" s="95">
        <v>66</v>
      </c>
      <c r="T292" s="94" t="s">
        <v>774</v>
      </c>
      <c r="U292" s="94" t="s">
        <v>774</v>
      </c>
      <c r="V292" s="94" t="s">
        <v>774</v>
      </c>
      <c r="W292" s="94" t="s">
        <v>774</v>
      </c>
      <c r="X292" s="94" t="s">
        <v>774</v>
      </c>
      <c r="Y292" s="96">
        <v>0.70149253731343286</v>
      </c>
      <c r="Z292" s="96">
        <v>0.2537313432835821</v>
      </c>
      <c r="AA292" s="96">
        <v>1.4925373134328358E-2</v>
      </c>
      <c r="AB292" s="96">
        <v>2.9850746268656716E-2</v>
      </c>
      <c r="AC292" s="16">
        <v>67</v>
      </c>
      <c r="AD292" s="96" t="s">
        <v>774</v>
      </c>
      <c r="AE292" s="96" t="s">
        <v>774</v>
      </c>
      <c r="AF292" s="96" t="s">
        <v>774</v>
      </c>
      <c r="AG292" s="96" t="s">
        <v>774</v>
      </c>
      <c r="AH292" s="96" t="s">
        <v>774</v>
      </c>
      <c r="AI292" s="97">
        <v>0.6428571428571429</v>
      </c>
      <c r="AJ292" s="98">
        <v>0.27142857142857141</v>
      </c>
      <c r="AK292" s="98">
        <v>5.7142857142857141E-2</v>
      </c>
      <c r="AL292" s="98">
        <v>2.8571428571428571E-2</v>
      </c>
      <c r="AM292" s="99">
        <v>70</v>
      </c>
      <c r="AN292" s="98" t="s">
        <v>694</v>
      </c>
      <c r="AO292" s="98" t="s">
        <v>694</v>
      </c>
      <c r="AP292" s="98" t="s">
        <v>694</v>
      </c>
      <c r="AQ292" s="98" t="s">
        <v>694</v>
      </c>
      <c r="AR292" s="98" t="s">
        <v>694</v>
      </c>
    </row>
    <row r="293" spans="1:44">
      <c r="A293" s="58" t="s">
        <v>567</v>
      </c>
      <c r="B293" s="58">
        <v>105</v>
      </c>
      <c r="C293" s="58" t="s">
        <v>13</v>
      </c>
      <c r="D293" s="92" t="s">
        <v>568</v>
      </c>
      <c r="E293" s="93">
        <v>0.56690140845070425</v>
      </c>
      <c r="F293" s="93">
        <v>0.35563380281690143</v>
      </c>
      <c r="G293" s="93">
        <v>7.3943661971830985E-2</v>
      </c>
      <c r="H293" s="93">
        <v>3.5211267605633804E-3</v>
      </c>
      <c r="I293" s="92">
        <v>284</v>
      </c>
      <c r="J293" s="93" t="s">
        <v>694</v>
      </c>
      <c r="K293" s="93" t="s">
        <v>694</v>
      </c>
      <c r="L293" s="93" t="s">
        <v>694</v>
      </c>
      <c r="M293" s="93" t="s">
        <v>694</v>
      </c>
      <c r="N293" s="92" t="s">
        <v>694</v>
      </c>
      <c r="O293" s="94">
        <v>0.62413793103448278</v>
      </c>
      <c r="P293" s="94">
        <v>0.30344827586206896</v>
      </c>
      <c r="Q293" s="94">
        <v>6.8965517241379309E-2</v>
      </c>
      <c r="R293" s="94">
        <v>3.4482758620689655E-3</v>
      </c>
      <c r="S293" s="95">
        <v>290</v>
      </c>
      <c r="T293" s="94" t="s">
        <v>694</v>
      </c>
      <c r="U293" s="94" t="s">
        <v>694</v>
      </c>
      <c r="V293" s="94" t="s">
        <v>694</v>
      </c>
      <c r="W293" s="94" t="s">
        <v>694</v>
      </c>
      <c r="X293" s="94" t="s">
        <v>694</v>
      </c>
      <c r="Y293" s="96">
        <v>0.56678700361010825</v>
      </c>
      <c r="Z293" s="96">
        <v>0.36462093862815886</v>
      </c>
      <c r="AA293" s="96">
        <v>6.4981949458483748E-2</v>
      </c>
      <c r="AB293" s="96">
        <v>3.6101083032490976E-3</v>
      </c>
      <c r="AC293" s="16">
        <v>277</v>
      </c>
      <c r="AD293" s="96" t="s">
        <v>694</v>
      </c>
      <c r="AE293" s="96" t="s">
        <v>694</v>
      </c>
      <c r="AF293" s="96" t="s">
        <v>694</v>
      </c>
      <c r="AG293" s="96" t="s">
        <v>694</v>
      </c>
      <c r="AH293" s="16" t="s">
        <v>694</v>
      </c>
      <c r="AI293" s="97">
        <v>0.54804270462633453</v>
      </c>
      <c r="AJ293" s="98">
        <v>0.35943060498220641</v>
      </c>
      <c r="AK293" s="98">
        <v>8.8967971530249115E-2</v>
      </c>
      <c r="AL293" s="98">
        <v>3.5587188612099642E-3</v>
      </c>
      <c r="AM293" s="99">
        <v>281</v>
      </c>
      <c r="AN293" s="98" t="s">
        <v>694</v>
      </c>
      <c r="AO293" s="98" t="s">
        <v>694</v>
      </c>
      <c r="AP293" s="98" t="s">
        <v>694</v>
      </c>
      <c r="AQ293" s="98" t="s">
        <v>694</v>
      </c>
      <c r="AR293" s="98" t="s">
        <v>694</v>
      </c>
    </row>
    <row r="294" spans="1:44">
      <c r="A294" s="58" t="s">
        <v>569</v>
      </c>
      <c r="B294" s="58">
        <v>123</v>
      </c>
      <c r="C294" s="58" t="s">
        <v>13</v>
      </c>
      <c r="D294" s="92" t="s">
        <v>570</v>
      </c>
      <c r="E294" s="93">
        <v>0.96666666666666667</v>
      </c>
      <c r="F294" s="93">
        <v>0</v>
      </c>
      <c r="G294" s="93">
        <v>3.3333333333333333E-2</v>
      </c>
      <c r="H294" s="93">
        <v>0</v>
      </c>
      <c r="I294" s="92">
        <v>30</v>
      </c>
      <c r="J294" s="93" t="s">
        <v>694</v>
      </c>
      <c r="K294" s="93" t="s">
        <v>694</v>
      </c>
      <c r="L294" s="93" t="s">
        <v>694</v>
      </c>
      <c r="M294" s="93" t="s">
        <v>694</v>
      </c>
      <c r="N294" s="92" t="s">
        <v>694</v>
      </c>
      <c r="O294" s="94">
        <v>0.94285714285714284</v>
      </c>
      <c r="P294" s="94">
        <v>5.7142857142857141E-2</v>
      </c>
      <c r="Q294" s="94">
        <v>0</v>
      </c>
      <c r="R294" s="94">
        <v>0</v>
      </c>
      <c r="S294" s="95">
        <v>35</v>
      </c>
      <c r="T294" s="94" t="s">
        <v>694</v>
      </c>
      <c r="U294" s="94" t="s">
        <v>694</v>
      </c>
      <c r="V294" s="94" t="s">
        <v>694</v>
      </c>
      <c r="W294" s="94" t="s">
        <v>694</v>
      </c>
      <c r="X294" s="94" t="s">
        <v>694</v>
      </c>
      <c r="Y294" s="96">
        <v>0.93333333333333335</v>
      </c>
      <c r="Z294" s="96">
        <v>3.3333333333333333E-2</v>
      </c>
      <c r="AA294" s="96">
        <v>3.3333333333333333E-2</v>
      </c>
      <c r="AB294" s="96">
        <v>0</v>
      </c>
      <c r="AC294" s="16">
        <v>30</v>
      </c>
      <c r="AD294" s="96" t="s">
        <v>694</v>
      </c>
      <c r="AE294" s="96" t="s">
        <v>694</v>
      </c>
      <c r="AF294" s="96" t="s">
        <v>694</v>
      </c>
      <c r="AG294" s="96" t="s">
        <v>694</v>
      </c>
      <c r="AH294" s="16" t="s">
        <v>694</v>
      </c>
      <c r="AI294" s="97">
        <v>0.95454545454545459</v>
      </c>
      <c r="AJ294" s="98">
        <v>0</v>
      </c>
      <c r="AK294" s="98">
        <v>4.5454545454545456E-2</v>
      </c>
      <c r="AL294" s="98">
        <v>0</v>
      </c>
      <c r="AM294" s="99">
        <v>22</v>
      </c>
      <c r="AN294" s="98" t="s">
        <v>694</v>
      </c>
      <c r="AO294" s="98" t="s">
        <v>694</v>
      </c>
      <c r="AP294" s="98" t="s">
        <v>694</v>
      </c>
      <c r="AQ294" s="98" t="s">
        <v>694</v>
      </c>
      <c r="AR294" s="98" t="s">
        <v>694</v>
      </c>
    </row>
    <row r="295" spans="1:44">
      <c r="A295" s="58" t="s">
        <v>571</v>
      </c>
      <c r="B295" s="58">
        <v>123</v>
      </c>
      <c r="C295" s="58" t="s">
        <v>13</v>
      </c>
      <c r="D295" s="92" t="s">
        <v>572</v>
      </c>
      <c r="E295" s="93">
        <v>0.67718446601941751</v>
      </c>
      <c r="F295" s="93">
        <v>0.21723300970873785</v>
      </c>
      <c r="G295" s="93">
        <v>0.10072815533980582</v>
      </c>
      <c r="H295" s="93">
        <v>4.8543689320388345E-3</v>
      </c>
      <c r="I295" s="92">
        <v>824</v>
      </c>
      <c r="J295" s="93">
        <v>0.54545454545454541</v>
      </c>
      <c r="K295" s="93">
        <v>0.45454545454545453</v>
      </c>
      <c r="L295" s="93">
        <v>0</v>
      </c>
      <c r="M295" s="93">
        <v>0</v>
      </c>
      <c r="N295" s="92">
        <v>11</v>
      </c>
      <c r="O295" s="94">
        <v>0.68384074941451989</v>
      </c>
      <c r="P295" s="94">
        <v>0.19906323185011709</v>
      </c>
      <c r="Q295" s="94">
        <v>0.10772833723653395</v>
      </c>
      <c r="R295" s="94">
        <v>9.3676814988290398E-3</v>
      </c>
      <c r="S295" s="95">
        <v>854</v>
      </c>
      <c r="T295" s="94">
        <v>0.6</v>
      </c>
      <c r="U295" s="94">
        <v>0.4</v>
      </c>
      <c r="V295" s="94">
        <v>0</v>
      </c>
      <c r="W295" s="94">
        <v>0</v>
      </c>
      <c r="X295" s="95">
        <v>10</v>
      </c>
      <c r="Y295" s="96">
        <v>0.70652173913043481</v>
      </c>
      <c r="Z295" s="96">
        <v>0.19323671497584541</v>
      </c>
      <c r="AA295" s="96">
        <v>9.1787439613526575E-2</v>
      </c>
      <c r="AB295" s="96">
        <v>8.4541062801932361E-3</v>
      </c>
      <c r="AC295" s="16">
        <v>828</v>
      </c>
      <c r="AD295" s="96">
        <v>0.54545454545454541</v>
      </c>
      <c r="AE295" s="96">
        <v>0.27272727272727271</v>
      </c>
      <c r="AF295" s="96">
        <v>9.0909090909090912E-2</v>
      </c>
      <c r="AG295" s="96">
        <v>9.0909090909090912E-2</v>
      </c>
      <c r="AH295" s="16">
        <v>11</v>
      </c>
      <c r="AI295" s="97">
        <v>0.62545899632802937</v>
      </c>
      <c r="AJ295" s="98">
        <v>0.26927784577723379</v>
      </c>
      <c r="AK295" s="98">
        <v>9.3023255813953487E-2</v>
      </c>
      <c r="AL295" s="98">
        <v>1.2239902080783354E-2</v>
      </c>
      <c r="AM295" s="99">
        <v>817</v>
      </c>
      <c r="AN295" s="98">
        <v>0.5</v>
      </c>
      <c r="AO295" s="98">
        <v>0.41666666666666669</v>
      </c>
      <c r="AP295" s="98">
        <v>8.3333333333333329E-2</v>
      </c>
      <c r="AQ295" s="98">
        <v>0</v>
      </c>
      <c r="AR295" s="99">
        <v>12</v>
      </c>
    </row>
    <row r="296" spans="1:44">
      <c r="A296" s="58" t="s">
        <v>573</v>
      </c>
      <c r="B296" s="58">
        <v>105</v>
      </c>
      <c r="C296" s="58" t="s">
        <v>13</v>
      </c>
      <c r="D296" s="92" t="s">
        <v>574</v>
      </c>
      <c r="E296" s="93">
        <v>0.77832512315270941</v>
      </c>
      <c r="F296" s="93">
        <v>0.13054187192118227</v>
      </c>
      <c r="G296" s="93">
        <v>9.1133004926108374E-2</v>
      </c>
      <c r="H296" s="93">
        <v>0</v>
      </c>
      <c r="I296" s="92">
        <v>406</v>
      </c>
      <c r="J296" s="93" t="s">
        <v>774</v>
      </c>
      <c r="K296" s="93" t="s">
        <v>774</v>
      </c>
      <c r="L296" s="93" t="s">
        <v>774</v>
      </c>
      <c r="M296" s="93" t="s">
        <v>774</v>
      </c>
      <c r="N296" s="93" t="s">
        <v>774</v>
      </c>
      <c r="O296" s="94">
        <v>0.68</v>
      </c>
      <c r="P296" s="94">
        <v>0.22</v>
      </c>
      <c r="Q296" s="94">
        <v>0.1</v>
      </c>
      <c r="R296" s="94">
        <v>0</v>
      </c>
      <c r="S296" s="95">
        <v>400</v>
      </c>
      <c r="T296" s="94" t="s">
        <v>774</v>
      </c>
      <c r="U296" s="94" t="s">
        <v>774</v>
      </c>
      <c r="V296" s="94" t="s">
        <v>774</v>
      </c>
      <c r="W296" s="94" t="s">
        <v>774</v>
      </c>
      <c r="X296" s="94" t="s">
        <v>774</v>
      </c>
      <c r="Y296" s="96">
        <v>0.72885572139303478</v>
      </c>
      <c r="Z296" s="96">
        <v>0.16417910447761194</v>
      </c>
      <c r="AA296" s="96">
        <v>0.10696517412935323</v>
      </c>
      <c r="AB296" s="96">
        <v>0</v>
      </c>
      <c r="AC296" s="16">
        <v>402</v>
      </c>
      <c r="AD296" s="96" t="s">
        <v>694</v>
      </c>
      <c r="AE296" s="96" t="s">
        <v>694</v>
      </c>
      <c r="AF296" s="96" t="s">
        <v>694</v>
      </c>
      <c r="AG296" s="96" t="s">
        <v>694</v>
      </c>
      <c r="AH296" s="16" t="s">
        <v>694</v>
      </c>
      <c r="AI296" s="97">
        <v>0.62829736211031173</v>
      </c>
      <c r="AJ296" s="98">
        <v>0.25179856115107913</v>
      </c>
      <c r="AK296" s="98">
        <v>0.11990407673860912</v>
      </c>
      <c r="AL296" s="98">
        <v>0</v>
      </c>
      <c r="AM296" s="99">
        <v>417</v>
      </c>
      <c r="AN296" s="97" t="s">
        <v>774</v>
      </c>
      <c r="AO296" s="98" t="s">
        <v>774</v>
      </c>
      <c r="AP296" s="98" t="s">
        <v>774</v>
      </c>
      <c r="AQ296" s="98" t="s">
        <v>774</v>
      </c>
      <c r="AR296" s="99" t="s">
        <v>774</v>
      </c>
    </row>
    <row r="297" spans="1:44">
      <c r="A297" s="58" t="s">
        <v>575</v>
      </c>
      <c r="B297" s="58">
        <v>171</v>
      </c>
      <c r="C297" s="58" t="s">
        <v>13</v>
      </c>
      <c r="D297" s="92" t="s">
        <v>576</v>
      </c>
      <c r="E297" s="93">
        <v>0.5</v>
      </c>
      <c r="F297" s="93">
        <v>0.39552238805970147</v>
      </c>
      <c r="G297" s="93">
        <v>0.1044776119402985</v>
      </c>
      <c r="H297" s="93">
        <v>0</v>
      </c>
      <c r="I297" s="92">
        <v>134</v>
      </c>
      <c r="J297" s="93" t="s">
        <v>694</v>
      </c>
      <c r="K297" s="93" t="s">
        <v>694</v>
      </c>
      <c r="L297" s="93" t="s">
        <v>694</v>
      </c>
      <c r="M297" s="93" t="s">
        <v>694</v>
      </c>
      <c r="N297" s="92" t="s">
        <v>694</v>
      </c>
      <c r="O297" s="94">
        <v>0.46280991735537191</v>
      </c>
      <c r="P297" s="94">
        <v>0.41322314049586778</v>
      </c>
      <c r="Q297" s="94">
        <v>0.12396694214876033</v>
      </c>
      <c r="R297" s="94">
        <v>0</v>
      </c>
      <c r="S297" s="95">
        <v>121</v>
      </c>
      <c r="T297" s="94" t="s">
        <v>694</v>
      </c>
      <c r="U297" s="94" t="s">
        <v>694</v>
      </c>
      <c r="V297" s="94" t="s">
        <v>694</v>
      </c>
      <c r="W297" s="94" t="s">
        <v>694</v>
      </c>
      <c r="X297" s="94" t="s">
        <v>694</v>
      </c>
      <c r="Y297" s="96">
        <v>0.37692307692307692</v>
      </c>
      <c r="Z297" s="96">
        <v>0.49230769230769234</v>
      </c>
      <c r="AA297" s="96">
        <v>0.13076923076923078</v>
      </c>
      <c r="AB297" s="96">
        <v>0</v>
      </c>
      <c r="AC297" s="16">
        <v>130</v>
      </c>
      <c r="AD297" s="96" t="s">
        <v>694</v>
      </c>
      <c r="AE297" s="96" t="s">
        <v>694</v>
      </c>
      <c r="AF297" s="96" t="s">
        <v>694</v>
      </c>
      <c r="AG297" s="96" t="s">
        <v>694</v>
      </c>
      <c r="AH297" s="16" t="s">
        <v>694</v>
      </c>
      <c r="AI297" s="97">
        <v>0.36434108527131781</v>
      </c>
      <c r="AJ297" s="98">
        <v>0.53488372093023251</v>
      </c>
      <c r="AK297" s="98">
        <v>0.10077519379844961</v>
      </c>
      <c r="AL297" s="98">
        <v>0</v>
      </c>
      <c r="AM297" s="99">
        <v>129</v>
      </c>
      <c r="AN297" s="98" t="s">
        <v>694</v>
      </c>
      <c r="AO297" s="98" t="s">
        <v>694</v>
      </c>
      <c r="AP297" s="98" t="s">
        <v>694</v>
      </c>
      <c r="AQ297" s="98" t="s">
        <v>694</v>
      </c>
      <c r="AR297" s="98" t="s">
        <v>694</v>
      </c>
    </row>
    <row r="298" spans="1:44">
      <c r="A298" s="58" t="s">
        <v>673</v>
      </c>
      <c r="B298" s="58">
        <v>113</v>
      </c>
      <c r="C298" s="58" t="s">
        <v>13</v>
      </c>
      <c r="D298" s="92" t="s">
        <v>577</v>
      </c>
      <c r="E298" s="93">
        <v>1</v>
      </c>
      <c r="F298" s="93">
        <v>0</v>
      </c>
      <c r="G298" s="93">
        <v>0</v>
      </c>
      <c r="H298" s="93">
        <v>0</v>
      </c>
      <c r="I298" s="92">
        <v>19</v>
      </c>
      <c r="J298" s="93" t="s">
        <v>694</v>
      </c>
      <c r="K298" s="93" t="s">
        <v>694</v>
      </c>
      <c r="L298" s="93" t="s">
        <v>694</v>
      </c>
      <c r="M298" s="93" t="s">
        <v>694</v>
      </c>
      <c r="N298" s="92" t="s">
        <v>694</v>
      </c>
      <c r="O298" s="94">
        <v>1</v>
      </c>
      <c r="P298" s="94">
        <v>0</v>
      </c>
      <c r="Q298" s="94">
        <v>0</v>
      </c>
      <c r="R298" s="94">
        <v>0</v>
      </c>
      <c r="S298" s="95">
        <v>19</v>
      </c>
      <c r="T298" s="94" t="s">
        <v>774</v>
      </c>
      <c r="U298" s="94" t="s">
        <v>774</v>
      </c>
      <c r="V298" s="94" t="s">
        <v>774</v>
      </c>
      <c r="W298" s="94" t="s">
        <v>774</v>
      </c>
      <c r="X298" s="94" t="s">
        <v>774</v>
      </c>
      <c r="Y298" s="96">
        <v>1</v>
      </c>
      <c r="Z298" s="96">
        <v>0</v>
      </c>
      <c r="AA298" s="96">
        <v>0</v>
      </c>
      <c r="AB298" s="96">
        <v>0</v>
      </c>
      <c r="AC298" s="16">
        <v>19</v>
      </c>
      <c r="AD298" s="96" t="s">
        <v>774</v>
      </c>
      <c r="AE298" s="96" t="s">
        <v>774</v>
      </c>
      <c r="AF298" s="96" t="s">
        <v>774</v>
      </c>
      <c r="AG298" s="96" t="s">
        <v>774</v>
      </c>
      <c r="AH298" s="96" t="s">
        <v>774</v>
      </c>
      <c r="AI298" s="97">
        <v>1</v>
      </c>
      <c r="AJ298" s="98">
        <v>0</v>
      </c>
      <c r="AK298" s="98">
        <v>0</v>
      </c>
      <c r="AL298" s="98">
        <v>0</v>
      </c>
      <c r="AM298" s="99">
        <v>12</v>
      </c>
      <c r="AN298" s="98" t="s">
        <v>694</v>
      </c>
      <c r="AO298" s="98" t="s">
        <v>694</v>
      </c>
      <c r="AP298" s="98" t="s">
        <v>694</v>
      </c>
      <c r="AQ298" s="98" t="s">
        <v>694</v>
      </c>
      <c r="AR298" s="98" t="s">
        <v>694</v>
      </c>
    </row>
    <row r="299" spans="1:44">
      <c r="A299" s="58" t="s">
        <v>578</v>
      </c>
      <c r="B299" s="58">
        <v>112</v>
      </c>
      <c r="C299" s="58" t="s">
        <v>13</v>
      </c>
      <c r="D299" s="92" t="s">
        <v>579</v>
      </c>
      <c r="E299" s="93">
        <v>0.74348697394789576</v>
      </c>
      <c r="F299" s="93">
        <v>0.14428857715430862</v>
      </c>
      <c r="G299" s="93">
        <v>9.4188376753507011E-2</v>
      </c>
      <c r="H299" s="93">
        <v>1.8036072144288578E-2</v>
      </c>
      <c r="I299" s="92">
        <v>499</v>
      </c>
      <c r="J299" s="93" t="s">
        <v>774</v>
      </c>
      <c r="K299" s="93" t="s">
        <v>774</v>
      </c>
      <c r="L299" s="93" t="s">
        <v>774</v>
      </c>
      <c r="M299" s="93" t="s">
        <v>774</v>
      </c>
      <c r="N299" s="93" t="s">
        <v>774</v>
      </c>
      <c r="O299" s="94">
        <v>0.74115044247787609</v>
      </c>
      <c r="P299" s="94">
        <v>0.14823008849557523</v>
      </c>
      <c r="Q299" s="94">
        <v>0.10176991150442478</v>
      </c>
      <c r="R299" s="94">
        <v>8.8495575221238937E-3</v>
      </c>
      <c r="S299" s="95">
        <v>452</v>
      </c>
      <c r="T299" s="94" t="s">
        <v>774</v>
      </c>
      <c r="U299" s="94" t="s">
        <v>774</v>
      </c>
      <c r="V299" s="94" t="s">
        <v>774</v>
      </c>
      <c r="W299" s="94" t="s">
        <v>774</v>
      </c>
      <c r="X299" s="94" t="s">
        <v>774</v>
      </c>
      <c r="Y299" s="96">
        <v>0.71271929824561409</v>
      </c>
      <c r="Z299" s="96">
        <v>0.16666666666666666</v>
      </c>
      <c r="AA299" s="96">
        <v>0.10087719298245613</v>
      </c>
      <c r="AB299" s="96">
        <v>1.9736842105263157E-2</v>
      </c>
      <c r="AC299" s="16">
        <v>456</v>
      </c>
      <c r="AD299" s="96" t="s">
        <v>774</v>
      </c>
      <c r="AE299" s="96" t="s">
        <v>774</v>
      </c>
      <c r="AF299" s="96" t="s">
        <v>774</v>
      </c>
      <c r="AG299" s="96" t="s">
        <v>774</v>
      </c>
      <c r="AH299" s="96" t="s">
        <v>774</v>
      </c>
      <c r="AI299" s="97">
        <v>0.68878718535469108</v>
      </c>
      <c r="AJ299" s="98">
        <v>0.17162471395881007</v>
      </c>
      <c r="AK299" s="98">
        <v>0.10755148741418764</v>
      </c>
      <c r="AL299" s="98">
        <v>3.2036613272311214E-2</v>
      </c>
      <c r="AM299" s="99">
        <v>437</v>
      </c>
      <c r="AN299" s="97" t="s">
        <v>774</v>
      </c>
      <c r="AO299" s="98" t="s">
        <v>774</v>
      </c>
      <c r="AP299" s="98" t="s">
        <v>774</v>
      </c>
      <c r="AQ299" s="98" t="s">
        <v>774</v>
      </c>
      <c r="AR299" s="99" t="s">
        <v>774</v>
      </c>
    </row>
    <row r="300" spans="1:44">
      <c r="A300" s="58" t="s">
        <v>580</v>
      </c>
      <c r="B300" s="58">
        <v>101</v>
      </c>
      <c r="C300" s="58" t="s">
        <v>13</v>
      </c>
      <c r="D300" s="92" t="s">
        <v>581</v>
      </c>
      <c r="E300" s="93">
        <v>0.92307692307692313</v>
      </c>
      <c r="F300" s="93">
        <v>7.6923076923076927E-2</v>
      </c>
      <c r="G300" s="93">
        <v>0</v>
      </c>
      <c r="H300" s="93">
        <v>0</v>
      </c>
      <c r="I300" s="92">
        <v>13</v>
      </c>
      <c r="J300" s="93" t="s">
        <v>694</v>
      </c>
      <c r="K300" s="93" t="s">
        <v>694</v>
      </c>
      <c r="L300" s="93" t="s">
        <v>694</v>
      </c>
      <c r="M300" s="93" t="s">
        <v>694</v>
      </c>
      <c r="N300" s="92" t="s">
        <v>694</v>
      </c>
      <c r="O300" s="94">
        <v>0.91666666666666663</v>
      </c>
      <c r="P300" s="94">
        <v>8.3333333333333329E-2</v>
      </c>
      <c r="Q300" s="94">
        <v>0</v>
      </c>
      <c r="R300" s="94">
        <v>0</v>
      </c>
      <c r="S300" s="95">
        <v>12</v>
      </c>
      <c r="T300" s="94" t="s">
        <v>694</v>
      </c>
      <c r="U300" s="94" t="s">
        <v>694</v>
      </c>
      <c r="V300" s="94" t="s">
        <v>694</v>
      </c>
      <c r="W300" s="94" t="s">
        <v>694</v>
      </c>
      <c r="X300" s="94" t="s">
        <v>694</v>
      </c>
      <c r="Y300" s="96">
        <v>0.9285714285714286</v>
      </c>
      <c r="Z300" s="96">
        <v>7.1428571428571425E-2</v>
      </c>
      <c r="AA300" s="96">
        <v>0</v>
      </c>
      <c r="AB300" s="96">
        <v>0</v>
      </c>
      <c r="AC300" s="16">
        <v>14</v>
      </c>
      <c r="AD300" s="96" t="s">
        <v>694</v>
      </c>
      <c r="AE300" s="96" t="s">
        <v>694</v>
      </c>
      <c r="AF300" s="96" t="s">
        <v>694</v>
      </c>
      <c r="AG300" s="96" t="s">
        <v>694</v>
      </c>
      <c r="AH300" s="16" t="s">
        <v>694</v>
      </c>
      <c r="AI300" s="97">
        <v>1</v>
      </c>
      <c r="AJ300" s="98">
        <v>0</v>
      </c>
      <c r="AK300" s="98">
        <v>0</v>
      </c>
      <c r="AL300" s="98">
        <v>0</v>
      </c>
      <c r="AM300" s="99">
        <v>12</v>
      </c>
      <c r="AN300" s="97" t="s">
        <v>774</v>
      </c>
      <c r="AO300" s="98" t="s">
        <v>774</v>
      </c>
      <c r="AP300" s="98" t="s">
        <v>774</v>
      </c>
      <c r="AQ300" s="98" t="s">
        <v>774</v>
      </c>
      <c r="AR300" s="99" t="s">
        <v>774</v>
      </c>
    </row>
    <row r="301" spans="1:44">
      <c r="A301" s="58" t="s">
        <v>582</v>
      </c>
      <c r="B301" s="58">
        <v>171</v>
      </c>
      <c r="C301" s="58" t="s">
        <v>13</v>
      </c>
      <c r="D301" s="92" t="s">
        <v>583</v>
      </c>
      <c r="E301" s="93">
        <v>0.80769230769230771</v>
      </c>
      <c r="F301" s="93">
        <v>0.13461538461538461</v>
      </c>
      <c r="G301" s="93">
        <v>5.7692307692307696E-2</v>
      </c>
      <c r="H301" s="93">
        <v>0</v>
      </c>
      <c r="I301" s="92">
        <v>52</v>
      </c>
      <c r="J301" s="93" t="s">
        <v>694</v>
      </c>
      <c r="K301" s="93" t="s">
        <v>694</v>
      </c>
      <c r="L301" s="93" t="s">
        <v>694</v>
      </c>
      <c r="M301" s="93" t="s">
        <v>694</v>
      </c>
      <c r="N301" s="92" t="s">
        <v>694</v>
      </c>
      <c r="O301" s="94">
        <v>0.90697674418604646</v>
      </c>
      <c r="P301" s="94">
        <v>9.3023255813953487E-2</v>
      </c>
      <c r="Q301" s="94">
        <v>0</v>
      </c>
      <c r="R301" s="94">
        <v>0</v>
      </c>
      <c r="S301" s="95">
        <v>43</v>
      </c>
      <c r="T301" s="94" t="s">
        <v>694</v>
      </c>
      <c r="U301" s="94" t="s">
        <v>694</v>
      </c>
      <c r="V301" s="94" t="s">
        <v>694</v>
      </c>
      <c r="W301" s="94" t="s">
        <v>694</v>
      </c>
      <c r="X301" s="94" t="s">
        <v>694</v>
      </c>
      <c r="Y301" s="96">
        <v>0.90476190476190477</v>
      </c>
      <c r="Z301" s="96">
        <v>9.5238095238095233E-2</v>
      </c>
      <c r="AA301" s="96">
        <v>0</v>
      </c>
      <c r="AB301" s="96">
        <v>0</v>
      </c>
      <c r="AC301" s="16">
        <v>42</v>
      </c>
      <c r="AD301" s="96" t="s">
        <v>694</v>
      </c>
      <c r="AE301" s="96" t="s">
        <v>694</v>
      </c>
      <c r="AF301" s="96" t="s">
        <v>694</v>
      </c>
      <c r="AG301" s="96" t="s">
        <v>694</v>
      </c>
      <c r="AH301" s="16" t="s">
        <v>694</v>
      </c>
      <c r="AI301" s="97">
        <v>0.80487804878048785</v>
      </c>
      <c r="AJ301" s="98">
        <v>0.1951219512195122</v>
      </c>
      <c r="AK301" s="98">
        <v>0</v>
      </c>
      <c r="AL301" s="98">
        <v>0</v>
      </c>
      <c r="AM301" s="99">
        <v>41</v>
      </c>
      <c r="AN301" s="98" t="s">
        <v>694</v>
      </c>
      <c r="AO301" s="98" t="s">
        <v>694</v>
      </c>
      <c r="AP301" s="98" t="s">
        <v>694</v>
      </c>
      <c r="AQ301" s="98" t="s">
        <v>694</v>
      </c>
      <c r="AR301" s="98" t="s">
        <v>694</v>
      </c>
    </row>
    <row r="302" spans="1:44">
      <c r="A302" s="58" t="s">
        <v>584</v>
      </c>
      <c r="B302" s="58">
        <v>101</v>
      </c>
      <c r="C302" s="58" t="s">
        <v>13</v>
      </c>
      <c r="D302" s="92" t="s">
        <v>585</v>
      </c>
      <c r="E302" s="93">
        <v>0.85245901639344257</v>
      </c>
      <c r="F302" s="93">
        <v>8.1967213114754092E-2</v>
      </c>
      <c r="G302" s="93">
        <v>6.5573770491803282E-2</v>
      </c>
      <c r="H302" s="93">
        <v>0</v>
      </c>
      <c r="I302" s="92">
        <v>61</v>
      </c>
      <c r="J302" s="93" t="s">
        <v>694</v>
      </c>
      <c r="K302" s="93" t="s">
        <v>694</v>
      </c>
      <c r="L302" s="93" t="s">
        <v>694</v>
      </c>
      <c r="M302" s="93" t="s">
        <v>694</v>
      </c>
      <c r="N302" s="92" t="s">
        <v>694</v>
      </c>
      <c r="O302" s="94">
        <v>0.85897435897435892</v>
      </c>
      <c r="P302" s="94">
        <v>7.6923076923076927E-2</v>
      </c>
      <c r="Q302" s="94">
        <v>6.4102564102564097E-2</v>
      </c>
      <c r="R302" s="94">
        <v>0</v>
      </c>
      <c r="S302" s="95">
        <v>78</v>
      </c>
      <c r="T302" s="94" t="s">
        <v>774</v>
      </c>
      <c r="U302" s="94" t="s">
        <v>774</v>
      </c>
      <c r="V302" s="94" t="s">
        <v>774</v>
      </c>
      <c r="W302" s="94" t="s">
        <v>774</v>
      </c>
      <c r="X302" s="94" t="s">
        <v>774</v>
      </c>
      <c r="Y302" s="96">
        <v>0.87804878048780488</v>
      </c>
      <c r="Z302" s="96">
        <v>9.7560975609756101E-2</v>
      </c>
      <c r="AA302" s="96">
        <v>2.4390243902439025E-2</v>
      </c>
      <c r="AB302" s="96">
        <v>0</v>
      </c>
      <c r="AC302" s="16">
        <v>41</v>
      </c>
      <c r="AD302" s="96" t="s">
        <v>774</v>
      </c>
      <c r="AE302" s="96" t="s">
        <v>774</v>
      </c>
      <c r="AF302" s="96" t="s">
        <v>774</v>
      </c>
      <c r="AG302" s="96" t="s">
        <v>774</v>
      </c>
      <c r="AH302" s="96" t="s">
        <v>774</v>
      </c>
      <c r="AI302" s="97">
        <v>0.91666666666666663</v>
      </c>
      <c r="AJ302" s="98">
        <v>8.3333333333333329E-2</v>
      </c>
      <c r="AK302" s="98">
        <v>0</v>
      </c>
      <c r="AL302" s="98">
        <v>0</v>
      </c>
      <c r="AM302" s="99">
        <v>60</v>
      </c>
      <c r="AN302" s="97" t="s">
        <v>774</v>
      </c>
      <c r="AO302" s="98" t="s">
        <v>774</v>
      </c>
      <c r="AP302" s="98" t="s">
        <v>774</v>
      </c>
      <c r="AQ302" s="98" t="s">
        <v>774</v>
      </c>
      <c r="AR302" s="99" t="s">
        <v>774</v>
      </c>
    </row>
    <row r="303" spans="1:44">
      <c r="A303" s="58" t="s">
        <v>586</v>
      </c>
      <c r="B303" s="58">
        <v>171</v>
      </c>
      <c r="C303" s="58" t="s">
        <v>13</v>
      </c>
      <c r="D303" s="92" t="s">
        <v>587</v>
      </c>
      <c r="E303" s="93">
        <v>0.81328200192492783</v>
      </c>
      <c r="F303" s="93">
        <v>0.10202117420596728</v>
      </c>
      <c r="G303" s="93">
        <v>6.5447545717035607E-2</v>
      </c>
      <c r="H303" s="93">
        <v>1.9249278152069296E-2</v>
      </c>
      <c r="I303" s="92">
        <v>1039</v>
      </c>
      <c r="J303" s="93">
        <v>0.8</v>
      </c>
      <c r="K303" s="93">
        <v>0</v>
      </c>
      <c r="L303" s="93">
        <v>0.2</v>
      </c>
      <c r="M303" s="93">
        <v>0</v>
      </c>
      <c r="N303" s="92">
        <v>10</v>
      </c>
      <c r="O303" s="94">
        <v>0.81070366699702678</v>
      </c>
      <c r="P303" s="94">
        <v>0.11199207135777998</v>
      </c>
      <c r="Q303" s="94">
        <v>6.0455896927651138E-2</v>
      </c>
      <c r="R303" s="94">
        <v>1.6848364717542121E-2</v>
      </c>
      <c r="S303" s="95">
        <v>1009</v>
      </c>
      <c r="T303" s="94">
        <v>0.7</v>
      </c>
      <c r="U303" s="94">
        <v>0.1</v>
      </c>
      <c r="V303" s="94">
        <v>0.2</v>
      </c>
      <c r="W303" s="94">
        <v>0</v>
      </c>
      <c r="X303" s="95">
        <v>10</v>
      </c>
      <c r="Y303" s="96">
        <v>0.82803180914512919</v>
      </c>
      <c r="Z303" s="96">
        <v>9.9403578528827044E-2</v>
      </c>
      <c r="AA303" s="96">
        <v>5.268389662027833E-2</v>
      </c>
      <c r="AB303" s="96">
        <v>1.9880715705765408E-2</v>
      </c>
      <c r="AC303" s="16">
        <v>1006</v>
      </c>
      <c r="AD303" s="96">
        <v>0.75</v>
      </c>
      <c r="AE303" s="96">
        <v>8.3333333333333329E-2</v>
      </c>
      <c r="AF303" s="96">
        <v>0.16666666666666666</v>
      </c>
      <c r="AG303" s="96">
        <v>0</v>
      </c>
      <c r="AH303" s="16">
        <v>12</v>
      </c>
      <c r="AI303" s="97">
        <v>0.79979144942648595</v>
      </c>
      <c r="AJ303" s="98">
        <v>0.12930135557872785</v>
      </c>
      <c r="AK303" s="98">
        <v>5.213764337851929E-2</v>
      </c>
      <c r="AL303" s="98">
        <v>1.8769551616266946E-2</v>
      </c>
      <c r="AM303" s="99">
        <v>959</v>
      </c>
      <c r="AN303" s="97" t="s">
        <v>774</v>
      </c>
      <c r="AO303" s="98" t="s">
        <v>774</v>
      </c>
      <c r="AP303" s="98" t="s">
        <v>774</v>
      </c>
      <c r="AQ303" s="98" t="s">
        <v>774</v>
      </c>
      <c r="AR303" s="99" t="s">
        <v>774</v>
      </c>
    </row>
    <row r="304" spans="1:44">
      <c r="A304" s="58" t="s">
        <v>588</v>
      </c>
      <c r="B304" s="58">
        <v>105</v>
      </c>
      <c r="C304" s="58" t="s">
        <v>13</v>
      </c>
      <c r="D304" s="92" t="s">
        <v>589</v>
      </c>
      <c r="E304" s="93">
        <v>0.69301712779973645</v>
      </c>
      <c r="F304" s="93">
        <v>0.16996047430830039</v>
      </c>
      <c r="G304" s="93">
        <v>0.12648221343873517</v>
      </c>
      <c r="H304" s="93">
        <v>1.0540184453227932E-2</v>
      </c>
      <c r="I304" s="92">
        <v>759</v>
      </c>
      <c r="J304" s="93" t="s">
        <v>774</v>
      </c>
      <c r="K304" s="93" t="s">
        <v>774</v>
      </c>
      <c r="L304" s="93" t="s">
        <v>774</v>
      </c>
      <c r="M304" s="93" t="s">
        <v>774</v>
      </c>
      <c r="N304" s="93" t="s">
        <v>774</v>
      </c>
      <c r="O304" s="94">
        <v>0.74358974358974361</v>
      </c>
      <c r="P304" s="94">
        <v>0.12685560053981107</v>
      </c>
      <c r="Q304" s="94">
        <v>0.11875843454790823</v>
      </c>
      <c r="R304" s="94">
        <v>1.0796221322537112E-2</v>
      </c>
      <c r="S304" s="95">
        <v>741</v>
      </c>
      <c r="T304" s="94" t="s">
        <v>774</v>
      </c>
      <c r="U304" s="94" t="s">
        <v>774</v>
      </c>
      <c r="V304" s="94" t="s">
        <v>774</v>
      </c>
      <c r="W304" s="94" t="s">
        <v>774</v>
      </c>
      <c r="X304" s="94" t="s">
        <v>774</v>
      </c>
      <c r="Y304" s="96">
        <v>0.75502008032128509</v>
      </c>
      <c r="Z304" s="96">
        <v>0.11780455153949129</v>
      </c>
      <c r="AA304" s="96">
        <v>0.11512717536813923</v>
      </c>
      <c r="AB304" s="96">
        <v>1.2048192771084338E-2</v>
      </c>
      <c r="AC304" s="16">
        <v>747</v>
      </c>
      <c r="AD304" s="96" t="s">
        <v>774</v>
      </c>
      <c r="AE304" s="96" t="s">
        <v>774</v>
      </c>
      <c r="AF304" s="96" t="s">
        <v>774</v>
      </c>
      <c r="AG304" s="96" t="s">
        <v>774</v>
      </c>
      <c r="AH304" s="96" t="s">
        <v>774</v>
      </c>
      <c r="AI304" s="97">
        <v>0.73786407766990292</v>
      </c>
      <c r="AJ304" s="98">
        <v>0.1276005547850208</v>
      </c>
      <c r="AK304" s="98">
        <v>0.12066574202496533</v>
      </c>
      <c r="AL304" s="98">
        <v>1.3869625520110958E-2</v>
      </c>
      <c r="AM304" s="99">
        <v>721</v>
      </c>
      <c r="AN304" s="97" t="s">
        <v>774</v>
      </c>
      <c r="AO304" s="98" t="s">
        <v>774</v>
      </c>
      <c r="AP304" s="98" t="s">
        <v>774</v>
      </c>
      <c r="AQ304" s="98" t="s">
        <v>774</v>
      </c>
      <c r="AR304" s="99" t="s">
        <v>774</v>
      </c>
    </row>
    <row r="305" spans="1:44">
      <c r="A305" s="58" t="s">
        <v>590</v>
      </c>
      <c r="B305" s="58">
        <v>101</v>
      </c>
      <c r="C305" s="58" t="s">
        <v>13</v>
      </c>
      <c r="D305" s="92" t="s">
        <v>591</v>
      </c>
      <c r="E305" s="93">
        <v>0.79361702127659572</v>
      </c>
      <c r="F305" s="93">
        <v>8.5106382978723402E-2</v>
      </c>
      <c r="G305" s="93">
        <v>9.7872340425531917E-2</v>
      </c>
      <c r="H305" s="93">
        <v>2.3404255319148935E-2</v>
      </c>
      <c r="I305" s="92">
        <v>470</v>
      </c>
      <c r="J305" s="93">
        <v>0.66666666666666663</v>
      </c>
      <c r="K305" s="93">
        <v>6.6666666666666666E-2</v>
      </c>
      <c r="L305" s="93">
        <v>0.26666666666666666</v>
      </c>
      <c r="M305" s="93">
        <v>0</v>
      </c>
      <c r="N305" s="92">
        <v>15</v>
      </c>
      <c r="O305" s="94">
        <v>0.81632653061224492</v>
      </c>
      <c r="P305" s="94">
        <v>7.3469387755102047E-2</v>
      </c>
      <c r="Q305" s="94">
        <v>9.3877551020408165E-2</v>
      </c>
      <c r="R305" s="94">
        <v>1.6326530612244899E-2</v>
      </c>
      <c r="S305" s="95">
        <v>490</v>
      </c>
      <c r="T305" s="94" t="s">
        <v>774</v>
      </c>
      <c r="U305" s="94" t="s">
        <v>774</v>
      </c>
      <c r="V305" s="94" t="s">
        <v>774</v>
      </c>
      <c r="W305" s="94" t="s">
        <v>774</v>
      </c>
      <c r="X305" s="94" t="s">
        <v>774</v>
      </c>
      <c r="Y305" s="96">
        <v>0.81649484536082473</v>
      </c>
      <c r="Z305" s="96">
        <v>7.628865979381444E-2</v>
      </c>
      <c r="AA305" s="96">
        <v>8.6597938144329895E-2</v>
      </c>
      <c r="AB305" s="96">
        <v>2.0618556701030927E-2</v>
      </c>
      <c r="AC305" s="16">
        <v>485</v>
      </c>
      <c r="AD305" s="96" t="s">
        <v>774</v>
      </c>
      <c r="AE305" s="96" t="s">
        <v>774</v>
      </c>
      <c r="AF305" s="96" t="s">
        <v>774</v>
      </c>
      <c r="AG305" s="96" t="s">
        <v>774</v>
      </c>
      <c r="AH305" s="96" t="s">
        <v>774</v>
      </c>
      <c r="AI305" s="97">
        <v>0.80645161290322576</v>
      </c>
      <c r="AJ305" s="98">
        <v>0.10483870967741936</v>
      </c>
      <c r="AK305" s="98">
        <v>6.6532258064516125E-2</v>
      </c>
      <c r="AL305" s="98">
        <v>2.2177419354838711E-2</v>
      </c>
      <c r="AM305" s="99">
        <v>496</v>
      </c>
      <c r="AN305" s="97" t="s">
        <v>774</v>
      </c>
      <c r="AO305" s="98" t="s">
        <v>774</v>
      </c>
      <c r="AP305" s="98" t="s">
        <v>774</v>
      </c>
      <c r="AQ305" s="98" t="s">
        <v>774</v>
      </c>
      <c r="AR305" s="99" t="s">
        <v>774</v>
      </c>
    </row>
    <row r="306" spans="1:44">
      <c r="A306" s="58" t="s">
        <v>674</v>
      </c>
      <c r="B306" s="58">
        <v>189</v>
      </c>
      <c r="C306" s="58" t="s">
        <v>13</v>
      </c>
      <c r="D306" s="92" t="s">
        <v>592</v>
      </c>
      <c r="E306" s="93">
        <v>1</v>
      </c>
      <c r="F306" s="93">
        <v>0</v>
      </c>
      <c r="G306" s="93">
        <v>0</v>
      </c>
      <c r="H306" s="93">
        <v>0</v>
      </c>
      <c r="I306" s="92">
        <v>19</v>
      </c>
      <c r="J306" s="93" t="s">
        <v>774</v>
      </c>
      <c r="K306" s="93" t="s">
        <v>774</v>
      </c>
      <c r="L306" s="93" t="s">
        <v>774</v>
      </c>
      <c r="M306" s="93" t="s">
        <v>774</v>
      </c>
      <c r="N306" s="93" t="s">
        <v>774</v>
      </c>
      <c r="O306" s="94">
        <v>0.95833333333333337</v>
      </c>
      <c r="P306" s="94">
        <v>4.1666666666666664E-2</v>
      </c>
      <c r="Q306" s="94">
        <v>0</v>
      </c>
      <c r="R306" s="94">
        <v>0</v>
      </c>
      <c r="S306" s="95">
        <v>24</v>
      </c>
      <c r="T306" s="94" t="s">
        <v>694</v>
      </c>
      <c r="U306" s="94" t="s">
        <v>694</v>
      </c>
      <c r="V306" s="94" t="s">
        <v>694</v>
      </c>
      <c r="W306" s="94" t="s">
        <v>694</v>
      </c>
      <c r="X306" s="94" t="s">
        <v>694</v>
      </c>
      <c r="Y306" s="96">
        <v>1</v>
      </c>
      <c r="Z306" s="96">
        <v>0</v>
      </c>
      <c r="AA306" s="96">
        <v>0</v>
      </c>
      <c r="AB306" s="96">
        <v>0</v>
      </c>
      <c r="AC306" s="16">
        <v>16</v>
      </c>
      <c r="AD306" s="96" t="s">
        <v>774</v>
      </c>
      <c r="AE306" s="96" t="s">
        <v>774</v>
      </c>
      <c r="AF306" s="96" t="s">
        <v>774</v>
      </c>
      <c r="AG306" s="96" t="s">
        <v>774</v>
      </c>
      <c r="AH306" s="96" t="s">
        <v>774</v>
      </c>
      <c r="AI306" s="97">
        <v>1</v>
      </c>
      <c r="AJ306" s="98">
        <v>0</v>
      </c>
      <c r="AK306" s="98">
        <v>0</v>
      </c>
      <c r="AL306" s="98">
        <v>0</v>
      </c>
      <c r="AM306" s="99">
        <v>10</v>
      </c>
      <c r="AN306" s="97" t="s">
        <v>774</v>
      </c>
      <c r="AO306" s="98" t="s">
        <v>774</v>
      </c>
      <c r="AP306" s="98" t="s">
        <v>774</v>
      </c>
      <c r="AQ306" s="98" t="s">
        <v>774</v>
      </c>
      <c r="AR306" s="99" t="s">
        <v>774</v>
      </c>
    </row>
    <row r="307" spans="1:44">
      <c r="A307" s="58" t="s">
        <v>593</v>
      </c>
      <c r="B307" s="58">
        <v>113</v>
      </c>
      <c r="C307" s="58" t="s">
        <v>13</v>
      </c>
      <c r="D307" s="92" t="s">
        <v>594</v>
      </c>
      <c r="E307" s="93">
        <v>0.82</v>
      </c>
      <c r="F307" s="93">
        <v>0.14000000000000001</v>
      </c>
      <c r="G307" s="93">
        <v>0.04</v>
      </c>
      <c r="H307" s="93">
        <v>0</v>
      </c>
      <c r="I307" s="92">
        <v>50</v>
      </c>
      <c r="J307" s="93" t="s">
        <v>694</v>
      </c>
      <c r="K307" s="93" t="s">
        <v>694</v>
      </c>
      <c r="L307" s="93" t="s">
        <v>694</v>
      </c>
      <c r="M307" s="93" t="s">
        <v>694</v>
      </c>
      <c r="N307" s="92" t="s">
        <v>694</v>
      </c>
      <c r="O307" s="94">
        <v>0.7</v>
      </c>
      <c r="P307" s="94">
        <v>0.18</v>
      </c>
      <c r="Q307" s="94">
        <v>0.02</v>
      </c>
      <c r="R307" s="94">
        <v>0.1</v>
      </c>
      <c r="S307" s="95">
        <v>50</v>
      </c>
      <c r="T307" s="94" t="s">
        <v>694</v>
      </c>
      <c r="U307" s="94" t="s">
        <v>694</v>
      </c>
      <c r="V307" s="94" t="s">
        <v>694</v>
      </c>
      <c r="W307" s="94" t="s">
        <v>694</v>
      </c>
      <c r="X307" s="94" t="s">
        <v>694</v>
      </c>
      <c r="Y307" s="96">
        <v>0.75</v>
      </c>
      <c r="Z307" s="96">
        <v>0.16666666666666666</v>
      </c>
      <c r="AA307" s="96">
        <v>3.3333333333333333E-2</v>
      </c>
      <c r="AB307" s="96">
        <v>0.05</v>
      </c>
      <c r="AC307" s="16">
        <v>60</v>
      </c>
      <c r="AD307" s="96" t="s">
        <v>694</v>
      </c>
      <c r="AE307" s="96" t="s">
        <v>694</v>
      </c>
      <c r="AF307" s="96" t="s">
        <v>694</v>
      </c>
      <c r="AG307" s="96" t="s">
        <v>694</v>
      </c>
      <c r="AH307" s="16" t="s">
        <v>694</v>
      </c>
      <c r="AI307" s="97">
        <v>0.71830985915492962</v>
      </c>
      <c r="AJ307" s="98">
        <v>0.18309859154929578</v>
      </c>
      <c r="AK307" s="98">
        <v>5.6338028169014086E-2</v>
      </c>
      <c r="AL307" s="98">
        <v>4.2253521126760563E-2</v>
      </c>
      <c r="AM307" s="99">
        <v>71</v>
      </c>
      <c r="AN307" s="98" t="s">
        <v>694</v>
      </c>
      <c r="AO307" s="98" t="s">
        <v>694</v>
      </c>
      <c r="AP307" s="98" t="s">
        <v>694</v>
      </c>
      <c r="AQ307" s="98" t="s">
        <v>694</v>
      </c>
      <c r="AR307" s="98" t="s">
        <v>694</v>
      </c>
    </row>
    <row r="308" spans="1:44">
      <c r="A308" s="58" t="s">
        <v>595</v>
      </c>
      <c r="B308" s="58">
        <v>121</v>
      </c>
      <c r="C308" s="58" t="s">
        <v>13</v>
      </c>
      <c r="D308" s="92" t="s">
        <v>596</v>
      </c>
      <c r="E308" s="93">
        <v>0.71739130434782605</v>
      </c>
      <c r="F308" s="93">
        <v>0.18774703557312253</v>
      </c>
      <c r="G308" s="93">
        <v>8.8932806324110672E-2</v>
      </c>
      <c r="H308" s="93">
        <v>5.9288537549407111E-3</v>
      </c>
      <c r="I308" s="92">
        <v>506</v>
      </c>
      <c r="J308" s="93">
        <v>0.625</v>
      </c>
      <c r="K308" s="93">
        <v>0.1875</v>
      </c>
      <c r="L308" s="93">
        <v>0.1875</v>
      </c>
      <c r="M308" s="93">
        <v>0</v>
      </c>
      <c r="N308" s="92">
        <v>16</v>
      </c>
      <c r="O308" s="94">
        <v>0.66666666666666663</v>
      </c>
      <c r="P308" s="94">
        <v>0.24290780141843971</v>
      </c>
      <c r="Q308" s="94">
        <v>8.8652482269503549E-2</v>
      </c>
      <c r="R308" s="94">
        <v>1.7730496453900709E-3</v>
      </c>
      <c r="S308" s="95">
        <v>564</v>
      </c>
      <c r="T308" s="94">
        <v>0.66666666666666663</v>
      </c>
      <c r="U308" s="94">
        <v>0.2</v>
      </c>
      <c r="V308" s="94">
        <v>0.13333333333333333</v>
      </c>
      <c r="W308" s="94">
        <v>0</v>
      </c>
      <c r="X308" s="95">
        <v>15</v>
      </c>
      <c r="Y308" s="96">
        <v>0.64798598949211905</v>
      </c>
      <c r="Z308" s="96">
        <v>0.23992994746059546</v>
      </c>
      <c r="AA308" s="96">
        <v>0.10858143607705779</v>
      </c>
      <c r="AB308" s="96">
        <v>3.5026269702276708E-3</v>
      </c>
      <c r="AC308" s="16">
        <v>571</v>
      </c>
      <c r="AD308" s="96">
        <v>0.41666666666666669</v>
      </c>
      <c r="AE308" s="96">
        <v>0.16666666666666666</v>
      </c>
      <c r="AF308" s="96">
        <v>0.41666666666666669</v>
      </c>
      <c r="AG308" s="96">
        <v>0</v>
      </c>
      <c r="AH308" s="16">
        <v>12</v>
      </c>
      <c r="AI308" s="97">
        <v>0.62697022767075306</v>
      </c>
      <c r="AJ308" s="98">
        <v>0.26619964973730298</v>
      </c>
      <c r="AK308" s="98">
        <v>0.10332749562171628</v>
      </c>
      <c r="AL308" s="98">
        <v>3.5026269702276708E-3</v>
      </c>
      <c r="AM308" s="99">
        <v>571</v>
      </c>
      <c r="AN308" s="97" t="s">
        <v>774</v>
      </c>
      <c r="AO308" s="98" t="s">
        <v>774</v>
      </c>
      <c r="AP308" s="98" t="s">
        <v>774</v>
      </c>
      <c r="AQ308" s="98" t="s">
        <v>774</v>
      </c>
      <c r="AR308" s="99" t="s">
        <v>774</v>
      </c>
    </row>
    <row r="309" spans="1:44">
      <c r="A309" s="58" t="s">
        <v>597</v>
      </c>
      <c r="B309" s="58">
        <v>112</v>
      </c>
      <c r="C309" s="58" t="s">
        <v>13</v>
      </c>
      <c r="D309" s="92" t="s">
        <v>598</v>
      </c>
      <c r="E309" s="93">
        <v>0.82098765432098764</v>
      </c>
      <c r="F309" s="93">
        <v>0.1111111111111111</v>
      </c>
      <c r="G309" s="93">
        <v>4.9382716049382713E-2</v>
      </c>
      <c r="H309" s="93">
        <v>1.8518518518518517E-2</v>
      </c>
      <c r="I309" s="92">
        <v>162</v>
      </c>
      <c r="J309" s="93" t="s">
        <v>694</v>
      </c>
      <c r="K309" s="93" t="s">
        <v>694</v>
      </c>
      <c r="L309" s="93" t="s">
        <v>694</v>
      </c>
      <c r="M309" s="93" t="s">
        <v>694</v>
      </c>
      <c r="N309" s="92" t="s">
        <v>694</v>
      </c>
      <c r="O309" s="94">
        <v>0.79354838709677422</v>
      </c>
      <c r="P309" s="94">
        <v>0.12903225806451613</v>
      </c>
      <c r="Q309" s="94">
        <v>4.5161290322580643E-2</v>
      </c>
      <c r="R309" s="94">
        <v>3.2258064516129031E-2</v>
      </c>
      <c r="S309" s="95">
        <v>155</v>
      </c>
      <c r="T309" s="94" t="s">
        <v>694</v>
      </c>
      <c r="U309" s="94" t="s">
        <v>694</v>
      </c>
      <c r="V309" s="94" t="s">
        <v>694</v>
      </c>
      <c r="W309" s="94" t="s">
        <v>694</v>
      </c>
      <c r="X309" s="94" t="s">
        <v>694</v>
      </c>
      <c r="Y309" s="96">
        <v>0.7483443708609272</v>
      </c>
      <c r="Z309" s="96">
        <v>0.19205298013245034</v>
      </c>
      <c r="AA309" s="96">
        <v>2.6490066225165563E-2</v>
      </c>
      <c r="AB309" s="96">
        <v>3.3112582781456956E-2</v>
      </c>
      <c r="AC309" s="16">
        <v>151</v>
      </c>
      <c r="AD309" s="96" t="s">
        <v>694</v>
      </c>
      <c r="AE309" s="96" t="s">
        <v>694</v>
      </c>
      <c r="AF309" s="96" t="s">
        <v>694</v>
      </c>
      <c r="AG309" s="96" t="s">
        <v>694</v>
      </c>
      <c r="AH309" s="16" t="s">
        <v>694</v>
      </c>
      <c r="AI309" s="97">
        <v>0.73758865248226946</v>
      </c>
      <c r="AJ309" s="98">
        <v>0.19148936170212766</v>
      </c>
      <c r="AK309" s="98">
        <v>2.1276595744680851E-2</v>
      </c>
      <c r="AL309" s="98">
        <v>4.9645390070921988E-2</v>
      </c>
      <c r="AM309" s="99">
        <v>141</v>
      </c>
      <c r="AN309" s="98" t="s">
        <v>694</v>
      </c>
      <c r="AO309" s="98" t="s">
        <v>694</v>
      </c>
      <c r="AP309" s="98" t="s">
        <v>694</v>
      </c>
      <c r="AQ309" s="98" t="s">
        <v>694</v>
      </c>
      <c r="AR309" s="98" t="s">
        <v>694</v>
      </c>
    </row>
    <row r="310" spans="1:44">
      <c r="A310" s="68" t="s">
        <v>646</v>
      </c>
      <c r="B310" s="58">
        <v>121</v>
      </c>
      <c r="C310" s="58" t="s">
        <v>13</v>
      </c>
      <c r="D310" s="111" t="s">
        <v>647</v>
      </c>
      <c r="E310" s="112">
        <v>0.9285714285714286</v>
      </c>
      <c r="F310" s="112">
        <v>7.1428571428571425E-2</v>
      </c>
      <c r="G310" s="112">
        <v>0</v>
      </c>
      <c r="H310" s="112">
        <v>0</v>
      </c>
      <c r="I310" s="111">
        <v>14</v>
      </c>
      <c r="J310" s="93">
        <v>0.90909090909090906</v>
      </c>
      <c r="K310" s="93">
        <v>9.0909090909090912E-2</v>
      </c>
      <c r="L310" s="93">
        <v>0</v>
      </c>
      <c r="M310" s="93">
        <v>0</v>
      </c>
      <c r="N310" s="92">
        <v>11</v>
      </c>
      <c r="O310" s="113">
        <v>1</v>
      </c>
      <c r="P310" s="113">
        <v>0</v>
      </c>
      <c r="Q310" s="113">
        <v>0</v>
      </c>
      <c r="R310" s="113">
        <v>0</v>
      </c>
      <c r="S310" s="114">
        <v>17</v>
      </c>
      <c r="T310" s="113">
        <v>1</v>
      </c>
      <c r="U310" s="113">
        <v>0</v>
      </c>
      <c r="V310" s="113">
        <v>0</v>
      </c>
      <c r="W310" s="113">
        <v>0</v>
      </c>
      <c r="X310" s="114">
        <v>12</v>
      </c>
      <c r="Y310" s="96">
        <v>0.96153846153846156</v>
      </c>
      <c r="Z310" s="96">
        <v>3.8461538461538464E-2</v>
      </c>
      <c r="AA310" s="96">
        <v>0</v>
      </c>
      <c r="AB310" s="96">
        <v>0</v>
      </c>
      <c r="AC310" s="16">
        <v>26</v>
      </c>
      <c r="AD310" s="96">
        <v>0.9375</v>
      </c>
      <c r="AE310" s="96">
        <v>6.25E-2</v>
      </c>
      <c r="AF310" s="96">
        <v>0</v>
      </c>
      <c r="AG310" s="96">
        <v>0</v>
      </c>
      <c r="AH310" s="16">
        <v>16</v>
      </c>
      <c r="AI310" s="115">
        <v>0.76</v>
      </c>
      <c r="AJ310" s="116">
        <v>0.24</v>
      </c>
      <c r="AK310" s="116">
        <v>0</v>
      </c>
      <c r="AL310" s="116">
        <v>0</v>
      </c>
      <c r="AM310" s="117">
        <v>25</v>
      </c>
      <c r="AN310" s="116">
        <v>0.92307692307692313</v>
      </c>
      <c r="AO310" s="116">
        <v>7.6923076923076927E-2</v>
      </c>
      <c r="AP310" s="116">
        <v>0</v>
      </c>
      <c r="AQ310" s="116">
        <v>0</v>
      </c>
      <c r="AR310" s="117">
        <v>13</v>
      </c>
    </row>
    <row r="311" spans="1:44">
      <c r="A311" s="58" t="s">
        <v>599</v>
      </c>
      <c r="B311" s="58">
        <v>101</v>
      </c>
      <c r="C311" s="58" t="s">
        <v>13</v>
      </c>
      <c r="D311" s="92" t="s">
        <v>600</v>
      </c>
      <c r="E311" s="93">
        <v>0.77272727272727271</v>
      </c>
      <c r="F311" s="93">
        <v>0.22727272727272727</v>
      </c>
      <c r="G311" s="93">
        <v>0</v>
      </c>
      <c r="H311" s="93">
        <v>0</v>
      </c>
      <c r="I311" s="92">
        <v>44</v>
      </c>
      <c r="J311" s="93" t="s">
        <v>694</v>
      </c>
      <c r="K311" s="93" t="s">
        <v>694</v>
      </c>
      <c r="L311" s="93" t="s">
        <v>694</v>
      </c>
      <c r="M311" s="93" t="s">
        <v>694</v>
      </c>
      <c r="N311" s="92" t="s">
        <v>694</v>
      </c>
      <c r="O311" s="94">
        <v>0.82499999999999996</v>
      </c>
      <c r="P311" s="94">
        <v>0.125</v>
      </c>
      <c r="Q311" s="94">
        <v>0.05</v>
      </c>
      <c r="R311" s="94">
        <v>0</v>
      </c>
      <c r="S311" s="95">
        <v>40</v>
      </c>
      <c r="T311" s="94" t="s">
        <v>694</v>
      </c>
      <c r="U311" s="94" t="s">
        <v>694</v>
      </c>
      <c r="V311" s="94" t="s">
        <v>694</v>
      </c>
      <c r="W311" s="94" t="s">
        <v>694</v>
      </c>
      <c r="X311" s="94" t="s">
        <v>694</v>
      </c>
      <c r="Y311" s="96">
        <v>0.82926829268292679</v>
      </c>
      <c r="Z311" s="96">
        <v>0.12195121951219512</v>
      </c>
      <c r="AA311" s="96">
        <v>4.878048780487805E-2</v>
      </c>
      <c r="AB311" s="96">
        <v>0</v>
      </c>
      <c r="AC311" s="16">
        <v>41</v>
      </c>
      <c r="AD311" s="96" t="s">
        <v>694</v>
      </c>
      <c r="AE311" s="96" t="s">
        <v>694</v>
      </c>
      <c r="AF311" s="96" t="s">
        <v>694</v>
      </c>
      <c r="AG311" s="96" t="s">
        <v>694</v>
      </c>
      <c r="AH311" s="16" t="s">
        <v>694</v>
      </c>
      <c r="AI311" s="97">
        <v>0.84615384615384615</v>
      </c>
      <c r="AJ311" s="98">
        <v>0.10256410256410256</v>
      </c>
      <c r="AK311" s="98">
        <v>5.128205128205128E-2</v>
      </c>
      <c r="AL311" s="98">
        <v>0</v>
      </c>
      <c r="AM311" s="99">
        <v>39</v>
      </c>
      <c r="AN311" s="98" t="s">
        <v>694</v>
      </c>
      <c r="AO311" s="98" t="s">
        <v>694</v>
      </c>
      <c r="AP311" s="98" t="s">
        <v>694</v>
      </c>
      <c r="AQ311" s="98" t="s">
        <v>694</v>
      </c>
      <c r="AR311" s="98" t="s">
        <v>694</v>
      </c>
    </row>
    <row r="312" spans="1:44">
      <c r="A312" s="58" t="s">
        <v>601</v>
      </c>
      <c r="B312" s="58">
        <v>113</v>
      </c>
      <c r="C312" s="58" t="s">
        <v>13</v>
      </c>
      <c r="D312" s="92" t="s">
        <v>602</v>
      </c>
      <c r="E312" s="93">
        <v>0.83870967741935487</v>
      </c>
      <c r="F312" s="93">
        <v>0.16129032258064516</v>
      </c>
      <c r="G312" s="93">
        <v>0</v>
      </c>
      <c r="H312" s="93">
        <v>0</v>
      </c>
      <c r="I312" s="92">
        <v>62</v>
      </c>
      <c r="J312" s="93" t="s">
        <v>694</v>
      </c>
      <c r="K312" s="93" t="s">
        <v>694</v>
      </c>
      <c r="L312" s="93" t="s">
        <v>694</v>
      </c>
      <c r="M312" s="93" t="s">
        <v>694</v>
      </c>
      <c r="N312" s="92" t="s">
        <v>694</v>
      </c>
      <c r="O312" s="94">
        <v>0.71666666666666667</v>
      </c>
      <c r="P312" s="94">
        <v>0.28333333333333333</v>
      </c>
      <c r="Q312" s="94">
        <v>0</v>
      </c>
      <c r="R312" s="94">
        <v>0</v>
      </c>
      <c r="S312" s="95">
        <v>60</v>
      </c>
      <c r="T312" s="94" t="s">
        <v>694</v>
      </c>
      <c r="U312" s="94" t="s">
        <v>694</v>
      </c>
      <c r="V312" s="94" t="s">
        <v>694</v>
      </c>
      <c r="W312" s="94" t="s">
        <v>694</v>
      </c>
      <c r="X312" s="94" t="s">
        <v>694</v>
      </c>
      <c r="Y312" s="96">
        <v>0.69387755102040816</v>
      </c>
      <c r="Z312" s="96">
        <v>0.30612244897959184</v>
      </c>
      <c r="AA312" s="96">
        <v>0</v>
      </c>
      <c r="AB312" s="96">
        <v>0</v>
      </c>
      <c r="AC312" s="16">
        <v>49</v>
      </c>
      <c r="AD312" s="96" t="s">
        <v>694</v>
      </c>
      <c r="AE312" s="96" t="s">
        <v>694</v>
      </c>
      <c r="AF312" s="96" t="s">
        <v>694</v>
      </c>
      <c r="AG312" s="96" t="s">
        <v>694</v>
      </c>
      <c r="AH312" s="16" t="s">
        <v>694</v>
      </c>
      <c r="AI312" s="97">
        <v>0.53333333333333333</v>
      </c>
      <c r="AJ312" s="98">
        <v>0.44444444444444442</v>
      </c>
      <c r="AK312" s="98">
        <v>2.2222222222222223E-2</v>
      </c>
      <c r="AL312" s="98">
        <v>0</v>
      </c>
      <c r="AM312" s="99">
        <v>45</v>
      </c>
      <c r="AN312" s="98" t="s">
        <v>694</v>
      </c>
      <c r="AO312" s="98" t="s">
        <v>694</v>
      </c>
      <c r="AP312" s="98" t="s">
        <v>694</v>
      </c>
      <c r="AQ312" s="98" t="s">
        <v>694</v>
      </c>
      <c r="AR312" s="98" t="s">
        <v>694</v>
      </c>
    </row>
    <row r="313" spans="1:44">
      <c r="A313" s="58" t="s">
        <v>603</v>
      </c>
      <c r="B313" s="58">
        <v>171</v>
      </c>
      <c r="C313" s="58" t="s">
        <v>13</v>
      </c>
      <c r="D313" s="92" t="s">
        <v>604</v>
      </c>
      <c r="E313" s="93">
        <v>0.9375</v>
      </c>
      <c r="F313" s="93">
        <v>6.25E-2</v>
      </c>
      <c r="G313" s="93">
        <v>0</v>
      </c>
      <c r="H313" s="93">
        <v>0</v>
      </c>
      <c r="I313" s="92">
        <v>16</v>
      </c>
      <c r="J313" s="93" t="s">
        <v>694</v>
      </c>
      <c r="K313" s="93" t="s">
        <v>694</v>
      </c>
      <c r="L313" s="93" t="s">
        <v>694</v>
      </c>
      <c r="M313" s="93" t="s">
        <v>694</v>
      </c>
      <c r="N313" s="92" t="s">
        <v>694</v>
      </c>
      <c r="O313" s="94">
        <v>0.94736842105263153</v>
      </c>
      <c r="P313" s="94">
        <v>5.2631578947368418E-2</v>
      </c>
      <c r="Q313" s="94">
        <v>0</v>
      </c>
      <c r="R313" s="94">
        <v>0</v>
      </c>
      <c r="S313" s="95">
        <v>19</v>
      </c>
      <c r="T313" s="94" t="s">
        <v>694</v>
      </c>
      <c r="U313" s="94" t="s">
        <v>694</v>
      </c>
      <c r="V313" s="94" t="s">
        <v>694</v>
      </c>
      <c r="W313" s="94" t="s">
        <v>694</v>
      </c>
      <c r="X313" s="94" t="s">
        <v>694</v>
      </c>
      <c r="Y313" s="96">
        <v>0.875</v>
      </c>
      <c r="Z313" s="96">
        <v>6.25E-2</v>
      </c>
      <c r="AA313" s="96">
        <v>6.25E-2</v>
      </c>
      <c r="AB313" s="96">
        <v>0</v>
      </c>
      <c r="AC313" s="16">
        <v>16</v>
      </c>
      <c r="AD313" s="96" t="s">
        <v>694</v>
      </c>
      <c r="AE313" s="96" t="s">
        <v>694</v>
      </c>
      <c r="AF313" s="96" t="s">
        <v>694</v>
      </c>
      <c r="AG313" s="96" t="s">
        <v>694</v>
      </c>
      <c r="AH313" s="16" t="s">
        <v>694</v>
      </c>
      <c r="AI313" s="97">
        <v>0.88888888888888884</v>
      </c>
      <c r="AJ313" s="98">
        <v>5.5555555555555552E-2</v>
      </c>
      <c r="AK313" s="98">
        <v>5.5555555555555552E-2</v>
      </c>
      <c r="AL313" s="98">
        <v>0</v>
      </c>
      <c r="AM313" s="99">
        <v>18</v>
      </c>
      <c r="AN313" s="98" t="s">
        <v>694</v>
      </c>
      <c r="AO313" s="98" t="s">
        <v>694</v>
      </c>
      <c r="AP313" s="98" t="s">
        <v>694</v>
      </c>
      <c r="AQ313" s="98" t="s">
        <v>694</v>
      </c>
      <c r="AR313" s="98" t="s">
        <v>694</v>
      </c>
    </row>
    <row r="314" spans="1:44">
      <c r="A314" s="58" t="s">
        <v>605</v>
      </c>
      <c r="B314" s="58">
        <v>113</v>
      </c>
      <c r="C314" s="58" t="s">
        <v>13</v>
      </c>
      <c r="D314" s="92" t="s">
        <v>606</v>
      </c>
      <c r="E314" s="93">
        <v>0.68103448275862066</v>
      </c>
      <c r="F314" s="93">
        <v>0.23275862068965517</v>
      </c>
      <c r="G314" s="93">
        <v>6.0344827586206899E-2</v>
      </c>
      <c r="H314" s="93">
        <v>2.5862068965517241E-2</v>
      </c>
      <c r="I314" s="92">
        <v>116</v>
      </c>
      <c r="J314" s="93" t="s">
        <v>694</v>
      </c>
      <c r="K314" s="93" t="s">
        <v>694</v>
      </c>
      <c r="L314" s="93" t="s">
        <v>694</v>
      </c>
      <c r="M314" s="93" t="s">
        <v>694</v>
      </c>
      <c r="N314" s="92" t="s">
        <v>694</v>
      </c>
      <c r="O314" s="94">
        <v>0.6339285714285714</v>
      </c>
      <c r="P314" s="94">
        <v>0.26785714285714285</v>
      </c>
      <c r="Q314" s="94">
        <v>6.25E-2</v>
      </c>
      <c r="R314" s="94">
        <v>3.5714285714285712E-2</v>
      </c>
      <c r="S314" s="95">
        <v>112</v>
      </c>
      <c r="T314" s="94" t="s">
        <v>774</v>
      </c>
      <c r="U314" s="94" t="s">
        <v>774</v>
      </c>
      <c r="V314" s="94" t="s">
        <v>774</v>
      </c>
      <c r="W314" s="94" t="s">
        <v>774</v>
      </c>
      <c r="X314" s="94" t="s">
        <v>774</v>
      </c>
      <c r="Y314" s="96">
        <v>0.660377358490566</v>
      </c>
      <c r="Z314" s="96">
        <v>0.330188679245283</v>
      </c>
      <c r="AA314" s="96">
        <v>9.433962264150943E-3</v>
      </c>
      <c r="AB314" s="96">
        <v>0</v>
      </c>
      <c r="AC314" s="16">
        <v>106</v>
      </c>
      <c r="AD314" s="96" t="s">
        <v>774</v>
      </c>
      <c r="AE314" s="96" t="s">
        <v>774</v>
      </c>
      <c r="AF314" s="96" t="s">
        <v>774</v>
      </c>
      <c r="AG314" s="96" t="s">
        <v>774</v>
      </c>
      <c r="AH314" s="96" t="s">
        <v>774</v>
      </c>
      <c r="AI314" s="97">
        <v>0.63207547169811318</v>
      </c>
      <c r="AJ314" s="98">
        <v>0.35849056603773582</v>
      </c>
      <c r="AK314" s="98">
        <v>9.433962264150943E-3</v>
      </c>
      <c r="AL314" s="98">
        <v>0</v>
      </c>
      <c r="AM314" s="99">
        <v>106</v>
      </c>
      <c r="AN314" s="97" t="s">
        <v>774</v>
      </c>
      <c r="AO314" s="98" t="s">
        <v>774</v>
      </c>
      <c r="AP314" s="98" t="s">
        <v>774</v>
      </c>
      <c r="AQ314" s="98" t="s">
        <v>774</v>
      </c>
      <c r="AR314" s="99" t="s">
        <v>774</v>
      </c>
    </row>
    <row r="315" spans="1:44">
      <c r="A315" s="58" t="s">
        <v>607</v>
      </c>
      <c r="B315" s="58">
        <v>113</v>
      </c>
      <c r="C315" s="58" t="s">
        <v>13</v>
      </c>
      <c r="D315" s="92" t="s">
        <v>608</v>
      </c>
      <c r="E315" s="93">
        <v>0.9285714285714286</v>
      </c>
      <c r="F315" s="93">
        <v>7.1428571428571425E-2</v>
      </c>
      <c r="G315" s="93">
        <v>0</v>
      </c>
      <c r="H315" s="93">
        <v>0</v>
      </c>
      <c r="I315" s="92">
        <v>28</v>
      </c>
      <c r="J315" s="93" t="s">
        <v>694</v>
      </c>
      <c r="K315" s="93" t="s">
        <v>694</v>
      </c>
      <c r="L315" s="93" t="s">
        <v>694</v>
      </c>
      <c r="M315" s="93" t="s">
        <v>694</v>
      </c>
      <c r="N315" s="92" t="s">
        <v>694</v>
      </c>
      <c r="O315" s="94">
        <v>0.88461538461538458</v>
      </c>
      <c r="P315" s="94">
        <v>0.11538461538461539</v>
      </c>
      <c r="Q315" s="94">
        <v>0</v>
      </c>
      <c r="R315" s="94">
        <v>0</v>
      </c>
      <c r="S315" s="95">
        <v>26</v>
      </c>
      <c r="T315" s="94" t="s">
        <v>694</v>
      </c>
      <c r="U315" s="94" t="s">
        <v>694</v>
      </c>
      <c r="V315" s="94" t="s">
        <v>694</v>
      </c>
      <c r="W315" s="94" t="s">
        <v>694</v>
      </c>
      <c r="X315" s="94" t="s">
        <v>694</v>
      </c>
      <c r="Y315" s="96">
        <v>0.8571428571428571</v>
      </c>
      <c r="Z315" s="96">
        <v>0.14285714285714285</v>
      </c>
      <c r="AA315" s="96">
        <v>0</v>
      </c>
      <c r="AB315" s="96">
        <v>0</v>
      </c>
      <c r="AC315" s="16">
        <v>21</v>
      </c>
      <c r="AD315" s="96" t="s">
        <v>694</v>
      </c>
      <c r="AE315" s="96" t="s">
        <v>694</v>
      </c>
      <c r="AF315" s="96" t="s">
        <v>694</v>
      </c>
      <c r="AG315" s="96" t="s">
        <v>694</v>
      </c>
      <c r="AH315" s="16" t="s">
        <v>694</v>
      </c>
      <c r="AI315" s="97">
        <v>0.77272727272727271</v>
      </c>
      <c r="AJ315" s="98">
        <v>0.18181818181818182</v>
      </c>
      <c r="AK315" s="98">
        <v>4.5454545454545456E-2</v>
      </c>
      <c r="AL315" s="98">
        <v>0</v>
      </c>
      <c r="AM315" s="99">
        <v>22</v>
      </c>
      <c r="AN315" s="98" t="s">
        <v>694</v>
      </c>
      <c r="AO315" s="98" t="s">
        <v>694</v>
      </c>
      <c r="AP315" s="98" t="s">
        <v>694</v>
      </c>
      <c r="AQ315" s="98" t="s">
        <v>694</v>
      </c>
      <c r="AR315" s="98" t="s">
        <v>694</v>
      </c>
    </row>
    <row r="316" spans="1:44">
      <c r="A316" s="58" t="s">
        <v>609</v>
      </c>
      <c r="B316" s="58">
        <v>112</v>
      </c>
      <c r="C316" s="58" t="s">
        <v>13</v>
      </c>
      <c r="D316" s="92" t="s">
        <v>610</v>
      </c>
      <c r="E316" s="93">
        <v>0.61111111111111116</v>
      </c>
      <c r="F316" s="93">
        <v>0.33333333333333331</v>
      </c>
      <c r="G316" s="93">
        <v>5.5555555555555552E-2</v>
      </c>
      <c r="H316" s="93">
        <v>0</v>
      </c>
      <c r="I316" s="92">
        <v>18</v>
      </c>
      <c r="J316" s="93" t="s">
        <v>694</v>
      </c>
      <c r="K316" s="93" t="s">
        <v>694</v>
      </c>
      <c r="L316" s="93" t="s">
        <v>694</v>
      </c>
      <c r="M316" s="93" t="s">
        <v>694</v>
      </c>
      <c r="N316" s="92" t="s">
        <v>694</v>
      </c>
      <c r="O316" s="94">
        <v>0.73684210526315785</v>
      </c>
      <c r="P316" s="94">
        <v>0.15789473684210525</v>
      </c>
      <c r="Q316" s="94">
        <v>0.10526315789473684</v>
      </c>
      <c r="R316" s="94">
        <v>0</v>
      </c>
      <c r="S316" s="95">
        <v>19</v>
      </c>
      <c r="T316" s="94" t="s">
        <v>694</v>
      </c>
      <c r="U316" s="94" t="s">
        <v>694</v>
      </c>
      <c r="V316" s="94" t="s">
        <v>694</v>
      </c>
      <c r="W316" s="94" t="s">
        <v>694</v>
      </c>
      <c r="X316" s="94" t="s">
        <v>694</v>
      </c>
      <c r="Y316" s="96">
        <v>0.7857142857142857</v>
      </c>
      <c r="Z316" s="96">
        <v>0.14285714285714285</v>
      </c>
      <c r="AA316" s="96">
        <v>7.1428571428571425E-2</v>
      </c>
      <c r="AB316" s="96">
        <v>0</v>
      </c>
      <c r="AC316" s="16">
        <v>14</v>
      </c>
      <c r="AD316" s="96" t="s">
        <v>694</v>
      </c>
      <c r="AE316" s="96" t="s">
        <v>694</v>
      </c>
      <c r="AF316" s="96" t="s">
        <v>694</v>
      </c>
      <c r="AG316" s="96" t="s">
        <v>694</v>
      </c>
      <c r="AH316" s="16" t="s">
        <v>694</v>
      </c>
      <c r="AI316" s="97" t="s">
        <v>774</v>
      </c>
      <c r="AJ316" s="98" t="s">
        <v>774</v>
      </c>
      <c r="AK316" s="98" t="s">
        <v>774</v>
      </c>
      <c r="AL316" s="98" t="s">
        <v>774</v>
      </c>
      <c r="AM316" s="99" t="s">
        <v>774</v>
      </c>
      <c r="AN316" s="98" t="s">
        <v>694</v>
      </c>
      <c r="AO316" s="98" t="s">
        <v>694</v>
      </c>
      <c r="AP316" s="98" t="s">
        <v>694</v>
      </c>
      <c r="AQ316" s="98" t="s">
        <v>694</v>
      </c>
      <c r="AR316" s="98" t="s">
        <v>694</v>
      </c>
    </row>
    <row r="317" spans="1:44">
      <c r="A317" s="58" t="s">
        <v>611</v>
      </c>
      <c r="B317" s="58">
        <v>112</v>
      </c>
      <c r="C317" s="58" t="s">
        <v>13</v>
      </c>
      <c r="D317" s="92" t="s">
        <v>612</v>
      </c>
      <c r="E317" s="93">
        <v>0.62303664921465973</v>
      </c>
      <c r="F317" s="93">
        <v>0.30628272251308902</v>
      </c>
      <c r="G317" s="93">
        <v>6.2827225130890049E-2</v>
      </c>
      <c r="H317" s="93">
        <v>7.8534031413612562E-3</v>
      </c>
      <c r="I317" s="92">
        <v>382</v>
      </c>
      <c r="J317" s="93" t="s">
        <v>774</v>
      </c>
      <c r="K317" s="93" t="s">
        <v>774</v>
      </c>
      <c r="L317" s="93" t="s">
        <v>774</v>
      </c>
      <c r="M317" s="93" t="s">
        <v>774</v>
      </c>
      <c r="N317" s="93" t="s">
        <v>774</v>
      </c>
      <c r="O317" s="94">
        <v>0.59893048128342241</v>
      </c>
      <c r="P317" s="94">
        <v>0.31550802139037432</v>
      </c>
      <c r="Q317" s="94">
        <v>7.2192513368983954E-2</v>
      </c>
      <c r="R317" s="94">
        <v>1.3368983957219251E-2</v>
      </c>
      <c r="S317" s="95">
        <v>374</v>
      </c>
      <c r="T317" s="94" t="s">
        <v>774</v>
      </c>
      <c r="U317" s="94" t="s">
        <v>774</v>
      </c>
      <c r="V317" s="94" t="s">
        <v>774</v>
      </c>
      <c r="W317" s="94" t="s">
        <v>774</v>
      </c>
      <c r="X317" s="94" t="s">
        <v>774</v>
      </c>
      <c r="Y317" s="96">
        <v>0.59154929577464788</v>
      </c>
      <c r="Z317" s="96">
        <v>0.3464788732394366</v>
      </c>
      <c r="AA317" s="96">
        <v>5.6338028169014086E-2</v>
      </c>
      <c r="AB317" s="96">
        <v>5.6338028169014088E-3</v>
      </c>
      <c r="AC317" s="16">
        <v>355</v>
      </c>
      <c r="AD317" s="96" t="s">
        <v>774</v>
      </c>
      <c r="AE317" s="96" t="s">
        <v>774</v>
      </c>
      <c r="AF317" s="96" t="s">
        <v>774</v>
      </c>
      <c r="AG317" s="96" t="s">
        <v>774</v>
      </c>
      <c r="AH317" s="96" t="s">
        <v>774</v>
      </c>
      <c r="AI317" s="97">
        <v>0.58153846153846156</v>
      </c>
      <c r="AJ317" s="98">
        <v>0.32615384615384613</v>
      </c>
      <c r="AK317" s="98">
        <v>0.08</v>
      </c>
      <c r="AL317" s="98">
        <v>1.2307692307692308E-2</v>
      </c>
      <c r="AM317" s="99">
        <v>325</v>
      </c>
      <c r="AN317" s="97" t="s">
        <v>774</v>
      </c>
      <c r="AO317" s="98" t="s">
        <v>774</v>
      </c>
      <c r="AP317" s="98" t="s">
        <v>774</v>
      </c>
      <c r="AQ317" s="98" t="s">
        <v>774</v>
      </c>
      <c r="AR317" s="99" t="s">
        <v>774</v>
      </c>
    </row>
    <row r="318" spans="1:44">
      <c r="A318" s="58" t="s">
        <v>613</v>
      </c>
      <c r="B318" s="58">
        <v>105</v>
      </c>
      <c r="C318" s="58" t="s">
        <v>8</v>
      </c>
      <c r="D318" s="92" t="s">
        <v>614</v>
      </c>
      <c r="E318" s="93">
        <v>0.58182661103384326</v>
      </c>
      <c r="F318" s="93">
        <v>0.20352341214649977</v>
      </c>
      <c r="G318" s="93">
        <v>0.20584144645340752</v>
      </c>
      <c r="H318" s="93">
        <v>8.8085303662494199E-3</v>
      </c>
      <c r="I318" s="92">
        <v>2157</v>
      </c>
      <c r="J318" s="93">
        <v>0.57692307692307687</v>
      </c>
      <c r="K318" s="93">
        <v>0.23076923076923078</v>
      </c>
      <c r="L318" s="93">
        <v>0.15384615384615385</v>
      </c>
      <c r="M318" s="93">
        <v>3.8461538461538464E-2</v>
      </c>
      <c r="N318" s="92">
        <v>26</v>
      </c>
      <c r="O318" s="94">
        <v>0.57531091662828193</v>
      </c>
      <c r="P318" s="94">
        <v>0.21649009672961769</v>
      </c>
      <c r="Q318" s="94">
        <v>0.20128972823583602</v>
      </c>
      <c r="R318" s="94">
        <v>6.9092584062643942E-3</v>
      </c>
      <c r="S318" s="95">
        <v>2171</v>
      </c>
      <c r="T318" s="94">
        <v>0.45833333333333331</v>
      </c>
      <c r="U318" s="94">
        <v>0.33333333333333331</v>
      </c>
      <c r="V318" s="94">
        <v>0.16666666666666666</v>
      </c>
      <c r="W318" s="94">
        <v>4.1666666666666664E-2</v>
      </c>
      <c r="X318" s="95">
        <v>24</v>
      </c>
      <c r="Y318" s="96">
        <v>0.56432884347422196</v>
      </c>
      <c r="Z318" s="96">
        <v>0.22573153738968882</v>
      </c>
      <c r="AA318" s="96">
        <v>0.20622387366465397</v>
      </c>
      <c r="AB318" s="96">
        <v>3.7157454714352067E-3</v>
      </c>
      <c r="AC318" s="16">
        <v>2153</v>
      </c>
      <c r="AD318" s="96">
        <v>0.5</v>
      </c>
      <c r="AE318" s="96">
        <v>0.26923076923076922</v>
      </c>
      <c r="AF318" s="96">
        <v>0.19230769230769232</v>
      </c>
      <c r="AG318" s="96">
        <v>3.8461538461538464E-2</v>
      </c>
      <c r="AH318" s="16">
        <v>26</v>
      </c>
      <c r="AI318" s="97">
        <v>0.5289783889980354</v>
      </c>
      <c r="AJ318" s="98">
        <v>0.25540275049115913</v>
      </c>
      <c r="AK318" s="98">
        <v>0.21119842829076621</v>
      </c>
      <c r="AL318" s="98">
        <v>4.4204322200392925E-3</v>
      </c>
      <c r="AM318" s="99">
        <v>2036</v>
      </c>
      <c r="AN318" s="98">
        <v>0.44444444444444442</v>
      </c>
      <c r="AO318" s="98">
        <v>0.22222222222222221</v>
      </c>
      <c r="AP318" s="98">
        <v>0.33333333333333331</v>
      </c>
      <c r="AQ318" s="98">
        <v>0</v>
      </c>
      <c r="AR318" s="99">
        <v>18</v>
      </c>
    </row>
    <row r="319" spans="1:44">
      <c r="A319" s="58" t="s">
        <v>615</v>
      </c>
      <c r="B319" s="58">
        <v>113</v>
      </c>
      <c r="C319" s="58" t="s">
        <v>13</v>
      </c>
      <c r="D319" s="92" t="s">
        <v>616</v>
      </c>
      <c r="E319" s="93">
        <v>0.69600818833162748</v>
      </c>
      <c r="F319" s="93">
        <v>0.15967246673490276</v>
      </c>
      <c r="G319" s="93">
        <v>0.12180143295803481</v>
      </c>
      <c r="H319" s="93">
        <v>2.2517911975435005E-2</v>
      </c>
      <c r="I319" s="92">
        <v>977</v>
      </c>
      <c r="J319" s="93">
        <v>0.62962962962962965</v>
      </c>
      <c r="K319" s="93">
        <v>0.33333333333333331</v>
      </c>
      <c r="L319" s="93">
        <v>3.7037037037037035E-2</v>
      </c>
      <c r="M319" s="93">
        <v>0</v>
      </c>
      <c r="N319" s="92">
        <v>27</v>
      </c>
      <c r="O319" s="94">
        <v>0.69696969696969702</v>
      </c>
      <c r="P319" s="94">
        <v>0.15259740259740259</v>
      </c>
      <c r="Q319" s="94">
        <v>0.12662337662337661</v>
      </c>
      <c r="R319" s="94">
        <v>2.3809523809523808E-2</v>
      </c>
      <c r="S319" s="95">
        <v>924</v>
      </c>
      <c r="T319" s="94">
        <v>0.70833333333333337</v>
      </c>
      <c r="U319" s="94">
        <v>0.125</v>
      </c>
      <c r="V319" s="94">
        <v>0.16666666666666666</v>
      </c>
      <c r="W319" s="94">
        <v>0</v>
      </c>
      <c r="X319" s="95">
        <v>24</v>
      </c>
      <c r="Y319" s="96">
        <v>0.71527777777777779</v>
      </c>
      <c r="Z319" s="96">
        <v>0.13425925925925927</v>
      </c>
      <c r="AA319" s="96">
        <v>0.125</v>
      </c>
      <c r="AB319" s="96">
        <v>2.5462962962962962E-2</v>
      </c>
      <c r="AC319" s="16">
        <v>864</v>
      </c>
      <c r="AD319" s="96">
        <v>0.73684210526315785</v>
      </c>
      <c r="AE319" s="96">
        <v>5.2631578947368418E-2</v>
      </c>
      <c r="AF319" s="96">
        <v>0.21052631578947367</v>
      </c>
      <c r="AG319" s="96">
        <v>0</v>
      </c>
      <c r="AH319" s="16">
        <v>19</v>
      </c>
      <c r="AI319" s="97">
        <v>0.73096446700507611</v>
      </c>
      <c r="AJ319" s="98">
        <v>0.10279187817258884</v>
      </c>
      <c r="AK319" s="98">
        <v>0.14086294416243655</v>
      </c>
      <c r="AL319" s="98">
        <v>2.5380710659898477E-2</v>
      </c>
      <c r="AM319" s="99">
        <v>788</v>
      </c>
      <c r="AN319" s="98">
        <v>0.53333333333333333</v>
      </c>
      <c r="AO319" s="98">
        <v>6.6666666666666666E-2</v>
      </c>
      <c r="AP319" s="98">
        <v>0.4</v>
      </c>
      <c r="AQ319" s="98">
        <v>0</v>
      </c>
      <c r="AR319" s="99">
        <v>15</v>
      </c>
    </row>
    <row r="320" spans="1:44">
      <c r="A320" s="58" t="s">
        <v>617</v>
      </c>
      <c r="B320" s="58">
        <v>105</v>
      </c>
      <c r="C320" s="58" t="s">
        <v>13</v>
      </c>
      <c r="D320" s="21" t="s">
        <v>618</v>
      </c>
      <c r="E320" s="105">
        <v>0.65734265734265729</v>
      </c>
      <c r="F320" s="105">
        <v>0.26573426573426573</v>
      </c>
      <c r="G320" s="105">
        <v>4.195804195804196E-2</v>
      </c>
      <c r="H320" s="105">
        <v>3.4965034965034968E-2</v>
      </c>
      <c r="I320" s="21">
        <v>143</v>
      </c>
      <c r="J320" s="93" t="s">
        <v>694</v>
      </c>
      <c r="K320" s="93" t="s">
        <v>694</v>
      </c>
      <c r="L320" s="93" t="s">
        <v>694</v>
      </c>
      <c r="M320" s="93" t="s">
        <v>694</v>
      </c>
      <c r="N320" s="92" t="s">
        <v>694</v>
      </c>
      <c r="O320" s="94">
        <v>0.69230769230769229</v>
      </c>
      <c r="P320" s="94">
        <v>0.25874125874125875</v>
      </c>
      <c r="Q320" s="94">
        <v>1.3986013986013986E-2</v>
      </c>
      <c r="R320" s="94">
        <v>3.4965034965034968E-2</v>
      </c>
      <c r="S320" s="95">
        <v>143</v>
      </c>
      <c r="T320" s="94" t="s">
        <v>694</v>
      </c>
      <c r="U320" s="94" t="s">
        <v>694</v>
      </c>
      <c r="V320" s="94" t="s">
        <v>694</v>
      </c>
      <c r="W320" s="94" t="s">
        <v>694</v>
      </c>
      <c r="X320" s="94" t="s">
        <v>694</v>
      </c>
      <c r="Y320" s="96">
        <v>0.75816993464052285</v>
      </c>
      <c r="Z320" s="96">
        <v>0.20261437908496732</v>
      </c>
      <c r="AA320" s="96">
        <v>3.2679738562091505E-2</v>
      </c>
      <c r="AB320" s="96">
        <v>6.5359477124183009E-3</v>
      </c>
      <c r="AC320" s="16">
        <v>153</v>
      </c>
      <c r="AD320" s="96" t="s">
        <v>694</v>
      </c>
      <c r="AE320" s="96" t="s">
        <v>694</v>
      </c>
      <c r="AF320" s="96" t="s">
        <v>694</v>
      </c>
      <c r="AG320" s="96" t="s">
        <v>694</v>
      </c>
      <c r="AH320" s="16" t="s">
        <v>694</v>
      </c>
      <c r="AI320" s="97">
        <v>0.76351351351351349</v>
      </c>
      <c r="AJ320" s="98">
        <v>0.20270270270270271</v>
      </c>
      <c r="AK320" s="98">
        <v>3.3783783783783786E-2</v>
      </c>
      <c r="AL320" s="98">
        <v>0</v>
      </c>
      <c r="AM320" s="99">
        <v>148</v>
      </c>
      <c r="AN320" s="98" t="s">
        <v>694</v>
      </c>
      <c r="AO320" s="98" t="s">
        <v>694</v>
      </c>
      <c r="AP320" s="98" t="s">
        <v>694</v>
      </c>
      <c r="AQ320" s="98" t="s">
        <v>694</v>
      </c>
      <c r="AR320" s="98" t="s">
        <v>694</v>
      </c>
    </row>
  </sheetData>
  <autoFilter ref="C4:C320" xr:uid="{4ED88B55-9910-461D-96EA-BFD4124DDA82}"/>
  <mergeCells count="13">
    <mergeCell ref="A1:D1"/>
    <mergeCell ref="E1:N1"/>
    <mergeCell ref="D2:D3"/>
    <mergeCell ref="AI2:AR2"/>
    <mergeCell ref="Y2:AH2"/>
    <mergeCell ref="O2:X2"/>
    <mergeCell ref="E2:N2"/>
    <mergeCell ref="A4:A5"/>
    <mergeCell ref="B4:B5"/>
    <mergeCell ref="C4:C5"/>
    <mergeCell ref="A2:A3"/>
    <mergeCell ref="B2:B3"/>
    <mergeCell ref="C2:C3"/>
  </mergeCells>
  <pageMargins left="0.7" right="0.7" top="0.75" bottom="0.75" header="0.3" footer="0.3"/>
  <pageSetup orientation="portrait" horizontalDpi="360" verticalDpi="36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42EC1-DCF6-4EB0-8B1F-F370B4144BC8}">
  <dimension ref="A1:AR320"/>
  <sheetViews>
    <sheetView topLeftCell="A111" workbookViewId="0">
      <selection sqref="A1:XFD1"/>
    </sheetView>
  </sheetViews>
  <sheetFormatPr defaultColWidth="12" defaultRowHeight="16.5"/>
  <cols>
    <col min="1" max="3" width="12" style="38"/>
    <col min="4" max="4" width="40.5703125" style="38" customWidth="1"/>
    <col min="5" max="16384" width="12" style="38"/>
  </cols>
  <sheetData>
    <row r="1" spans="1:44" ht="69.599999999999994" customHeight="1">
      <c r="A1" s="172"/>
      <c r="B1" s="172"/>
      <c r="C1" s="172"/>
      <c r="D1" s="172"/>
      <c r="E1" s="173" t="e" vm="1">
        <v>#VALUE!</v>
      </c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41"/>
      <c r="U1" s="41"/>
      <c r="V1" s="41"/>
      <c r="W1" s="41"/>
      <c r="X1" s="41"/>
      <c r="Y1" s="147"/>
      <c r="Z1" s="147"/>
      <c r="AA1" s="147"/>
      <c r="AB1" s="147"/>
      <c r="AC1" s="147"/>
      <c r="AD1" s="147"/>
      <c r="AE1" s="147"/>
    </row>
    <row r="2" spans="1:44" ht="27" customHeight="1">
      <c r="A2" s="178" t="s">
        <v>0</v>
      </c>
      <c r="B2" s="178" t="s">
        <v>1</v>
      </c>
      <c r="C2" s="178" t="s">
        <v>698</v>
      </c>
      <c r="D2" s="178" t="s">
        <v>700</v>
      </c>
      <c r="E2" s="195" t="s">
        <v>697</v>
      </c>
      <c r="F2" s="196"/>
      <c r="G2" s="196"/>
      <c r="H2" s="196"/>
      <c r="I2" s="196"/>
      <c r="J2" s="196"/>
      <c r="K2" s="196"/>
      <c r="L2" s="196"/>
      <c r="M2" s="196"/>
      <c r="N2" s="197"/>
      <c r="O2" s="192" t="s">
        <v>689</v>
      </c>
      <c r="P2" s="193"/>
      <c r="Q2" s="193"/>
      <c r="R2" s="193"/>
      <c r="S2" s="193"/>
      <c r="T2" s="193"/>
      <c r="U2" s="193"/>
      <c r="V2" s="193"/>
      <c r="W2" s="193"/>
      <c r="X2" s="194"/>
      <c r="Y2" s="189" t="s">
        <v>688</v>
      </c>
      <c r="Z2" s="190"/>
      <c r="AA2" s="190"/>
      <c r="AB2" s="190"/>
      <c r="AC2" s="190"/>
      <c r="AD2" s="190"/>
      <c r="AE2" s="190"/>
      <c r="AF2" s="190"/>
      <c r="AG2" s="190"/>
      <c r="AH2" s="191"/>
      <c r="AI2" s="186" t="s">
        <v>645</v>
      </c>
      <c r="AJ2" s="187"/>
      <c r="AK2" s="187"/>
      <c r="AL2" s="187"/>
      <c r="AM2" s="187"/>
      <c r="AN2" s="187"/>
      <c r="AO2" s="187"/>
      <c r="AP2" s="187"/>
      <c r="AQ2" s="187"/>
      <c r="AR2" s="188"/>
    </row>
    <row r="3" spans="1:44" ht="61.15" customHeight="1">
      <c r="A3" s="178"/>
      <c r="B3" s="178"/>
      <c r="C3" s="178"/>
      <c r="D3" s="178"/>
      <c r="E3" s="73" t="s">
        <v>2</v>
      </c>
      <c r="F3" s="73" t="s">
        <v>3</v>
      </c>
      <c r="G3" s="73" t="s">
        <v>4</v>
      </c>
      <c r="H3" s="73" t="s">
        <v>5</v>
      </c>
      <c r="I3" s="73" t="s">
        <v>651</v>
      </c>
      <c r="J3" s="74" t="s">
        <v>702</v>
      </c>
      <c r="K3" s="74" t="s">
        <v>703</v>
      </c>
      <c r="L3" s="74" t="s">
        <v>704</v>
      </c>
      <c r="M3" s="73" t="s">
        <v>5</v>
      </c>
      <c r="N3" s="73" t="s">
        <v>651</v>
      </c>
      <c r="O3" s="75" t="s">
        <v>653</v>
      </c>
      <c r="P3" s="75" t="s">
        <v>654</v>
      </c>
      <c r="Q3" s="75" t="s">
        <v>655</v>
      </c>
      <c r="R3" s="76" t="s">
        <v>5</v>
      </c>
      <c r="S3" s="76" t="s">
        <v>651</v>
      </c>
      <c r="T3" s="75" t="s">
        <v>702</v>
      </c>
      <c r="U3" s="75" t="s">
        <v>703</v>
      </c>
      <c r="V3" s="75" t="s">
        <v>704</v>
      </c>
      <c r="W3" s="76" t="s">
        <v>5</v>
      </c>
      <c r="X3" s="76" t="s">
        <v>651</v>
      </c>
      <c r="Y3" s="77" t="s">
        <v>653</v>
      </c>
      <c r="Z3" s="77" t="s">
        <v>654</v>
      </c>
      <c r="AA3" s="77" t="s">
        <v>655</v>
      </c>
      <c r="AB3" s="78" t="s">
        <v>5</v>
      </c>
      <c r="AC3" s="78" t="s">
        <v>651</v>
      </c>
      <c r="AD3" s="77" t="s">
        <v>702</v>
      </c>
      <c r="AE3" s="77" t="s">
        <v>703</v>
      </c>
      <c r="AF3" s="77" t="s">
        <v>704</v>
      </c>
      <c r="AG3" s="78" t="s">
        <v>5</v>
      </c>
      <c r="AH3" s="78" t="s">
        <v>651</v>
      </c>
      <c r="AI3" s="79" t="s">
        <v>653</v>
      </c>
      <c r="AJ3" s="79" t="s">
        <v>654</v>
      </c>
      <c r="AK3" s="79" t="s">
        <v>655</v>
      </c>
      <c r="AL3" s="80" t="s">
        <v>5</v>
      </c>
      <c r="AM3" s="80" t="s">
        <v>651</v>
      </c>
      <c r="AN3" s="79" t="s">
        <v>702</v>
      </c>
      <c r="AO3" s="79" t="s">
        <v>703</v>
      </c>
      <c r="AP3" s="79" t="s">
        <v>704</v>
      </c>
      <c r="AQ3" s="80" t="s">
        <v>5</v>
      </c>
      <c r="AR3" s="80" t="s">
        <v>651</v>
      </c>
    </row>
    <row r="4" spans="1:44">
      <c r="A4" s="174">
        <v>99999</v>
      </c>
      <c r="B4" s="176">
        <v>999</v>
      </c>
      <c r="C4" s="176" t="s">
        <v>701</v>
      </c>
      <c r="D4" s="48" t="s">
        <v>6</v>
      </c>
      <c r="E4" s="118">
        <v>0.66470576988037045</v>
      </c>
      <c r="F4" s="118">
        <v>0.21011975704425084</v>
      </c>
      <c r="G4" s="118">
        <v>0.1094575560385211</v>
      </c>
      <c r="H4" s="118">
        <v>1.5716917036857635E-2</v>
      </c>
      <c r="I4" s="119">
        <v>156901</v>
      </c>
      <c r="J4" s="89">
        <v>0.11922904527117885</v>
      </c>
      <c r="K4" s="89">
        <v>0.44778126400717166</v>
      </c>
      <c r="L4" s="89">
        <v>0.42066337965038098</v>
      </c>
      <c r="M4" s="89">
        <v>1.2326311071268489E-2</v>
      </c>
      <c r="N4" s="90">
        <v>4462</v>
      </c>
      <c r="O4" s="83">
        <v>0.66220000000000001</v>
      </c>
      <c r="P4" s="83">
        <v>0.21490000000000001</v>
      </c>
      <c r="Q4" s="83">
        <v>0.1075</v>
      </c>
      <c r="R4" s="83">
        <v>1.5299999999999999E-2</v>
      </c>
      <c r="S4" s="82">
        <v>153288</v>
      </c>
      <c r="T4" s="83">
        <v>0.10704835217705076</v>
      </c>
      <c r="U4" s="83">
        <v>0.44286745248977627</v>
      </c>
      <c r="V4" s="83">
        <v>0.44070242963675726</v>
      </c>
      <c r="W4" s="83">
        <v>9.381765696415684E-3</v>
      </c>
      <c r="X4" s="82">
        <v>4343</v>
      </c>
      <c r="Y4" s="84">
        <v>0.6512</v>
      </c>
      <c r="Z4" s="84">
        <v>0.22639999999999999</v>
      </c>
      <c r="AA4" s="84">
        <v>0.10780000000000001</v>
      </c>
      <c r="AB4" s="84">
        <v>1.47E-2</v>
      </c>
      <c r="AC4" s="85">
        <v>147595</v>
      </c>
      <c r="AD4" s="84">
        <v>9.3560429304713019E-2</v>
      </c>
      <c r="AE4" s="84">
        <v>0.42767148856742881</v>
      </c>
      <c r="AF4" s="84">
        <v>0.47013532431171257</v>
      </c>
      <c r="AG4" s="84">
        <v>8.6327578161455899E-3</v>
      </c>
      <c r="AH4" s="85">
        <v>4286</v>
      </c>
      <c r="AI4" s="158">
        <v>0.63414098321155987</v>
      </c>
      <c r="AJ4" s="81">
        <v>0.23716417804675818</v>
      </c>
      <c r="AK4" s="81">
        <v>0.11364264504744559</v>
      </c>
      <c r="AL4" s="81">
        <v>1.505219369423637E-2</v>
      </c>
      <c r="AM4" s="82">
        <v>141109</v>
      </c>
      <c r="AN4" s="81">
        <f>365/4420</f>
        <v>8.2579185520361989E-2</v>
      </c>
      <c r="AO4" s="81">
        <f>1783/4420</f>
        <v>0.40339366515837105</v>
      </c>
      <c r="AP4" s="81">
        <f>2227/4420</f>
        <v>0.50384615384615383</v>
      </c>
      <c r="AQ4" s="81">
        <f>(4420-(365+1783+2227))/4420</f>
        <v>1.0180995475113122E-2</v>
      </c>
      <c r="AR4" s="82">
        <v>4420</v>
      </c>
    </row>
    <row r="5" spans="1:44" s="37" customFormat="1">
      <c r="A5" s="175"/>
      <c r="B5" s="177"/>
      <c r="C5" s="177"/>
      <c r="D5" s="48" t="s">
        <v>699</v>
      </c>
      <c r="E5" s="86">
        <v>0.6228918336292163</v>
      </c>
      <c r="F5" s="86">
        <v>0.22798313466903372</v>
      </c>
      <c r="G5" s="86">
        <v>0.13693570885112857</v>
      </c>
      <c r="H5" s="87">
        <v>1.2189322850621354E-2</v>
      </c>
      <c r="I5" s="88">
        <v>63088</v>
      </c>
      <c r="J5" s="89">
        <f>118/1760</f>
        <v>6.7045454545454547E-2</v>
      </c>
      <c r="K5" s="89">
        <f>687/1760</f>
        <v>0.39034090909090907</v>
      </c>
      <c r="L5" s="89">
        <f>936/1760</f>
        <v>0.53181818181818186</v>
      </c>
      <c r="M5" s="89">
        <f>19/1760</f>
        <v>1.0795454545454546E-2</v>
      </c>
      <c r="N5" s="90">
        <v>1760</v>
      </c>
      <c r="O5" s="91">
        <f>38243/61204</f>
        <v>0.62484478138683741</v>
      </c>
      <c r="P5" s="91">
        <f>14089/61204</f>
        <v>0.2301973727207372</v>
      </c>
      <c r="Q5" s="91">
        <f>8120/61204</f>
        <v>0.13267106725050651</v>
      </c>
      <c r="R5" s="91">
        <f>752/61204</f>
        <v>1.2286778641918829E-2</v>
      </c>
      <c r="S5" s="90">
        <v>61204</v>
      </c>
      <c r="T5" s="91">
        <f>124/1735</f>
        <v>7.1469740634005768E-2</v>
      </c>
      <c r="U5" s="91">
        <f>644/1735</f>
        <v>0.37118155619596543</v>
      </c>
      <c r="V5" s="91">
        <f>952/1735</f>
        <v>0.54870317002881841</v>
      </c>
      <c r="W5" s="91">
        <f>(1735-(124+644+952))/1735</f>
        <v>8.6455331412103754E-3</v>
      </c>
      <c r="X5" s="90">
        <v>1735</v>
      </c>
      <c r="Y5" s="91">
        <v>0.61434863628663394</v>
      </c>
      <c r="Z5" s="91">
        <v>0.38836343581966082</v>
      </c>
      <c r="AA5" s="91">
        <v>0.56567736438511784</v>
      </c>
      <c r="AB5" s="91">
        <v>8.9619681184887667E-2</v>
      </c>
      <c r="AC5" s="90">
        <v>59030</v>
      </c>
      <c r="AD5" s="91">
        <f>94/1735</f>
        <v>5.4178674351585014E-2</v>
      </c>
      <c r="AE5" s="91">
        <f>591/1735</f>
        <v>0.34063400576368874</v>
      </c>
      <c r="AF5" s="91">
        <f>1039/1735</f>
        <v>0.59884726224783857</v>
      </c>
      <c r="AG5" s="91">
        <f>(1735-(94+591+1039))/1735</f>
        <v>6.3400576368876083E-3</v>
      </c>
      <c r="AH5" s="90">
        <v>1735</v>
      </c>
      <c r="AI5" s="159">
        <v>0.59933616145121504</v>
      </c>
      <c r="AJ5" s="89">
        <v>0.41355209382218799</v>
      </c>
      <c r="AK5" s="89">
        <v>0.56803208249785164</v>
      </c>
      <c r="AL5" s="89">
        <v>8.5350479072112961E-2</v>
      </c>
      <c r="AM5" s="90">
        <v>56339</v>
      </c>
      <c r="AN5" s="89">
        <f>74/1765</f>
        <v>4.1926345609065156E-2</v>
      </c>
      <c r="AO5" s="89">
        <f>566/1765</f>
        <v>0.32067988668555242</v>
      </c>
      <c r="AP5" s="89">
        <f>1113/1765</f>
        <v>0.63059490084985836</v>
      </c>
      <c r="AQ5" s="89">
        <f>12/1765</f>
        <v>6.7988668555240793E-3</v>
      </c>
      <c r="AR5" s="90">
        <v>1765</v>
      </c>
    </row>
    <row r="6" spans="1:44">
      <c r="A6" s="58" t="s">
        <v>7</v>
      </c>
      <c r="B6" s="58">
        <v>113</v>
      </c>
      <c r="C6" s="58" t="s">
        <v>13</v>
      </c>
      <c r="D6" s="92" t="s">
        <v>9</v>
      </c>
      <c r="E6" s="105">
        <v>0.58058925476603118</v>
      </c>
      <c r="F6" s="105">
        <v>0.3188908145580589</v>
      </c>
      <c r="G6" s="105">
        <v>9.7053726169844021E-2</v>
      </c>
      <c r="H6" s="105">
        <v>3.4662045060658577E-3</v>
      </c>
      <c r="I6" s="21">
        <v>577</v>
      </c>
      <c r="J6" s="93">
        <v>6.25E-2</v>
      </c>
      <c r="K6" s="93">
        <v>0.375</v>
      </c>
      <c r="L6" s="93">
        <v>0.5625</v>
      </c>
      <c r="M6" s="93">
        <v>0</v>
      </c>
      <c r="N6" s="21">
        <v>16</v>
      </c>
      <c r="O6" s="66">
        <v>0.55902777777777779</v>
      </c>
      <c r="P6" s="66">
        <v>0.3263888888888889</v>
      </c>
      <c r="Q6" s="66">
        <v>0.10069444444444445</v>
      </c>
      <c r="R6" s="66">
        <v>1.3888888888888888E-2</v>
      </c>
      <c r="S6" s="120">
        <v>576</v>
      </c>
      <c r="T6" s="66">
        <v>0.125</v>
      </c>
      <c r="U6" s="66">
        <v>0.375</v>
      </c>
      <c r="V6" s="66">
        <v>0.4375</v>
      </c>
      <c r="W6" s="66">
        <v>6.25E-2</v>
      </c>
      <c r="X6" s="120">
        <v>16</v>
      </c>
      <c r="Y6" s="96">
        <v>0.53237410071942448</v>
      </c>
      <c r="Z6" s="96">
        <v>0.37050359712230213</v>
      </c>
      <c r="AA6" s="96">
        <v>8.6330935251798566E-2</v>
      </c>
      <c r="AB6" s="96">
        <v>1.0791366906474821E-2</v>
      </c>
      <c r="AC6" s="16">
        <v>556</v>
      </c>
      <c r="AD6" s="96">
        <v>0</v>
      </c>
      <c r="AE6" s="96">
        <v>0.45454545454545453</v>
      </c>
      <c r="AF6" s="96">
        <v>0.54545454545454541</v>
      </c>
      <c r="AG6" s="96">
        <v>0</v>
      </c>
      <c r="AH6" s="16">
        <v>11</v>
      </c>
      <c r="AI6" s="97">
        <v>0.55743879472693036</v>
      </c>
      <c r="AJ6" s="98">
        <v>0.3408662900188324</v>
      </c>
      <c r="AK6" s="98">
        <v>9.7928436911487754E-2</v>
      </c>
      <c r="AL6" s="98">
        <v>3.766478342749529E-3</v>
      </c>
      <c r="AM6" s="99">
        <v>531</v>
      </c>
      <c r="AN6" s="98">
        <v>0.21428571428571427</v>
      </c>
      <c r="AO6" s="98">
        <v>0.35714285714285715</v>
      </c>
      <c r="AP6" s="98">
        <v>0.42857142857142855</v>
      </c>
      <c r="AQ6" s="98">
        <v>0</v>
      </c>
      <c r="AR6" s="99">
        <v>14</v>
      </c>
    </row>
    <row r="7" spans="1:44">
      <c r="A7" s="58" t="s">
        <v>10</v>
      </c>
      <c r="B7" s="58">
        <v>113</v>
      </c>
      <c r="C7" s="58" t="s">
        <v>13</v>
      </c>
      <c r="D7" s="92" t="s">
        <v>11</v>
      </c>
      <c r="E7" s="105">
        <v>0.74603174603174605</v>
      </c>
      <c r="F7" s="105">
        <v>0.22222222222222221</v>
      </c>
      <c r="G7" s="105">
        <v>1.5873015873015872E-2</v>
      </c>
      <c r="H7" s="105">
        <v>1.5873015873015872E-2</v>
      </c>
      <c r="I7" s="21">
        <v>63</v>
      </c>
      <c r="J7" s="93" t="s">
        <v>774</v>
      </c>
      <c r="K7" s="93" t="s">
        <v>774</v>
      </c>
      <c r="L7" s="93" t="s">
        <v>774</v>
      </c>
      <c r="M7" s="93" t="s">
        <v>774</v>
      </c>
      <c r="N7" s="93" t="s">
        <v>774</v>
      </c>
      <c r="O7" s="66">
        <v>0.70491803278688525</v>
      </c>
      <c r="P7" s="66">
        <v>0.24590163934426229</v>
      </c>
      <c r="Q7" s="66">
        <v>1.6393442622950821E-2</v>
      </c>
      <c r="R7" s="66">
        <v>3.2786885245901641E-2</v>
      </c>
      <c r="S7" s="120">
        <v>61</v>
      </c>
      <c r="T7" s="66" t="s">
        <v>774</v>
      </c>
      <c r="U7" s="66" t="s">
        <v>774</v>
      </c>
      <c r="V7" s="66" t="s">
        <v>774</v>
      </c>
      <c r="W7" s="66" t="s">
        <v>774</v>
      </c>
      <c r="X7" s="120" t="s">
        <v>774</v>
      </c>
      <c r="Y7" s="96">
        <v>0.7142857142857143</v>
      </c>
      <c r="Z7" s="96">
        <v>0.22857142857142856</v>
      </c>
      <c r="AA7" s="96">
        <v>4.2857142857142858E-2</v>
      </c>
      <c r="AB7" s="96">
        <v>1.4285714285714285E-2</v>
      </c>
      <c r="AC7" s="16">
        <v>70</v>
      </c>
      <c r="AD7" s="93" t="s">
        <v>774</v>
      </c>
      <c r="AE7" s="93" t="s">
        <v>774</v>
      </c>
      <c r="AF7" s="93" t="s">
        <v>774</v>
      </c>
      <c r="AG7" s="93" t="s">
        <v>774</v>
      </c>
      <c r="AH7" s="105" t="s">
        <v>774</v>
      </c>
      <c r="AI7" s="97">
        <v>0.67532467532467533</v>
      </c>
      <c r="AJ7" s="98">
        <v>0.25974025974025972</v>
      </c>
      <c r="AK7" s="98">
        <v>5.1948051948051951E-2</v>
      </c>
      <c r="AL7" s="98">
        <v>1.2987012987012988E-2</v>
      </c>
      <c r="AM7" s="99">
        <v>77</v>
      </c>
      <c r="AN7" s="97" t="s">
        <v>774</v>
      </c>
      <c r="AO7" s="98" t="s">
        <v>774</v>
      </c>
      <c r="AP7" s="98" t="s">
        <v>774</v>
      </c>
      <c r="AQ7" s="98" t="s">
        <v>774</v>
      </c>
      <c r="AR7" s="99" t="s">
        <v>774</v>
      </c>
    </row>
    <row r="8" spans="1:44">
      <c r="A8" s="58" t="s">
        <v>12</v>
      </c>
      <c r="B8" s="58">
        <v>101</v>
      </c>
      <c r="C8" s="58" t="s">
        <v>13</v>
      </c>
      <c r="D8" s="92" t="s">
        <v>14</v>
      </c>
      <c r="E8" s="105">
        <v>0.72222222222222221</v>
      </c>
      <c r="F8" s="105">
        <v>0.27777777777777779</v>
      </c>
      <c r="G8" s="105">
        <v>0</v>
      </c>
      <c r="H8" s="105">
        <v>0</v>
      </c>
      <c r="I8" s="21">
        <v>18</v>
      </c>
      <c r="J8" s="93" t="s">
        <v>694</v>
      </c>
      <c r="K8" s="93" t="s">
        <v>694</v>
      </c>
      <c r="L8" s="93" t="s">
        <v>694</v>
      </c>
      <c r="M8" s="93" t="s">
        <v>694</v>
      </c>
      <c r="N8" s="21" t="s">
        <v>694</v>
      </c>
      <c r="O8" s="66">
        <v>0.8</v>
      </c>
      <c r="P8" s="66">
        <v>0.2</v>
      </c>
      <c r="Q8" s="66">
        <v>0</v>
      </c>
      <c r="R8" s="66">
        <v>0</v>
      </c>
      <c r="S8" s="120">
        <v>20</v>
      </c>
      <c r="T8" s="66" t="s">
        <v>694</v>
      </c>
      <c r="U8" s="66" t="s">
        <v>694</v>
      </c>
      <c r="V8" s="66" t="s">
        <v>694</v>
      </c>
      <c r="W8" s="66" t="s">
        <v>694</v>
      </c>
      <c r="X8" s="120" t="s">
        <v>694</v>
      </c>
      <c r="Y8" s="96">
        <v>0.72222222222222221</v>
      </c>
      <c r="Z8" s="96">
        <v>0.27777777777777779</v>
      </c>
      <c r="AA8" s="96">
        <v>0</v>
      </c>
      <c r="AB8" s="96">
        <v>0</v>
      </c>
      <c r="AC8" s="16">
        <v>18</v>
      </c>
      <c r="AD8" s="96" t="s">
        <v>694</v>
      </c>
      <c r="AE8" s="96" t="s">
        <v>694</v>
      </c>
      <c r="AF8" s="96" t="s">
        <v>694</v>
      </c>
      <c r="AG8" s="96" t="s">
        <v>694</v>
      </c>
      <c r="AH8" s="16" t="s">
        <v>694</v>
      </c>
      <c r="AI8" s="97">
        <v>0.75</v>
      </c>
      <c r="AJ8" s="98">
        <v>0.25</v>
      </c>
      <c r="AK8" s="98">
        <v>0</v>
      </c>
      <c r="AL8" s="98">
        <v>0</v>
      </c>
      <c r="AM8" s="99">
        <v>20</v>
      </c>
      <c r="AN8" s="98" t="s">
        <v>694</v>
      </c>
      <c r="AO8" s="98" t="s">
        <v>694</v>
      </c>
      <c r="AP8" s="98" t="s">
        <v>694</v>
      </c>
      <c r="AQ8" s="98" t="s">
        <v>694</v>
      </c>
      <c r="AR8" s="99" t="s">
        <v>694</v>
      </c>
    </row>
    <row r="9" spans="1:44">
      <c r="A9" s="58" t="s">
        <v>15</v>
      </c>
      <c r="B9" s="58">
        <v>189</v>
      </c>
      <c r="C9" s="58" t="s">
        <v>13</v>
      </c>
      <c r="D9" s="92" t="s">
        <v>16</v>
      </c>
      <c r="E9" s="105">
        <v>0.75616438356164384</v>
      </c>
      <c r="F9" s="105">
        <v>0.15342465753424658</v>
      </c>
      <c r="G9" s="105">
        <v>8.2191780821917804E-2</v>
      </c>
      <c r="H9" s="105">
        <v>8.21917808219178E-3</v>
      </c>
      <c r="I9" s="21">
        <v>365</v>
      </c>
      <c r="J9" s="93" t="s">
        <v>774</v>
      </c>
      <c r="K9" s="93" t="s">
        <v>774</v>
      </c>
      <c r="L9" s="93" t="s">
        <v>774</v>
      </c>
      <c r="M9" s="93" t="s">
        <v>774</v>
      </c>
      <c r="N9" s="93" t="s">
        <v>774</v>
      </c>
      <c r="O9" s="66">
        <v>0.7438692098092643</v>
      </c>
      <c r="P9" s="66">
        <v>0.16076294277929154</v>
      </c>
      <c r="Q9" s="66">
        <v>7.901907356948229E-2</v>
      </c>
      <c r="R9" s="66">
        <v>1.6348773841961851E-2</v>
      </c>
      <c r="S9" s="120">
        <v>367</v>
      </c>
      <c r="T9" s="66" t="s">
        <v>774</v>
      </c>
      <c r="U9" s="66" t="s">
        <v>774</v>
      </c>
      <c r="V9" s="66" t="s">
        <v>774</v>
      </c>
      <c r="W9" s="66" t="s">
        <v>774</v>
      </c>
      <c r="X9" s="120" t="s">
        <v>774</v>
      </c>
      <c r="Y9" s="96">
        <v>0.72677595628415304</v>
      </c>
      <c r="Z9" s="96">
        <v>0.18852459016393441</v>
      </c>
      <c r="AA9" s="96">
        <v>6.8306010928961755E-2</v>
      </c>
      <c r="AB9" s="96">
        <v>1.6393442622950821E-2</v>
      </c>
      <c r="AC9" s="16">
        <v>366</v>
      </c>
      <c r="AD9" s="93" t="s">
        <v>774</v>
      </c>
      <c r="AE9" s="93" t="s">
        <v>774</v>
      </c>
      <c r="AF9" s="93" t="s">
        <v>774</v>
      </c>
      <c r="AG9" s="93" t="s">
        <v>774</v>
      </c>
      <c r="AH9" s="105" t="s">
        <v>774</v>
      </c>
      <c r="AI9" s="97">
        <v>0.65384615384615385</v>
      </c>
      <c r="AJ9" s="98">
        <v>0.23076923076923078</v>
      </c>
      <c r="AK9" s="98">
        <v>8.7412587412587409E-2</v>
      </c>
      <c r="AL9" s="98">
        <v>2.7972027972027972E-2</v>
      </c>
      <c r="AM9" s="99">
        <v>286</v>
      </c>
      <c r="AN9" s="97" t="s">
        <v>774</v>
      </c>
      <c r="AO9" s="98" t="s">
        <v>774</v>
      </c>
      <c r="AP9" s="98" t="s">
        <v>774</v>
      </c>
      <c r="AQ9" s="98" t="s">
        <v>774</v>
      </c>
      <c r="AR9" s="99" t="s">
        <v>774</v>
      </c>
    </row>
    <row r="10" spans="1:44">
      <c r="A10" s="58" t="s">
        <v>17</v>
      </c>
      <c r="B10" s="58">
        <v>189</v>
      </c>
      <c r="C10" s="58" t="s">
        <v>13</v>
      </c>
      <c r="D10" s="92" t="s">
        <v>18</v>
      </c>
      <c r="E10" s="105">
        <v>0.65888888888888886</v>
      </c>
      <c r="F10" s="105">
        <v>0.24</v>
      </c>
      <c r="G10" s="105">
        <v>8.3333333333333329E-2</v>
      </c>
      <c r="H10" s="105">
        <v>1.7777777777777778E-2</v>
      </c>
      <c r="I10" s="21">
        <v>900</v>
      </c>
      <c r="J10" s="93">
        <v>4.7619047619047616E-2</v>
      </c>
      <c r="K10" s="93">
        <v>0.66666666666666663</v>
      </c>
      <c r="L10" s="93">
        <v>0.2857142857142857</v>
      </c>
      <c r="M10" s="93">
        <v>0</v>
      </c>
      <c r="N10" s="21">
        <v>21</v>
      </c>
      <c r="O10" s="66">
        <v>0.62119503945885002</v>
      </c>
      <c r="P10" s="66">
        <v>0.2874859075535513</v>
      </c>
      <c r="Q10" s="66">
        <v>8.0045095828635851E-2</v>
      </c>
      <c r="R10" s="66">
        <v>1.1273957158962795E-2</v>
      </c>
      <c r="S10" s="120">
        <v>887</v>
      </c>
      <c r="T10" s="66">
        <v>0.21739130434782608</v>
      </c>
      <c r="U10" s="66">
        <v>0.65217391304347827</v>
      </c>
      <c r="V10" s="66">
        <v>0.13043478260869565</v>
      </c>
      <c r="W10" s="66">
        <v>0</v>
      </c>
      <c r="X10" s="120">
        <v>23</v>
      </c>
      <c r="Y10" s="96">
        <v>0.6415981198589894</v>
      </c>
      <c r="Z10" s="96">
        <v>0.27732079905992951</v>
      </c>
      <c r="AA10" s="96">
        <v>6.4629847238542884E-2</v>
      </c>
      <c r="AB10" s="96">
        <v>1.6451233842538191E-2</v>
      </c>
      <c r="AC10" s="16">
        <v>851</v>
      </c>
      <c r="AD10" s="96">
        <v>0</v>
      </c>
      <c r="AE10" s="96">
        <v>0.83333333333333337</v>
      </c>
      <c r="AF10" s="96">
        <v>0.16666666666666666</v>
      </c>
      <c r="AG10" s="96">
        <v>0</v>
      </c>
      <c r="AH10" s="16">
        <v>24</v>
      </c>
      <c r="AI10" s="97">
        <v>0.6292134831460674</v>
      </c>
      <c r="AJ10" s="98">
        <v>0.2808988764044944</v>
      </c>
      <c r="AK10" s="98">
        <v>7.116104868913857E-2</v>
      </c>
      <c r="AL10" s="98">
        <v>1.8726591760299626E-2</v>
      </c>
      <c r="AM10" s="99">
        <v>801</v>
      </c>
      <c r="AN10" s="98">
        <v>8.3333333333333329E-2</v>
      </c>
      <c r="AO10" s="98">
        <v>0.625</v>
      </c>
      <c r="AP10" s="98">
        <v>0.29166666666666669</v>
      </c>
      <c r="AQ10" s="98">
        <v>0</v>
      </c>
      <c r="AR10" s="99">
        <v>24</v>
      </c>
    </row>
    <row r="11" spans="1:44">
      <c r="A11" s="58" t="s">
        <v>19</v>
      </c>
      <c r="B11" s="58">
        <v>123</v>
      </c>
      <c r="C11" s="58" t="s">
        <v>13</v>
      </c>
      <c r="D11" s="92" t="s">
        <v>20</v>
      </c>
      <c r="E11" s="105">
        <v>0.76041666666666663</v>
      </c>
      <c r="F11" s="105">
        <v>0.1875</v>
      </c>
      <c r="G11" s="105">
        <v>4.1666666666666664E-2</v>
      </c>
      <c r="H11" s="105">
        <v>1.0416666666666666E-2</v>
      </c>
      <c r="I11" s="21">
        <v>96</v>
      </c>
      <c r="J11" s="93" t="s">
        <v>774</v>
      </c>
      <c r="K11" s="93" t="s">
        <v>774</v>
      </c>
      <c r="L11" s="93" t="s">
        <v>774</v>
      </c>
      <c r="M11" s="93" t="s">
        <v>774</v>
      </c>
      <c r="N11" s="93" t="s">
        <v>774</v>
      </c>
      <c r="O11" s="66">
        <v>0.68041237113402064</v>
      </c>
      <c r="P11" s="66">
        <v>0.26804123711340205</v>
      </c>
      <c r="Q11" s="66">
        <v>5.1546391752577317E-2</v>
      </c>
      <c r="R11" s="66">
        <v>0</v>
      </c>
      <c r="S11" s="120">
        <v>97</v>
      </c>
      <c r="T11" s="66" t="s">
        <v>774</v>
      </c>
      <c r="U11" s="66" t="s">
        <v>774</v>
      </c>
      <c r="V11" s="66" t="s">
        <v>774</v>
      </c>
      <c r="W11" s="66" t="s">
        <v>774</v>
      </c>
      <c r="X11" s="120" t="s">
        <v>774</v>
      </c>
      <c r="Y11" s="96">
        <v>0.67441860465116277</v>
      </c>
      <c r="Z11" s="96">
        <v>0.2558139534883721</v>
      </c>
      <c r="AA11" s="96">
        <v>6.9767441860465115E-2</v>
      </c>
      <c r="AB11" s="96">
        <v>0</v>
      </c>
      <c r="AC11" s="16">
        <v>86</v>
      </c>
      <c r="AD11" s="93" t="s">
        <v>774</v>
      </c>
      <c r="AE11" s="93" t="s">
        <v>774</v>
      </c>
      <c r="AF11" s="93" t="s">
        <v>774</v>
      </c>
      <c r="AG11" s="93" t="s">
        <v>774</v>
      </c>
      <c r="AH11" s="105" t="s">
        <v>774</v>
      </c>
      <c r="AI11" s="97">
        <v>0.5955056179775281</v>
      </c>
      <c r="AJ11" s="98">
        <v>0.3258426966292135</v>
      </c>
      <c r="AK11" s="98">
        <v>5.6179775280898875E-2</v>
      </c>
      <c r="AL11" s="98">
        <v>2.247191011235955E-2</v>
      </c>
      <c r="AM11" s="99">
        <v>89</v>
      </c>
      <c r="AN11" s="97" t="s">
        <v>774</v>
      </c>
      <c r="AO11" s="98" t="s">
        <v>774</v>
      </c>
      <c r="AP11" s="98" t="s">
        <v>774</v>
      </c>
      <c r="AQ11" s="98" t="s">
        <v>774</v>
      </c>
      <c r="AR11" s="99" t="s">
        <v>774</v>
      </c>
    </row>
    <row r="12" spans="1:44">
      <c r="A12" s="58" t="s">
        <v>21</v>
      </c>
      <c r="B12" s="58">
        <v>121</v>
      </c>
      <c r="C12" s="58" t="s">
        <v>8</v>
      </c>
      <c r="D12" s="92" t="s">
        <v>22</v>
      </c>
      <c r="E12" s="105">
        <v>0.6390827517447657</v>
      </c>
      <c r="F12" s="105">
        <v>0.26221335992023931</v>
      </c>
      <c r="G12" s="105">
        <v>9.6211365902293122E-2</v>
      </c>
      <c r="H12" s="105">
        <v>2.4925224327018943E-3</v>
      </c>
      <c r="I12" s="21">
        <v>2006</v>
      </c>
      <c r="J12" s="93">
        <v>5.6603773584905662E-2</v>
      </c>
      <c r="K12" s="93">
        <v>0.73584905660377353</v>
      </c>
      <c r="L12" s="93">
        <v>0.20754716981132076</v>
      </c>
      <c r="M12" s="93">
        <v>0</v>
      </c>
      <c r="N12" s="21">
        <v>53</v>
      </c>
      <c r="O12" s="66">
        <v>0.65651522715926114</v>
      </c>
      <c r="P12" s="66">
        <v>0.25461807289066402</v>
      </c>
      <c r="Q12" s="66">
        <v>8.3874188716924619E-2</v>
      </c>
      <c r="R12" s="66">
        <v>4.992511233150275E-3</v>
      </c>
      <c r="S12" s="120">
        <v>2003</v>
      </c>
      <c r="T12" s="66">
        <v>1.8867924528301886E-2</v>
      </c>
      <c r="U12" s="66">
        <v>0.71698113207547165</v>
      </c>
      <c r="V12" s="66">
        <v>0.26415094339622641</v>
      </c>
      <c r="W12" s="66">
        <v>0</v>
      </c>
      <c r="X12" s="120">
        <v>53</v>
      </c>
      <c r="Y12" s="96">
        <v>0.63361611876988333</v>
      </c>
      <c r="Z12" s="96">
        <v>0.25556733828207845</v>
      </c>
      <c r="AA12" s="96">
        <v>0.10339342523860021</v>
      </c>
      <c r="AB12" s="96">
        <v>7.423117709437964E-3</v>
      </c>
      <c r="AC12" s="16">
        <v>1886</v>
      </c>
      <c r="AD12" s="96">
        <v>3.5714285714285712E-2</v>
      </c>
      <c r="AE12" s="96">
        <v>0.5535714285714286</v>
      </c>
      <c r="AF12" s="96">
        <v>0.39285714285714285</v>
      </c>
      <c r="AG12" s="96">
        <v>1.7857142857142856E-2</v>
      </c>
      <c r="AH12" s="16">
        <v>56</v>
      </c>
      <c r="AI12" s="97">
        <v>0.60087241003271541</v>
      </c>
      <c r="AJ12" s="98">
        <v>0.26881134133042528</v>
      </c>
      <c r="AK12" s="98">
        <v>0.12540894220283533</v>
      </c>
      <c r="AL12" s="98">
        <v>4.9073064340239914E-3</v>
      </c>
      <c r="AM12" s="99">
        <v>1834</v>
      </c>
      <c r="AN12" s="98">
        <v>2.9411764705882353E-2</v>
      </c>
      <c r="AO12" s="98">
        <v>0.47058823529411764</v>
      </c>
      <c r="AP12" s="98">
        <v>0.5</v>
      </c>
      <c r="AQ12" s="98">
        <v>0</v>
      </c>
      <c r="AR12" s="99">
        <v>68</v>
      </c>
    </row>
    <row r="13" spans="1:44">
      <c r="A13" s="58" t="s">
        <v>23</v>
      </c>
      <c r="B13" s="58">
        <v>121</v>
      </c>
      <c r="C13" s="58" t="s">
        <v>13</v>
      </c>
      <c r="D13" s="92" t="s">
        <v>24</v>
      </c>
      <c r="E13" s="105">
        <v>0.80095923261390889</v>
      </c>
      <c r="F13" s="105">
        <v>9.8321342925659472E-2</v>
      </c>
      <c r="G13" s="105">
        <v>4.0767386091127102E-2</v>
      </c>
      <c r="H13" s="105">
        <v>5.9952038369304558E-2</v>
      </c>
      <c r="I13" s="38">
        <v>417</v>
      </c>
      <c r="J13" s="93" t="s">
        <v>774</v>
      </c>
      <c r="K13" s="93" t="s">
        <v>774</v>
      </c>
      <c r="L13" s="93" t="s">
        <v>774</v>
      </c>
      <c r="M13" s="93" t="s">
        <v>774</v>
      </c>
      <c r="N13" s="93" t="s">
        <v>774</v>
      </c>
      <c r="O13" s="66">
        <v>0.79107981220657275</v>
      </c>
      <c r="P13" s="66">
        <v>0.11267605633802817</v>
      </c>
      <c r="Q13" s="66">
        <v>6.1032863849765258E-2</v>
      </c>
      <c r="R13" s="66">
        <v>3.5211267605633804E-2</v>
      </c>
      <c r="S13" s="120">
        <v>426</v>
      </c>
      <c r="T13" s="66" t="s">
        <v>774</v>
      </c>
      <c r="U13" s="66" t="s">
        <v>774</v>
      </c>
      <c r="V13" s="66" t="s">
        <v>774</v>
      </c>
      <c r="W13" s="66" t="s">
        <v>774</v>
      </c>
      <c r="X13" s="120" t="s">
        <v>774</v>
      </c>
      <c r="Y13" s="96">
        <v>0.75058275058275059</v>
      </c>
      <c r="Z13" s="96">
        <v>0.14685314685314685</v>
      </c>
      <c r="AA13" s="96">
        <v>6.2937062937062943E-2</v>
      </c>
      <c r="AB13" s="96">
        <v>3.9627039627039624E-2</v>
      </c>
      <c r="AC13" s="16">
        <v>429</v>
      </c>
      <c r="AD13" s="93" t="s">
        <v>774</v>
      </c>
      <c r="AE13" s="93" t="s">
        <v>774</v>
      </c>
      <c r="AF13" s="93" t="s">
        <v>774</v>
      </c>
      <c r="AG13" s="93" t="s">
        <v>774</v>
      </c>
      <c r="AH13" s="105" t="s">
        <v>774</v>
      </c>
      <c r="AI13" s="97">
        <v>0.69953051643192488</v>
      </c>
      <c r="AJ13" s="98">
        <v>0.20187793427230047</v>
      </c>
      <c r="AK13" s="98">
        <v>6.3380281690140844E-2</v>
      </c>
      <c r="AL13" s="98">
        <v>3.5211267605633804E-2</v>
      </c>
      <c r="AM13" s="99">
        <v>426</v>
      </c>
      <c r="AN13" s="97" t="s">
        <v>774</v>
      </c>
      <c r="AO13" s="98" t="s">
        <v>774</v>
      </c>
      <c r="AP13" s="98" t="s">
        <v>774</v>
      </c>
      <c r="AQ13" s="98" t="s">
        <v>774</v>
      </c>
      <c r="AR13" s="99" t="s">
        <v>774</v>
      </c>
    </row>
    <row r="14" spans="1:44">
      <c r="A14" s="58" t="s">
        <v>25</v>
      </c>
      <c r="B14" s="58">
        <v>112</v>
      </c>
      <c r="C14" s="58" t="s">
        <v>13</v>
      </c>
      <c r="D14" s="92" t="s">
        <v>26</v>
      </c>
      <c r="E14" s="105">
        <v>0.68300653594771243</v>
      </c>
      <c r="F14" s="105">
        <v>0.24237472766884532</v>
      </c>
      <c r="G14" s="105">
        <v>5.6644880174291937E-2</v>
      </c>
      <c r="H14" s="105">
        <v>1.7973856209150325E-2</v>
      </c>
      <c r="I14" s="21">
        <v>1836</v>
      </c>
      <c r="J14" s="93">
        <v>0.13846153846153847</v>
      </c>
      <c r="K14" s="93">
        <v>0.61538461538461542</v>
      </c>
      <c r="L14" s="93">
        <v>0.24615384615384617</v>
      </c>
      <c r="M14" s="93">
        <v>0</v>
      </c>
      <c r="N14" s="21">
        <v>65</v>
      </c>
      <c r="O14" s="66">
        <v>0.67843353557639274</v>
      </c>
      <c r="P14" s="66">
        <v>0.26034197462768893</v>
      </c>
      <c r="Q14" s="66">
        <v>4.7986762272476557E-2</v>
      </c>
      <c r="R14" s="66">
        <v>1.3237727523441808E-2</v>
      </c>
      <c r="S14" s="120">
        <v>1813</v>
      </c>
      <c r="T14" s="66">
        <v>7.6923076923076927E-2</v>
      </c>
      <c r="U14" s="66">
        <v>0.56923076923076921</v>
      </c>
      <c r="V14" s="66">
        <v>0.32307692307692309</v>
      </c>
      <c r="W14" s="66">
        <v>3.0769230769230771E-2</v>
      </c>
      <c r="X14" s="120">
        <v>65</v>
      </c>
      <c r="Y14" s="96">
        <v>0.64886825304701101</v>
      </c>
      <c r="Z14" s="96">
        <v>0.2861288450377249</v>
      </c>
      <c r="AA14" s="96">
        <v>5.3395240858966915E-2</v>
      </c>
      <c r="AB14" s="96">
        <v>1.1607661056297156E-2</v>
      </c>
      <c r="AC14" s="16">
        <v>1723</v>
      </c>
      <c r="AD14" s="96">
        <v>3.1746031746031744E-2</v>
      </c>
      <c r="AE14" s="96">
        <v>0.63492063492063489</v>
      </c>
      <c r="AF14" s="96">
        <v>0.30158730158730157</v>
      </c>
      <c r="AG14" s="96">
        <v>3.1746031746031744E-2</v>
      </c>
      <c r="AH14" s="16">
        <v>63</v>
      </c>
      <c r="AI14" s="97">
        <v>0.64873222016079157</v>
      </c>
      <c r="AJ14" s="98">
        <v>0.28076685219542363</v>
      </c>
      <c r="AK14" s="98">
        <v>6.1842918985776131E-2</v>
      </c>
      <c r="AL14" s="98">
        <v>8.658008658008658E-3</v>
      </c>
      <c r="AM14" s="99">
        <v>1617</v>
      </c>
      <c r="AN14" s="98">
        <v>0</v>
      </c>
      <c r="AO14" s="98">
        <v>0.64912280701754388</v>
      </c>
      <c r="AP14" s="98">
        <v>0.35087719298245612</v>
      </c>
      <c r="AQ14" s="98">
        <v>0</v>
      </c>
      <c r="AR14" s="99">
        <v>57</v>
      </c>
    </row>
    <row r="15" spans="1:44">
      <c r="A15" s="58" t="s">
        <v>27</v>
      </c>
      <c r="B15" s="58">
        <v>121</v>
      </c>
      <c r="C15" s="58" t="s">
        <v>13</v>
      </c>
      <c r="D15" s="92" t="s">
        <v>28</v>
      </c>
      <c r="E15" s="105">
        <v>0.73019571295433361</v>
      </c>
      <c r="F15" s="105">
        <v>0.18406337371854614</v>
      </c>
      <c r="G15" s="105">
        <v>6.7567567567567571E-2</v>
      </c>
      <c r="H15" s="105">
        <v>1.8173345759552657E-2</v>
      </c>
      <c r="I15" s="21">
        <v>2146</v>
      </c>
      <c r="J15" s="93">
        <v>0.16129032258064516</v>
      </c>
      <c r="K15" s="93">
        <v>0.58064516129032262</v>
      </c>
      <c r="L15" s="93">
        <v>0.25806451612903225</v>
      </c>
      <c r="M15" s="93">
        <v>0</v>
      </c>
      <c r="N15" s="21">
        <v>31</v>
      </c>
      <c r="O15" s="66">
        <v>0.73069403714565007</v>
      </c>
      <c r="P15" s="66">
        <v>0.18279569892473119</v>
      </c>
      <c r="Q15" s="66">
        <v>7.0381231671554259E-2</v>
      </c>
      <c r="R15" s="66">
        <v>1.6129032258064516E-2</v>
      </c>
      <c r="S15" s="120">
        <v>2046</v>
      </c>
      <c r="T15" s="66">
        <v>0.16666666666666666</v>
      </c>
      <c r="U15" s="66">
        <v>0.6</v>
      </c>
      <c r="V15" s="66">
        <v>0.23333333333333334</v>
      </c>
      <c r="W15" s="66">
        <v>0</v>
      </c>
      <c r="X15" s="120">
        <v>30</v>
      </c>
      <c r="Y15" s="96">
        <v>0.7190952130457654</v>
      </c>
      <c r="Z15" s="96">
        <v>0.19568648079957918</v>
      </c>
      <c r="AA15" s="96">
        <v>6.7332982640715411E-2</v>
      </c>
      <c r="AB15" s="96">
        <v>1.7885323513940031E-2</v>
      </c>
      <c r="AC15" s="16">
        <v>1901</v>
      </c>
      <c r="AD15" s="96">
        <v>9.375E-2</v>
      </c>
      <c r="AE15" s="96">
        <v>0.5625</v>
      </c>
      <c r="AF15" s="96">
        <v>0.34375</v>
      </c>
      <c r="AG15" s="96">
        <v>0</v>
      </c>
      <c r="AH15" s="16">
        <v>32</v>
      </c>
      <c r="AI15" s="97">
        <v>0.70082938388625593</v>
      </c>
      <c r="AJ15" s="98">
        <v>0.21149289099526067</v>
      </c>
      <c r="AK15" s="98">
        <v>7.1682464454976308E-2</v>
      </c>
      <c r="AL15" s="98">
        <v>1.5995260663507108E-2</v>
      </c>
      <c r="AM15" s="99">
        <v>1688</v>
      </c>
      <c r="AN15" s="98">
        <v>6.4516129032258063E-2</v>
      </c>
      <c r="AO15" s="98">
        <v>0.64516129032258063</v>
      </c>
      <c r="AP15" s="98">
        <v>0.29032258064516131</v>
      </c>
      <c r="AQ15" s="98">
        <v>0</v>
      </c>
      <c r="AR15" s="99">
        <v>31</v>
      </c>
    </row>
    <row r="16" spans="1:44">
      <c r="A16" s="58" t="s">
        <v>29</v>
      </c>
      <c r="B16" s="58">
        <v>189</v>
      </c>
      <c r="C16" s="58" t="s">
        <v>13</v>
      </c>
      <c r="D16" s="92" t="s">
        <v>30</v>
      </c>
      <c r="E16" s="105">
        <v>0.83877878950187468</v>
      </c>
      <c r="F16" s="105">
        <v>0.10658810926620246</v>
      </c>
      <c r="G16" s="105">
        <v>4.4456347080878415E-2</v>
      </c>
      <c r="H16" s="105">
        <v>1.0176754151044456E-2</v>
      </c>
      <c r="I16" s="21">
        <v>1867</v>
      </c>
      <c r="J16" s="93">
        <v>0.1891891891891892</v>
      </c>
      <c r="K16" s="93">
        <v>0.64864864864864868</v>
      </c>
      <c r="L16" s="93">
        <v>0.16216216216216217</v>
      </c>
      <c r="M16" s="93">
        <v>0</v>
      </c>
      <c r="N16" s="21">
        <v>37</v>
      </c>
      <c r="O16" s="66">
        <v>0.82455187398153174</v>
      </c>
      <c r="P16" s="66">
        <v>0.11461162411732755</v>
      </c>
      <c r="Q16" s="66">
        <v>4.7256925583921784E-2</v>
      </c>
      <c r="R16" s="66">
        <v>1.3579576317218903E-2</v>
      </c>
      <c r="S16" s="120">
        <v>1841</v>
      </c>
      <c r="T16" s="66">
        <v>7.6923076923076927E-2</v>
      </c>
      <c r="U16" s="66">
        <v>0.76923076923076927</v>
      </c>
      <c r="V16" s="66">
        <v>0.15384615384615385</v>
      </c>
      <c r="W16" s="66">
        <v>0</v>
      </c>
      <c r="X16" s="120">
        <v>39</v>
      </c>
      <c r="Y16" s="96">
        <v>0.80952380952380953</v>
      </c>
      <c r="Z16" s="96">
        <v>0.11564625850340136</v>
      </c>
      <c r="AA16" s="96">
        <v>6.5192743764172334E-2</v>
      </c>
      <c r="AB16" s="96">
        <v>9.6371882086167798E-3</v>
      </c>
      <c r="AC16" s="16">
        <v>1764</v>
      </c>
      <c r="AD16" s="96">
        <v>0.21428571428571427</v>
      </c>
      <c r="AE16" s="96">
        <v>0.5</v>
      </c>
      <c r="AF16" s="96">
        <v>0.2857142857142857</v>
      </c>
      <c r="AG16" s="96">
        <v>0</v>
      </c>
      <c r="AH16" s="16">
        <v>42</v>
      </c>
      <c r="AI16" s="97">
        <v>0.78066037735849059</v>
      </c>
      <c r="AJ16" s="98">
        <v>0.12735849056603774</v>
      </c>
      <c r="AK16" s="98">
        <v>8.254716981132075E-2</v>
      </c>
      <c r="AL16" s="98">
        <v>9.433962264150943E-3</v>
      </c>
      <c r="AM16" s="99">
        <v>1696</v>
      </c>
      <c r="AN16" s="98">
        <v>0.2</v>
      </c>
      <c r="AO16" s="98">
        <v>0.57999999999999996</v>
      </c>
      <c r="AP16" s="98">
        <v>0.22</v>
      </c>
      <c r="AQ16" s="98">
        <v>0</v>
      </c>
      <c r="AR16" s="99">
        <v>50</v>
      </c>
    </row>
    <row r="17" spans="1:44">
      <c r="A17" s="58" t="s">
        <v>31</v>
      </c>
      <c r="B17" s="58">
        <v>101</v>
      </c>
      <c r="C17" s="58" t="s">
        <v>13</v>
      </c>
      <c r="D17" s="92" t="s">
        <v>32</v>
      </c>
      <c r="E17" s="121" t="s">
        <v>694</v>
      </c>
      <c r="F17" s="121" t="s">
        <v>694</v>
      </c>
      <c r="G17" s="121" t="s">
        <v>694</v>
      </c>
      <c r="H17" s="121" t="s">
        <v>694</v>
      </c>
      <c r="I17" s="121" t="s">
        <v>694</v>
      </c>
      <c r="J17" s="92" t="s">
        <v>694</v>
      </c>
      <c r="K17" s="92" t="s">
        <v>694</v>
      </c>
      <c r="L17" s="92" t="s">
        <v>694</v>
      </c>
      <c r="M17" s="92" t="s">
        <v>694</v>
      </c>
      <c r="N17" s="21" t="s">
        <v>694</v>
      </c>
      <c r="O17" s="66" t="s">
        <v>694</v>
      </c>
      <c r="P17" s="66" t="s">
        <v>694</v>
      </c>
      <c r="Q17" s="66" t="s">
        <v>694</v>
      </c>
      <c r="R17" s="66" t="s">
        <v>694</v>
      </c>
      <c r="S17" s="66" t="s">
        <v>694</v>
      </c>
      <c r="T17" s="66" t="s">
        <v>694</v>
      </c>
      <c r="U17" s="66" t="s">
        <v>694</v>
      </c>
      <c r="V17" s="66" t="s">
        <v>694</v>
      </c>
      <c r="W17" s="66" t="s">
        <v>694</v>
      </c>
      <c r="X17" s="120" t="s">
        <v>694</v>
      </c>
      <c r="Y17" s="96" t="s">
        <v>694</v>
      </c>
      <c r="Z17" s="96" t="s">
        <v>694</v>
      </c>
      <c r="AA17" s="96" t="s">
        <v>694</v>
      </c>
      <c r="AB17" s="96" t="s">
        <v>694</v>
      </c>
      <c r="AC17" s="96" t="s">
        <v>694</v>
      </c>
      <c r="AD17" s="96" t="s">
        <v>694</v>
      </c>
      <c r="AE17" s="96" t="s">
        <v>694</v>
      </c>
      <c r="AF17" s="96" t="s">
        <v>694</v>
      </c>
      <c r="AG17" s="96" t="s">
        <v>694</v>
      </c>
      <c r="AH17" s="16" t="s">
        <v>694</v>
      </c>
      <c r="AI17" s="97" t="s">
        <v>694</v>
      </c>
      <c r="AJ17" s="98" t="s">
        <v>694</v>
      </c>
      <c r="AK17" s="98" t="s">
        <v>694</v>
      </c>
      <c r="AL17" s="98" t="s">
        <v>694</v>
      </c>
      <c r="AM17" s="98" t="s">
        <v>694</v>
      </c>
      <c r="AN17" s="98" t="s">
        <v>694</v>
      </c>
      <c r="AO17" s="98" t="s">
        <v>694</v>
      </c>
      <c r="AP17" s="98" t="s">
        <v>694</v>
      </c>
      <c r="AQ17" s="98" t="s">
        <v>694</v>
      </c>
      <c r="AR17" s="99" t="s">
        <v>694</v>
      </c>
    </row>
    <row r="18" spans="1:44">
      <c r="A18" s="58" t="s">
        <v>33</v>
      </c>
      <c r="B18" s="58">
        <v>121</v>
      </c>
      <c r="C18" s="58" t="s">
        <v>13</v>
      </c>
      <c r="D18" s="92" t="s">
        <v>34</v>
      </c>
      <c r="E18" s="122">
        <v>0.60067681895093061</v>
      </c>
      <c r="F18" s="122">
        <v>0.19966159052453469</v>
      </c>
      <c r="G18" s="122">
        <v>0.19323181049069374</v>
      </c>
      <c r="H18" s="122">
        <v>6.4297800338409478E-3</v>
      </c>
      <c r="I18" s="21">
        <v>2955</v>
      </c>
      <c r="J18" s="93">
        <v>2.1897810218978103E-2</v>
      </c>
      <c r="K18" s="93">
        <v>0.37956204379562042</v>
      </c>
      <c r="L18" s="93">
        <v>0.58394160583941601</v>
      </c>
      <c r="M18" s="93">
        <v>1.4598540145985401E-2</v>
      </c>
      <c r="N18" s="21">
        <v>137</v>
      </c>
      <c r="O18" s="66">
        <v>0.56845753899480067</v>
      </c>
      <c r="P18" s="66">
        <v>0.23743500866551126</v>
      </c>
      <c r="Q18" s="66">
        <v>0.18821490467937607</v>
      </c>
      <c r="R18" s="66">
        <v>5.8925476603119585E-3</v>
      </c>
      <c r="S18" s="120">
        <v>2885</v>
      </c>
      <c r="T18" s="66">
        <v>3.0769230769230771E-2</v>
      </c>
      <c r="U18" s="66">
        <v>0.33846153846153848</v>
      </c>
      <c r="V18" s="66">
        <v>0.62307692307692308</v>
      </c>
      <c r="W18" s="66">
        <v>7.6923076923076927E-3</v>
      </c>
      <c r="X18" s="120">
        <v>130</v>
      </c>
      <c r="Y18" s="96">
        <v>0.56017347307553311</v>
      </c>
      <c r="Z18" s="96">
        <v>0.24683773039392845</v>
      </c>
      <c r="AA18" s="96">
        <v>0.18612215395735454</v>
      </c>
      <c r="AB18" s="96">
        <v>6.8666425731839535E-3</v>
      </c>
      <c r="AC18" s="16">
        <v>2767</v>
      </c>
      <c r="AD18" s="96">
        <v>0</v>
      </c>
      <c r="AE18" s="96">
        <v>0.34399999999999997</v>
      </c>
      <c r="AF18" s="96">
        <v>0.64</v>
      </c>
      <c r="AG18" s="96">
        <v>1.6E-2</v>
      </c>
      <c r="AH18" s="16">
        <v>125</v>
      </c>
      <c r="AI18" s="97">
        <v>0.56617922759655048</v>
      </c>
      <c r="AJ18" s="98">
        <v>0.24371953505811775</v>
      </c>
      <c r="AK18" s="98">
        <v>0.18372703412073491</v>
      </c>
      <c r="AL18" s="98">
        <v>6.3742032245969254E-3</v>
      </c>
      <c r="AM18" s="99">
        <v>2667</v>
      </c>
      <c r="AN18" s="98">
        <v>2.564102564102564E-2</v>
      </c>
      <c r="AO18" s="98">
        <v>0.26495726495726496</v>
      </c>
      <c r="AP18" s="98">
        <v>0.69230769230769229</v>
      </c>
      <c r="AQ18" s="98">
        <v>1.7094017094017096E-2</v>
      </c>
      <c r="AR18" s="99">
        <v>117</v>
      </c>
    </row>
    <row r="19" spans="1:44">
      <c r="A19" s="58" t="s">
        <v>35</v>
      </c>
      <c r="B19" s="58">
        <v>105</v>
      </c>
      <c r="C19" s="58" t="s">
        <v>13</v>
      </c>
      <c r="D19" s="92" t="s">
        <v>36</v>
      </c>
      <c r="E19" s="122">
        <v>0.9285714285714286</v>
      </c>
      <c r="F19" s="122">
        <v>7.1428571428571425E-2</v>
      </c>
      <c r="G19" s="122">
        <v>0</v>
      </c>
      <c r="H19" s="122">
        <v>0</v>
      </c>
      <c r="I19" s="21">
        <v>14</v>
      </c>
      <c r="J19" s="93" t="s">
        <v>774</v>
      </c>
      <c r="K19" s="93" t="s">
        <v>774</v>
      </c>
      <c r="L19" s="93" t="s">
        <v>774</v>
      </c>
      <c r="M19" s="93" t="s">
        <v>774</v>
      </c>
      <c r="N19" s="93" t="s">
        <v>774</v>
      </c>
      <c r="O19" s="66">
        <v>0.875</v>
      </c>
      <c r="P19" s="66">
        <v>0.125</v>
      </c>
      <c r="Q19" s="66">
        <v>0</v>
      </c>
      <c r="R19" s="66">
        <v>0</v>
      </c>
      <c r="S19" s="120">
        <v>16</v>
      </c>
      <c r="T19" s="66" t="s">
        <v>774</v>
      </c>
      <c r="U19" s="66" t="s">
        <v>774</v>
      </c>
      <c r="V19" s="66" t="s">
        <v>774</v>
      </c>
      <c r="W19" s="66" t="s">
        <v>774</v>
      </c>
      <c r="X19" s="120" t="s">
        <v>774</v>
      </c>
      <c r="Y19" s="96">
        <v>0.93333333333333335</v>
      </c>
      <c r="Z19" s="96">
        <v>6.6666666666666666E-2</v>
      </c>
      <c r="AA19" s="96">
        <v>0</v>
      </c>
      <c r="AB19" s="96">
        <v>0</v>
      </c>
      <c r="AC19" s="16">
        <v>15</v>
      </c>
      <c r="AD19" s="96" t="s">
        <v>694</v>
      </c>
      <c r="AE19" s="96" t="s">
        <v>694</v>
      </c>
      <c r="AF19" s="96" t="s">
        <v>694</v>
      </c>
      <c r="AG19" s="96" t="s">
        <v>694</v>
      </c>
      <c r="AH19" s="16" t="s">
        <v>694</v>
      </c>
      <c r="AI19" s="97">
        <v>0.72222222222222221</v>
      </c>
      <c r="AJ19" s="98">
        <v>0.27777777777777779</v>
      </c>
      <c r="AK19" s="98">
        <v>0</v>
      </c>
      <c r="AL19" s="98">
        <v>0</v>
      </c>
      <c r="AM19" s="99">
        <v>18</v>
      </c>
      <c r="AN19" s="97" t="s">
        <v>774</v>
      </c>
      <c r="AO19" s="98" t="s">
        <v>774</v>
      </c>
      <c r="AP19" s="98" t="s">
        <v>774</v>
      </c>
      <c r="AQ19" s="98" t="s">
        <v>774</v>
      </c>
      <c r="AR19" s="99" t="s">
        <v>774</v>
      </c>
    </row>
    <row r="20" spans="1:44">
      <c r="A20" s="58" t="s">
        <v>37</v>
      </c>
      <c r="B20" s="58">
        <v>189</v>
      </c>
      <c r="C20" s="58" t="s">
        <v>13</v>
      </c>
      <c r="D20" s="92" t="s">
        <v>38</v>
      </c>
      <c r="E20" s="122">
        <v>0.84276729559748431</v>
      </c>
      <c r="F20" s="122">
        <v>7.2327044025157231E-2</v>
      </c>
      <c r="G20" s="122">
        <v>4.40251572327044E-2</v>
      </c>
      <c r="H20" s="122">
        <v>4.0880503144654086E-2</v>
      </c>
      <c r="I20" s="21">
        <v>318</v>
      </c>
      <c r="J20" s="93">
        <v>0.4</v>
      </c>
      <c r="K20" s="93">
        <v>0.4</v>
      </c>
      <c r="L20" s="93">
        <v>0.2</v>
      </c>
      <c r="M20" s="93">
        <v>0</v>
      </c>
      <c r="N20" s="21">
        <v>10</v>
      </c>
      <c r="O20" s="66">
        <v>0.85396825396825393</v>
      </c>
      <c r="P20" s="66">
        <v>7.9365079365079361E-2</v>
      </c>
      <c r="Q20" s="66">
        <v>3.8095238095238099E-2</v>
      </c>
      <c r="R20" s="66">
        <v>2.8571428571428571E-2</v>
      </c>
      <c r="S20" s="120">
        <v>315</v>
      </c>
      <c r="T20" s="66">
        <v>0.2</v>
      </c>
      <c r="U20" s="66">
        <v>0.7</v>
      </c>
      <c r="V20" s="66">
        <v>0.1</v>
      </c>
      <c r="W20" s="66">
        <v>0</v>
      </c>
      <c r="X20" s="120">
        <v>10</v>
      </c>
      <c r="Y20" s="96">
        <v>0.82802547770700641</v>
      </c>
      <c r="Z20" s="96">
        <v>9.8726114649681534E-2</v>
      </c>
      <c r="AA20" s="96">
        <v>4.7770700636942678E-2</v>
      </c>
      <c r="AB20" s="96">
        <v>2.5477707006369428E-2</v>
      </c>
      <c r="AC20" s="16">
        <v>314</v>
      </c>
      <c r="AD20" s="93" t="s">
        <v>774</v>
      </c>
      <c r="AE20" s="93" t="s">
        <v>774</v>
      </c>
      <c r="AF20" s="93" t="s">
        <v>774</v>
      </c>
      <c r="AG20" s="93" t="s">
        <v>774</v>
      </c>
      <c r="AH20" s="105" t="s">
        <v>774</v>
      </c>
      <c r="AI20" s="97">
        <v>0.80132450331125826</v>
      </c>
      <c r="AJ20" s="98">
        <v>0.11920529801324503</v>
      </c>
      <c r="AK20" s="98">
        <v>4.9668874172185427E-2</v>
      </c>
      <c r="AL20" s="98">
        <v>2.9801324503311258E-2</v>
      </c>
      <c r="AM20" s="99">
        <v>302</v>
      </c>
      <c r="AN20" s="97" t="s">
        <v>774</v>
      </c>
      <c r="AO20" s="98" t="s">
        <v>774</v>
      </c>
      <c r="AP20" s="98" t="s">
        <v>774</v>
      </c>
      <c r="AQ20" s="98" t="s">
        <v>774</v>
      </c>
      <c r="AR20" s="99" t="s">
        <v>774</v>
      </c>
    </row>
    <row r="21" spans="1:44">
      <c r="A21" s="58" t="s">
        <v>39</v>
      </c>
      <c r="B21" s="58">
        <v>113</v>
      </c>
      <c r="C21" s="58" t="s">
        <v>13</v>
      </c>
      <c r="D21" s="92" t="s">
        <v>40</v>
      </c>
      <c r="E21" s="122">
        <v>0.79545454545454541</v>
      </c>
      <c r="F21" s="122">
        <v>2.2727272727272728E-2</v>
      </c>
      <c r="G21" s="122">
        <v>4.5454545454545456E-2</v>
      </c>
      <c r="H21" s="122">
        <v>0.13636363636363635</v>
      </c>
      <c r="I21" s="21">
        <v>44</v>
      </c>
      <c r="J21" s="93" t="s">
        <v>694</v>
      </c>
      <c r="K21" s="93" t="s">
        <v>694</v>
      </c>
      <c r="L21" s="93" t="s">
        <v>694</v>
      </c>
      <c r="M21" s="93" t="s">
        <v>694</v>
      </c>
      <c r="N21" s="21" t="s">
        <v>694</v>
      </c>
      <c r="O21" s="66">
        <v>0.75757575757575757</v>
      </c>
      <c r="P21" s="66">
        <v>6.0606060606060608E-2</v>
      </c>
      <c r="Q21" s="66">
        <v>3.0303030303030304E-2</v>
      </c>
      <c r="R21" s="66">
        <v>0.15151515151515152</v>
      </c>
      <c r="S21" s="120">
        <v>33</v>
      </c>
      <c r="T21" s="66" t="s">
        <v>774</v>
      </c>
      <c r="U21" s="66" t="s">
        <v>774</v>
      </c>
      <c r="V21" s="66" t="s">
        <v>774</v>
      </c>
      <c r="W21" s="66" t="s">
        <v>774</v>
      </c>
      <c r="X21" s="120" t="s">
        <v>774</v>
      </c>
      <c r="Y21" s="96">
        <v>0.8</v>
      </c>
      <c r="Z21" s="96">
        <v>0.125</v>
      </c>
      <c r="AA21" s="96">
        <v>2.5000000000000001E-2</v>
      </c>
      <c r="AB21" s="96">
        <v>0.05</v>
      </c>
      <c r="AC21" s="16">
        <v>40</v>
      </c>
      <c r="AD21" s="93" t="s">
        <v>774</v>
      </c>
      <c r="AE21" s="93" t="s">
        <v>774</v>
      </c>
      <c r="AF21" s="93" t="s">
        <v>774</v>
      </c>
      <c r="AG21" s="93" t="s">
        <v>774</v>
      </c>
      <c r="AH21" s="105" t="s">
        <v>774</v>
      </c>
      <c r="AI21" s="97">
        <v>0.70588235294117652</v>
      </c>
      <c r="AJ21" s="98">
        <v>0.11764705882352941</v>
      </c>
      <c r="AK21" s="98">
        <v>0</v>
      </c>
      <c r="AL21" s="98">
        <v>0.17647058823529413</v>
      </c>
      <c r="AM21" s="99">
        <v>17</v>
      </c>
      <c r="AN21" s="97" t="s">
        <v>774</v>
      </c>
      <c r="AO21" s="98" t="s">
        <v>774</v>
      </c>
      <c r="AP21" s="98" t="s">
        <v>774</v>
      </c>
      <c r="AQ21" s="98" t="s">
        <v>774</v>
      </c>
      <c r="AR21" s="99" t="s">
        <v>774</v>
      </c>
    </row>
    <row r="22" spans="1:44">
      <c r="A22" s="58" t="s">
        <v>41</v>
      </c>
      <c r="B22" s="58">
        <v>114</v>
      </c>
      <c r="C22" s="58" t="s">
        <v>13</v>
      </c>
      <c r="D22" s="92" t="s">
        <v>42</v>
      </c>
      <c r="E22" s="122">
        <v>0.54683195592286504</v>
      </c>
      <c r="F22" s="122">
        <v>0.26170798898071623</v>
      </c>
      <c r="G22" s="122">
        <v>0.15426997245179064</v>
      </c>
      <c r="H22" s="122">
        <v>3.71900826446281E-2</v>
      </c>
      <c r="I22" s="21">
        <v>726</v>
      </c>
      <c r="J22" s="93">
        <v>3.125E-2</v>
      </c>
      <c r="K22" s="93">
        <v>0.6875</v>
      </c>
      <c r="L22" s="93">
        <v>0.28125</v>
      </c>
      <c r="M22" s="93">
        <v>0</v>
      </c>
      <c r="N22" s="21">
        <v>32</v>
      </c>
      <c r="O22" s="66">
        <v>0.55509641873278237</v>
      </c>
      <c r="P22" s="66">
        <v>0.28650137741046833</v>
      </c>
      <c r="Q22" s="66">
        <v>0.14325068870523416</v>
      </c>
      <c r="R22" s="66">
        <v>1.5151515151515152E-2</v>
      </c>
      <c r="S22" s="120">
        <v>726</v>
      </c>
      <c r="T22" s="66">
        <v>8.1081081081081086E-2</v>
      </c>
      <c r="U22" s="66">
        <v>0.64864864864864868</v>
      </c>
      <c r="V22" s="66">
        <v>0.27027027027027029</v>
      </c>
      <c r="W22" s="66">
        <v>0</v>
      </c>
      <c r="X22" s="120">
        <v>37</v>
      </c>
      <c r="Y22" s="96">
        <v>0.59915611814345993</v>
      </c>
      <c r="Z22" s="96">
        <v>0.26863572433192684</v>
      </c>
      <c r="AA22" s="96">
        <v>0.10689170182841069</v>
      </c>
      <c r="AB22" s="96">
        <v>2.5316455696202531E-2</v>
      </c>
      <c r="AC22" s="16">
        <v>711</v>
      </c>
      <c r="AD22" s="96">
        <v>0.2</v>
      </c>
      <c r="AE22" s="96">
        <v>0.68571428571428572</v>
      </c>
      <c r="AF22" s="96">
        <v>0.11428571428571428</v>
      </c>
      <c r="AG22" s="96">
        <v>0</v>
      </c>
      <c r="AH22" s="16">
        <v>35</v>
      </c>
      <c r="AI22" s="97">
        <v>0.60182370820668696</v>
      </c>
      <c r="AJ22" s="98">
        <v>0.26899696048632221</v>
      </c>
      <c r="AK22" s="98">
        <v>0.11094224924012158</v>
      </c>
      <c r="AL22" s="98">
        <v>1.82370820668693E-2</v>
      </c>
      <c r="AM22" s="99">
        <v>658</v>
      </c>
      <c r="AN22" s="98">
        <v>0.1111111111111111</v>
      </c>
      <c r="AO22" s="98">
        <v>0.63888888888888884</v>
      </c>
      <c r="AP22" s="98">
        <v>0.25</v>
      </c>
      <c r="AQ22" s="98">
        <v>0</v>
      </c>
      <c r="AR22" s="99">
        <v>36</v>
      </c>
    </row>
    <row r="23" spans="1:44">
      <c r="A23" s="58" t="s">
        <v>43</v>
      </c>
      <c r="B23" s="58">
        <v>171</v>
      </c>
      <c r="C23" s="58" t="s">
        <v>13</v>
      </c>
      <c r="D23" s="92" t="s">
        <v>44</v>
      </c>
      <c r="E23" s="122">
        <v>0.75862068965517238</v>
      </c>
      <c r="F23" s="122">
        <v>0.20689655172413793</v>
      </c>
      <c r="G23" s="122">
        <v>2.5862068965517241E-2</v>
      </c>
      <c r="H23" s="122">
        <v>8.6206896551724137E-3</v>
      </c>
      <c r="I23" s="21">
        <v>116</v>
      </c>
      <c r="J23" s="93" t="s">
        <v>774</v>
      </c>
      <c r="K23" s="93" t="s">
        <v>774</v>
      </c>
      <c r="L23" s="93" t="s">
        <v>774</v>
      </c>
      <c r="M23" s="93" t="s">
        <v>774</v>
      </c>
      <c r="N23" s="93" t="s">
        <v>774</v>
      </c>
      <c r="O23" s="66">
        <v>0.65420560747663548</v>
      </c>
      <c r="P23" s="66">
        <v>0.31775700934579437</v>
      </c>
      <c r="Q23" s="66">
        <v>1.8691588785046728E-2</v>
      </c>
      <c r="R23" s="66">
        <v>9.3457943925233638E-3</v>
      </c>
      <c r="S23" s="120">
        <v>107</v>
      </c>
      <c r="T23" s="66">
        <v>0.1</v>
      </c>
      <c r="U23" s="66">
        <v>0.9</v>
      </c>
      <c r="V23" s="66">
        <v>0</v>
      </c>
      <c r="W23" s="66">
        <v>0</v>
      </c>
      <c r="X23" s="120">
        <v>10</v>
      </c>
      <c r="Y23" s="96">
        <v>0.64423076923076927</v>
      </c>
      <c r="Z23" s="96">
        <v>0.29807692307692307</v>
      </c>
      <c r="AA23" s="96">
        <v>1.9230769230769232E-2</v>
      </c>
      <c r="AB23" s="96">
        <v>3.8461538461538464E-2</v>
      </c>
      <c r="AC23" s="16">
        <v>104</v>
      </c>
      <c r="AD23" s="96">
        <v>9.0909090909090912E-2</v>
      </c>
      <c r="AE23" s="96">
        <v>0.81818181818181823</v>
      </c>
      <c r="AF23" s="96">
        <v>9.0909090909090912E-2</v>
      </c>
      <c r="AG23" s="96">
        <v>0</v>
      </c>
      <c r="AH23" s="16">
        <v>11</v>
      </c>
      <c r="AI23" s="97">
        <v>0.68</v>
      </c>
      <c r="AJ23" s="98">
        <v>0.25</v>
      </c>
      <c r="AK23" s="98">
        <v>0.05</v>
      </c>
      <c r="AL23" s="98">
        <v>0.02</v>
      </c>
      <c r="AM23" s="99">
        <v>100</v>
      </c>
      <c r="AN23" s="97" t="s">
        <v>774</v>
      </c>
      <c r="AO23" s="98" t="s">
        <v>774</v>
      </c>
      <c r="AP23" s="98" t="s">
        <v>774</v>
      </c>
      <c r="AQ23" s="98" t="s">
        <v>774</v>
      </c>
      <c r="AR23" s="99" t="s">
        <v>774</v>
      </c>
    </row>
    <row r="24" spans="1:44">
      <c r="A24" s="58" t="s">
        <v>45</v>
      </c>
      <c r="B24" s="58">
        <v>171</v>
      </c>
      <c r="C24" s="58" t="s">
        <v>13</v>
      </c>
      <c r="D24" s="92" t="s">
        <v>46</v>
      </c>
      <c r="E24" s="122">
        <v>0.84523809523809523</v>
      </c>
      <c r="F24" s="122">
        <v>0.14285714285714285</v>
      </c>
      <c r="G24" s="122">
        <v>1.1904761904761904E-2</v>
      </c>
      <c r="H24" s="122">
        <v>0</v>
      </c>
      <c r="I24" s="21">
        <v>84</v>
      </c>
      <c r="J24" s="93" t="s">
        <v>774</v>
      </c>
      <c r="K24" s="93" t="s">
        <v>774</v>
      </c>
      <c r="L24" s="93" t="s">
        <v>774</v>
      </c>
      <c r="M24" s="93" t="s">
        <v>774</v>
      </c>
      <c r="N24" s="93" t="s">
        <v>774</v>
      </c>
      <c r="O24" s="66">
        <v>0.88095238095238093</v>
      </c>
      <c r="P24" s="66">
        <v>0.10714285714285714</v>
      </c>
      <c r="Q24" s="66">
        <v>1.1904761904761904E-2</v>
      </c>
      <c r="R24" s="66">
        <v>0</v>
      </c>
      <c r="S24" s="120">
        <v>84</v>
      </c>
      <c r="T24" s="66" t="s">
        <v>774</v>
      </c>
      <c r="U24" s="66" t="s">
        <v>774</v>
      </c>
      <c r="V24" s="66" t="s">
        <v>774</v>
      </c>
      <c r="W24" s="66" t="s">
        <v>774</v>
      </c>
      <c r="X24" s="120" t="s">
        <v>774</v>
      </c>
      <c r="Y24" s="96">
        <v>0.79220779220779225</v>
      </c>
      <c r="Z24" s="96">
        <v>0.19480519480519481</v>
      </c>
      <c r="AA24" s="96">
        <v>1.2987012987012988E-2</v>
      </c>
      <c r="AB24" s="96">
        <v>0</v>
      </c>
      <c r="AC24" s="16">
        <v>77</v>
      </c>
      <c r="AD24" s="93" t="s">
        <v>774</v>
      </c>
      <c r="AE24" s="93" t="s">
        <v>774</v>
      </c>
      <c r="AF24" s="93" t="s">
        <v>774</v>
      </c>
      <c r="AG24" s="93" t="s">
        <v>774</v>
      </c>
      <c r="AH24" s="105" t="s">
        <v>774</v>
      </c>
      <c r="AI24" s="97">
        <v>0.77464788732394363</v>
      </c>
      <c r="AJ24" s="98">
        <v>0.22535211267605634</v>
      </c>
      <c r="AK24" s="98">
        <v>0</v>
      </c>
      <c r="AL24" s="98">
        <v>0</v>
      </c>
      <c r="AM24" s="99">
        <v>71</v>
      </c>
      <c r="AN24" s="97" t="s">
        <v>774</v>
      </c>
      <c r="AO24" s="98" t="s">
        <v>774</v>
      </c>
      <c r="AP24" s="98" t="s">
        <v>774</v>
      </c>
      <c r="AQ24" s="98" t="s">
        <v>774</v>
      </c>
      <c r="AR24" s="99" t="s">
        <v>774</v>
      </c>
    </row>
    <row r="25" spans="1:44">
      <c r="A25" s="58" t="s">
        <v>47</v>
      </c>
      <c r="B25" s="58">
        <v>114</v>
      </c>
      <c r="C25" s="58" t="s">
        <v>13</v>
      </c>
      <c r="D25" s="92" t="s">
        <v>48</v>
      </c>
      <c r="E25" s="93" t="s">
        <v>774</v>
      </c>
      <c r="F25" s="93" t="s">
        <v>774</v>
      </c>
      <c r="G25" s="93" t="s">
        <v>774</v>
      </c>
      <c r="H25" s="93" t="s">
        <v>774</v>
      </c>
      <c r="I25" s="93" t="s">
        <v>774</v>
      </c>
      <c r="J25" s="93" t="s">
        <v>694</v>
      </c>
      <c r="K25" s="93" t="s">
        <v>694</v>
      </c>
      <c r="L25" s="93" t="s">
        <v>694</v>
      </c>
      <c r="M25" s="93" t="s">
        <v>694</v>
      </c>
      <c r="N25" s="21" t="s">
        <v>694</v>
      </c>
      <c r="O25" s="66">
        <v>0.88888888888888884</v>
      </c>
      <c r="P25" s="66">
        <v>0.1111111111111111</v>
      </c>
      <c r="Q25" s="66">
        <v>0</v>
      </c>
      <c r="R25" s="66">
        <v>0</v>
      </c>
      <c r="S25" s="120">
        <v>9</v>
      </c>
      <c r="T25" s="66" t="s">
        <v>694</v>
      </c>
      <c r="U25" s="66" t="s">
        <v>694</v>
      </c>
      <c r="V25" s="66" t="s">
        <v>694</v>
      </c>
      <c r="W25" s="66" t="s">
        <v>694</v>
      </c>
      <c r="X25" s="120" t="s">
        <v>694</v>
      </c>
      <c r="Y25" s="93" t="s">
        <v>774</v>
      </c>
      <c r="Z25" s="93" t="s">
        <v>774</v>
      </c>
      <c r="AA25" s="93" t="s">
        <v>774</v>
      </c>
      <c r="AB25" s="93" t="s">
        <v>774</v>
      </c>
      <c r="AC25" s="105" t="s">
        <v>774</v>
      </c>
      <c r="AD25" s="93" t="s">
        <v>774</v>
      </c>
      <c r="AE25" s="93" t="s">
        <v>774</v>
      </c>
      <c r="AF25" s="93" t="s">
        <v>774</v>
      </c>
      <c r="AG25" s="93" t="s">
        <v>774</v>
      </c>
      <c r="AH25" s="105" t="s">
        <v>774</v>
      </c>
      <c r="AI25" s="97" t="s">
        <v>774</v>
      </c>
      <c r="AJ25" s="98" t="s">
        <v>774</v>
      </c>
      <c r="AK25" s="98" t="s">
        <v>774</v>
      </c>
      <c r="AL25" s="98" t="s">
        <v>774</v>
      </c>
      <c r="AM25" s="99" t="s">
        <v>774</v>
      </c>
      <c r="AN25" s="98" t="s">
        <v>694</v>
      </c>
      <c r="AO25" s="98" t="s">
        <v>694</v>
      </c>
      <c r="AP25" s="98" t="s">
        <v>694</v>
      </c>
      <c r="AQ25" s="98" t="s">
        <v>694</v>
      </c>
      <c r="AR25" s="99" t="s">
        <v>694</v>
      </c>
    </row>
    <row r="26" spans="1:44">
      <c r="A26" s="58" t="s">
        <v>49</v>
      </c>
      <c r="B26" s="58">
        <v>189</v>
      </c>
      <c r="C26" s="58" t="s">
        <v>13</v>
      </c>
      <c r="D26" s="92" t="s">
        <v>50</v>
      </c>
      <c r="E26" s="122">
        <v>0.81190019193857965</v>
      </c>
      <c r="F26" s="122">
        <v>0.14203454894433781</v>
      </c>
      <c r="G26" s="122">
        <v>4.4145873320537425E-2</v>
      </c>
      <c r="H26" s="122">
        <v>1.9193857965451055E-3</v>
      </c>
      <c r="I26" s="21">
        <v>521</v>
      </c>
      <c r="J26" s="93">
        <v>0.30769230769230771</v>
      </c>
      <c r="K26" s="93">
        <v>0.61538461538461542</v>
      </c>
      <c r="L26" s="93">
        <v>7.6923076923076927E-2</v>
      </c>
      <c r="M26" s="93">
        <v>0</v>
      </c>
      <c r="N26" s="21">
        <v>13</v>
      </c>
      <c r="O26" s="66">
        <v>0.77819548872180455</v>
      </c>
      <c r="P26" s="66">
        <v>0.16917293233082706</v>
      </c>
      <c r="Q26" s="66">
        <v>4.6992481203007516E-2</v>
      </c>
      <c r="R26" s="66">
        <v>5.6390977443609019E-3</v>
      </c>
      <c r="S26" s="120">
        <v>532</v>
      </c>
      <c r="T26" s="66">
        <v>0.2</v>
      </c>
      <c r="U26" s="66">
        <v>0.7</v>
      </c>
      <c r="V26" s="66">
        <v>0.1</v>
      </c>
      <c r="W26" s="66">
        <v>0</v>
      </c>
      <c r="X26" s="120">
        <v>10</v>
      </c>
      <c r="Y26" s="96">
        <v>0.75283018867924534</v>
      </c>
      <c r="Z26" s="96">
        <v>0.15660377358490565</v>
      </c>
      <c r="AA26" s="96">
        <v>7.5471698113207544E-2</v>
      </c>
      <c r="AB26" s="96">
        <v>1.509433962264151E-2</v>
      </c>
      <c r="AC26" s="16">
        <v>530</v>
      </c>
      <c r="AD26" s="93" t="s">
        <v>774</v>
      </c>
      <c r="AE26" s="93" t="s">
        <v>774</v>
      </c>
      <c r="AF26" s="93" t="s">
        <v>774</v>
      </c>
      <c r="AG26" s="93" t="s">
        <v>774</v>
      </c>
      <c r="AH26" s="105" t="s">
        <v>774</v>
      </c>
      <c r="AI26" s="97">
        <v>0.72519083969465647</v>
      </c>
      <c r="AJ26" s="98">
        <v>0.1965648854961832</v>
      </c>
      <c r="AK26" s="98">
        <v>6.4885496183206104E-2</v>
      </c>
      <c r="AL26" s="98">
        <v>1.3358778625954198E-2</v>
      </c>
      <c r="AM26" s="99">
        <v>524</v>
      </c>
      <c r="AN26" s="98">
        <v>0.16666666666666666</v>
      </c>
      <c r="AO26" s="98">
        <v>0.33333333333333331</v>
      </c>
      <c r="AP26" s="98">
        <v>0.33333333333333331</v>
      </c>
      <c r="AQ26" s="98">
        <v>0.16666666666666666</v>
      </c>
      <c r="AR26" s="99">
        <v>12</v>
      </c>
    </row>
    <row r="27" spans="1:44">
      <c r="A27" s="58" t="s">
        <v>51</v>
      </c>
      <c r="B27" s="58">
        <v>112</v>
      </c>
      <c r="C27" s="58" t="s">
        <v>13</v>
      </c>
      <c r="D27" s="92" t="s">
        <v>52</v>
      </c>
      <c r="E27" s="122">
        <v>0.75754310344827591</v>
      </c>
      <c r="F27" s="122">
        <v>0.17349137931034483</v>
      </c>
      <c r="G27" s="122">
        <v>5.6034482758620691E-2</v>
      </c>
      <c r="H27" s="122">
        <v>1.2931034482758621E-2</v>
      </c>
      <c r="I27" s="21">
        <v>928</v>
      </c>
      <c r="J27" s="93">
        <v>0</v>
      </c>
      <c r="K27" s="93">
        <v>0.58823529411764708</v>
      </c>
      <c r="L27" s="93">
        <v>0.41176470588235292</v>
      </c>
      <c r="M27" s="93">
        <v>0</v>
      </c>
      <c r="N27" s="21">
        <v>17</v>
      </c>
      <c r="O27" s="66">
        <v>0.7635960044395117</v>
      </c>
      <c r="P27" s="66">
        <v>0.15871254162042175</v>
      </c>
      <c r="Q27" s="66">
        <v>5.7713651498335183E-2</v>
      </c>
      <c r="R27" s="66">
        <v>1.9977802441731411E-2</v>
      </c>
      <c r="S27" s="120">
        <v>901</v>
      </c>
      <c r="T27" s="66">
        <v>0</v>
      </c>
      <c r="U27" s="66">
        <v>0.5625</v>
      </c>
      <c r="V27" s="66">
        <v>0.4375</v>
      </c>
      <c r="W27" s="66">
        <v>0</v>
      </c>
      <c r="X27" s="120">
        <v>16</v>
      </c>
      <c r="Y27" s="96">
        <v>0.757327080890973</v>
      </c>
      <c r="Z27" s="96">
        <v>0.17467760844079719</v>
      </c>
      <c r="AA27" s="96">
        <v>5.9788980070339975E-2</v>
      </c>
      <c r="AB27" s="96">
        <v>8.2063305978898014E-3</v>
      </c>
      <c r="AC27" s="16">
        <v>853</v>
      </c>
      <c r="AD27" s="96">
        <v>0</v>
      </c>
      <c r="AE27" s="96">
        <v>0.5</v>
      </c>
      <c r="AF27" s="96">
        <v>0.5</v>
      </c>
      <c r="AG27" s="96">
        <v>0</v>
      </c>
      <c r="AH27" s="16">
        <v>14</v>
      </c>
      <c r="AI27" s="97">
        <v>0.77351485148514854</v>
      </c>
      <c r="AJ27" s="98">
        <v>0.14727722772277227</v>
      </c>
      <c r="AK27" s="98">
        <v>6.8069306930693074E-2</v>
      </c>
      <c r="AL27" s="98">
        <v>1.1138613861386138E-2</v>
      </c>
      <c r="AM27" s="99">
        <v>808</v>
      </c>
      <c r="AN27" s="98">
        <v>0</v>
      </c>
      <c r="AO27" s="98">
        <v>0.46666666666666667</v>
      </c>
      <c r="AP27" s="98">
        <v>0.53333333333333333</v>
      </c>
      <c r="AQ27" s="98">
        <v>0</v>
      </c>
      <c r="AR27" s="99">
        <v>15</v>
      </c>
    </row>
    <row r="28" spans="1:44">
      <c r="A28" s="58" t="s">
        <v>53</v>
      </c>
      <c r="B28" s="58">
        <v>114</v>
      </c>
      <c r="C28" s="58" t="s">
        <v>13</v>
      </c>
      <c r="D28" s="92" t="s">
        <v>54</v>
      </c>
      <c r="E28" s="122">
        <v>0.83132530120481929</v>
      </c>
      <c r="F28" s="122">
        <v>0.16867469879518071</v>
      </c>
      <c r="G28" s="122">
        <v>0</v>
      </c>
      <c r="H28" s="122">
        <v>0</v>
      </c>
      <c r="I28" s="21">
        <v>83</v>
      </c>
      <c r="J28" s="93" t="s">
        <v>774</v>
      </c>
      <c r="K28" s="93" t="s">
        <v>774</v>
      </c>
      <c r="L28" s="93" t="s">
        <v>774</v>
      </c>
      <c r="M28" s="93" t="s">
        <v>774</v>
      </c>
      <c r="N28" s="93" t="s">
        <v>774</v>
      </c>
      <c r="O28" s="66">
        <v>0.82499999999999996</v>
      </c>
      <c r="P28" s="66">
        <v>0.16250000000000001</v>
      </c>
      <c r="Q28" s="66">
        <v>0</v>
      </c>
      <c r="R28" s="66">
        <v>1.2500000000000001E-2</v>
      </c>
      <c r="S28" s="120">
        <v>80</v>
      </c>
      <c r="T28" s="66" t="s">
        <v>774</v>
      </c>
      <c r="U28" s="66" t="s">
        <v>774</v>
      </c>
      <c r="V28" s="66" t="s">
        <v>774</v>
      </c>
      <c r="W28" s="66" t="s">
        <v>774</v>
      </c>
      <c r="X28" s="120" t="s">
        <v>774</v>
      </c>
      <c r="Y28" s="96">
        <v>0.74025974025974028</v>
      </c>
      <c r="Z28" s="96">
        <v>0.25974025974025972</v>
      </c>
      <c r="AA28" s="96">
        <v>0</v>
      </c>
      <c r="AB28" s="96">
        <v>0</v>
      </c>
      <c r="AC28" s="16">
        <v>77</v>
      </c>
      <c r="AD28" s="93" t="s">
        <v>774</v>
      </c>
      <c r="AE28" s="93" t="s">
        <v>774</v>
      </c>
      <c r="AF28" s="93" t="s">
        <v>774</v>
      </c>
      <c r="AG28" s="93" t="s">
        <v>774</v>
      </c>
      <c r="AH28" s="105" t="s">
        <v>774</v>
      </c>
      <c r="AI28" s="97">
        <v>0.72</v>
      </c>
      <c r="AJ28" s="98">
        <v>0.21333333333333335</v>
      </c>
      <c r="AK28" s="98">
        <v>6.6666666666666666E-2</v>
      </c>
      <c r="AL28" s="98">
        <v>0</v>
      </c>
      <c r="AM28" s="99">
        <v>75</v>
      </c>
      <c r="AN28" s="97" t="s">
        <v>774</v>
      </c>
      <c r="AO28" s="98" t="s">
        <v>774</v>
      </c>
      <c r="AP28" s="98" t="s">
        <v>774</v>
      </c>
      <c r="AQ28" s="98" t="s">
        <v>774</v>
      </c>
      <c r="AR28" s="99" t="s">
        <v>774</v>
      </c>
    </row>
    <row r="29" spans="1:44">
      <c r="A29" s="58" t="s">
        <v>55</v>
      </c>
      <c r="B29" s="58">
        <v>121</v>
      </c>
      <c r="C29" s="58" t="s">
        <v>13</v>
      </c>
      <c r="D29" s="92" t="s">
        <v>56</v>
      </c>
      <c r="E29" s="122">
        <v>0.82608695652173914</v>
      </c>
      <c r="F29" s="122">
        <v>0.17391304347826086</v>
      </c>
      <c r="G29" s="122">
        <v>0</v>
      </c>
      <c r="H29" s="122">
        <v>0</v>
      </c>
      <c r="I29" s="21">
        <v>23</v>
      </c>
      <c r="J29" s="93" t="s">
        <v>694</v>
      </c>
      <c r="K29" s="93" t="s">
        <v>694</v>
      </c>
      <c r="L29" s="93" t="s">
        <v>694</v>
      </c>
      <c r="M29" s="93" t="s">
        <v>694</v>
      </c>
      <c r="N29" s="21" t="s">
        <v>694</v>
      </c>
      <c r="O29" s="66">
        <v>0.9</v>
      </c>
      <c r="P29" s="66">
        <v>0.1</v>
      </c>
      <c r="Q29" s="66">
        <v>0</v>
      </c>
      <c r="R29" s="66">
        <v>0</v>
      </c>
      <c r="S29" s="120">
        <v>30</v>
      </c>
      <c r="T29" s="66" t="s">
        <v>694</v>
      </c>
      <c r="U29" s="66" t="s">
        <v>694</v>
      </c>
      <c r="V29" s="66" t="s">
        <v>694</v>
      </c>
      <c r="W29" s="66" t="s">
        <v>694</v>
      </c>
      <c r="X29" s="120" t="s">
        <v>694</v>
      </c>
      <c r="Y29" s="96">
        <v>0.8928571428571429</v>
      </c>
      <c r="Z29" s="96">
        <v>0.10714285714285714</v>
      </c>
      <c r="AA29" s="96">
        <v>0</v>
      </c>
      <c r="AB29" s="96">
        <v>0</v>
      </c>
      <c r="AC29" s="16">
        <v>28</v>
      </c>
      <c r="AD29" s="93" t="s">
        <v>774</v>
      </c>
      <c r="AE29" s="93" t="s">
        <v>774</v>
      </c>
      <c r="AF29" s="93" t="s">
        <v>774</v>
      </c>
      <c r="AG29" s="93" t="s">
        <v>774</v>
      </c>
      <c r="AH29" s="105" t="s">
        <v>774</v>
      </c>
      <c r="AI29" s="97">
        <v>0.9285714285714286</v>
      </c>
      <c r="AJ29" s="98">
        <v>7.1428571428571425E-2</v>
      </c>
      <c r="AK29" s="98">
        <v>0</v>
      </c>
      <c r="AL29" s="98">
        <v>0</v>
      </c>
      <c r="AM29" s="99">
        <v>28</v>
      </c>
      <c r="AN29" s="98" t="s">
        <v>694</v>
      </c>
      <c r="AO29" s="98" t="s">
        <v>694</v>
      </c>
      <c r="AP29" s="98" t="s">
        <v>694</v>
      </c>
      <c r="AQ29" s="98" t="s">
        <v>694</v>
      </c>
      <c r="AR29" s="99" t="s">
        <v>694</v>
      </c>
    </row>
    <row r="30" spans="1:44">
      <c r="A30" s="58" t="s">
        <v>57</v>
      </c>
      <c r="B30" s="58">
        <v>171</v>
      </c>
      <c r="C30" s="58" t="s">
        <v>13</v>
      </c>
      <c r="D30" s="92" t="s">
        <v>58</v>
      </c>
      <c r="E30" s="122">
        <v>0.61240310077519378</v>
      </c>
      <c r="F30" s="122">
        <v>0.27906976744186046</v>
      </c>
      <c r="G30" s="122">
        <v>0.10852713178294573</v>
      </c>
      <c r="H30" s="122">
        <v>0</v>
      </c>
      <c r="I30" s="21">
        <v>129</v>
      </c>
      <c r="J30" s="93" t="s">
        <v>774</v>
      </c>
      <c r="K30" s="93" t="s">
        <v>774</v>
      </c>
      <c r="L30" s="93" t="s">
        <v>774</v>
      </c>
      <c r="M30" s="93" t="s">
        <v>774</v>
      </c>
      <c r="N30" s="93" t="s">
        <v>774</v>
      </c>
      <c r="O30" s="66">
        <v>0.57599999999999996</v>
      </c>
      <c r="P30" s="66">
        <v>0.30399999999999999</v>
      </c>
      <c r="Q30" s="66">
        <v>0.104</v>
      </c>
      <c r="R30" s="66">
        <v>1.6E-2</v>
      </c>
      <c r="S30" s="120">
        <v>125</v>
      </c>
      <c r="T30" s="66" t="s">
        <v>774</v>
      </c>
      <c r="U30" s="66" t="s">
        <v>774</v>
      </c>
      <c r="V30" s="66" t="s">
        <v>774</v>
      </c>
      <c r="W30" s="66" t="s">
        <v>774</v>
      </c>
      <c r="X30" s="120" t="s">
        <v>774</v>
      </c>
      <c r="Y30" s="96">
        <v>0.61417322834645671</v>
      </c>
      <c r="Z30" s="96">
        <v>0.29921259842519687</v>
      </c>
      <c r="AA30" s="96">
        <v>7.0866141732283464E-2</v>
      </c>
      <c r="AB30" s="96">
        <v>1.5748031496062992E-2</v>
      </c>
      <c r="AC30" s="16">
        <v>127</v>
      </c>
      <c r="AD30" s="93" t="s">
        <v>774</v>
      </c>
      <c r="AE30" s="93" t="s">
        <v>774</v>
      </c>
      <c r="AF30" s="93" t="s">
        <v>774</v>
      </c>
      <c r="AG30" s="93" t="s">
        <v>774</v>
      </c>
      <c r="AH30" s="105" t="s">
        <v>774</v>
      </c>
      <c r="AI30" s="97">
        <v>0.67521367521367526</v>
      </c>
      <c r="AJ30" s="98">
        <v>0.27350427350427353</v>
      </c>
      <c r="AK30" s="98">
        <v>4.2735042735042736E-2</v>
      </c>
      <c r="AL30" s="98">
        <v>8.5470085470085479E-3</v>
      </c>
      <c r="AM30" s="99">
        <v>117</v>
      </c>
      <c r="AN30" s="97" t="s">
        <v>774</v>
      </c>
      <c r="AO30" s="98" t="s">
        <v>774</v>
      </c>
      <c r="AP30" s="98" t="s">
        <v>774</v>
      </c>
      <c r="AQ30" s="98" t="s">
        <v>774</v>
      </c>
      <c r="AR30" s="99" t="s">
        <v>774</v>
      </c>
    </row>
    <row r="31" spans="1:44">
      <c r="A31" s="58" t="s">
        <v>59</v>
      </c>
      <c r="B31" s="58">
        <v>171</v>
      </c>
      <c r="C31" s="58" t="s">
        <v>13</v>
      </c>
      <c r="D31" s="92" t="s">
        <v>60</v>
      </c>
      <c r="E31" s="122">
        <v>0.77852348993288589</v>
      </c>
      <c r="F31" s="122">
        <v>0.1476510067114094</v>
      </c>
      <c r="G31" s="122">
        <v>6.0402684563758392E-2</v>
      </c>
      <c r="H31" s="122">
        <v>1.3422818791946308E-2</v>
      </c>
      <c r="I31" s="21">
        <v>149</v>
      </c>
      <c r="J31" s="93" t="s">
        <v>774</v>
      </c>
      <c r="K31" s="93" t="s">
        <v>774</v>
      </c>
      <c r="L31" s="93" t="s">
        <v>774</v>
      </c>
      <c r="M31" s="93" t="s">
        <v>774</v>
      </c>
      <c r="N31" s="93" t="s">
        <v>774</v>
      </c>
      <c r="O31" s="66">
        <v>0.8571428571428571</v>
      </c>
      <c r="P31" s="66">
        <v>0.10119047619047619</v>
      </c>
      <c r="Q31" s="66">
        <v>3.5714285714285712E-2</v>
      </c>
      <c r="R31" s="66">
        <v>5.9523809523809521E-3</v>
      </c>
      <c r="S31" s="120">
        <v>168</v>
      </c>
      <c r="T31" s="66" t="s">
        <v>774</v>
      </c>
      <c r="U31" s="66" t="s">
        <v>774</v>
      </c>
      <c r="V31" s="66" t="s">
        <v>774</v>
      </c>
      <c r="W31" s="66" t="s">
        <v>774</v>
      </c>
      <c r="X31" s="120" t="s">
        <v>774</v>
      </c>
      <c r="Y31" s="96">
        <v>0.84571428571428575</v>
      </c>
      <c r="Z31" s="96">
        <v>0.11428571428571428</v>
      </c>
      <c r="AA31" s="96">
        <v>2.2857142857142857E-2</v>
      </c>
      <c r="AB31" s="96">
        <v>1.7142857142857144E-2</v>
      </c>
      <c r="AC31" s="16">
        <v>175</v>
      </c>
      <c r="AD31" s="93" t="s">
        <v>774</v>
      </c>
      <c r="AE31" s="93" t="s">
        <v>774</v>
      </c>
      <c r="AF31" s="93" t="s">
        <v>774</v>
      </c>
      <c r="AG31" s="93" t="s">
        <v>774</v>
      </c>
      <c r="AH31" s="105" t="s">
        <v>774</v>
      </c>
      <c r="AI31" s="97">
        <v>0.84659090909090906</v>
      </c>
      <c r="AJ31" s="98">
        <v>9.6590909090909088E-2</v>
      </c>
      <c r="AK31" s="98">
        <v>2.8409090909090908E-2</v>
      </c>
      <c r="AL31" s="98">
        <v>2.8409090909090908E-2</v>
      </c>
      <c r="AM31" s="99">
        <v>176</v>
      </c>
      <c r="AN31" s="97" t="s">
        <v>774</v>
      </c>
      <c r="AO31" s="98" t="s">
        <v>774</v>
      </c>
      <c r="AP31" s="98" t="s">
        <v>774</v>
      </c>
      <c r="AQ31" s="98" t="s">
        <v>774</v>
      </c>
      <c r="AR31" s="99" t="s">
        <v>774</v>
      </c>
    </row>
    <row r="32" spans="1:44">
      <c r="A32" s="58" t="s">
        <v>61</v>
      </c>
      <c r="B32" s="58">
        <v>112</v>
      </c>
      <c r="C32" s="58" t="s">
        <v>13</v>
      </c>
      <c r="D32" s="92" t="s">
        <v>62</v>
      </c>
      <c r="E32" s="122">
        <v>0.70319634703196343</v>
      </c>
      <c r="F32" s="122">
        <v>0.23744292237442921</v>
      </c>
      <c r="G32" s="122">
        <v>4.1095890410958902E-2</v>
      </c>
      <c r="H32" s="122">
        <v>1.8264840182648401E-2</v>
      </c>
      <c r="I32" s="21">
        <v>219</v>
      </c>
      <c r="J32" s="93">
        <v>0.35</v>
      </c>
      <c r="K32" s="93">
        <v>0.65</v>
      </c>
      <c r="L32" s="93">
        <v>0</v>
      </c>
      <c r="M32" s="93">
        <v>0</v>
      </c>
      <c r="N32" s="21">
        <v>20</v>
      </c>
      <c r="O32" s="66">
        <v>0.74891774891774887</v>
      </c>
      <c r="P32" s="66">
        <v>0.22077922077922077</v>
      </c>
      <c r="Q32" s="66">
        <v>2.1645021645021644E-2</v>
      </c>
      <c r="R32" s="66">
        <v>8.658008658008658E-3</v>
      </c>
      <c r="S32" s="120">
        <v>231</v>
      </c>
      <c r="T32" s="66">
        <v>7.6923076923076927E-2</v>
      </c>
      <c r="U32" s="66">
        <v>0.84615384615384615</v>
      </c>
      <c r="V32" s="66">
        <v>7.6923076923076927E-2</v>
      </c>
      <c r="W32" s="66">
        <v>0</v>
      </c>
      <c r="X32" s="120">
        <v>13</v>
      </c>
      <c r="Y32" s="96">
        <v>0.75119617224880386</v>
      </c>
      <c r="Z32" s="96">
        <v>0.21531100478468901</v>
      </c>
      <c r="AA32" s="96">
        <v>1.9138755980861243E-2</v>
      </c>
      <c r="AB32" s="96">
        <v>1.4354066985645933E-2</v>
      </c>
      <c r="AC32" s="16">
        <v>209</v>
      </c>
      <c r="AD32" s="96">
        <v>0.14285714285714285</v>
      </c>
      <c r="AE32" s="96">
        <v>0.7857142857142857</v>
      </c>
      <c r="AF32" s="96">
        <v>7.1428571428571425E-2</v>
      </c>
      <c r="AG32" s="96">
        <v>0</v>
      </c>
      <c r="AH32" s="16">
        <v>14</v>
      </c>
      <c r="AI32" s="97">
        <v>0.69603524229074887</v>
      </c>
      <c r="AJ32" s="98">
        <v>0.27312775330396477</v>
      </c>
      <c r="AK32" s="98">
        <v>2.643171806167401E-2</v>
      </c>
      <c r="AL32" s="98">
        <v>4.4052863436123352E-3</v>
      </c>
      <c r="AM32" s="99">
        <v>227</v>
      </c>
      <c r="AN32" s="98">
        <v>0.13333333333333333</v>
      </c>
      <c r="AO32" s="98">
        <v>0.73333333333333328</v>
      </c>
      <c r="AP32" s="98">
        <v>0.13333333333333333</v>
      </c>
      <c r="AQ32" s="98">
        <v>0</v>
      </c>
      <c r="AR32" s="99">
        <v>15</v>
      </c>
    </row>
    <row r="33" spans="1:44">
      <c r="A33" s="58" t="s">
        <v>659</v>
      </c>
      <c r="B33" s="58">
        <v>114</v>
      </c>
      <c r="C33" s="58" t="s">
        <v>13</v>
      </c>
      <c r="D33" s="92" t="s">
        <v>63</v>
      </c>
      <c r="E33" s="122">
        <v>0.98936170212765961</v>
      </c>
      <c r="F33" s="122">
        <v>0</v>
      </c>
      <c r="G33" s="122">
        <v>0</v>
      </c>
      <c r="H33" s="122">
        <v>1.0638297872340425E-2</v>
      </c>
      <c r="I33" s="21">
        <v>94</v>
      </c>
      <c r="J33" s="93" t="s">
        <v>774</v>
      </c>
      <c r="K33" s="93" t="s">
        <v>774</v>
      </c>
      <c r="L33" s="93" t="s">
        <v>774</v>
      </c>
      <c r="M33" s="93" t="s">
        <v>774</v>
      </c>
      <c r="N33" s="93" t="s">
        <v>774</v>
      </c>
      <c r="O33" s="66">
        <v>0.98734177215189878</v>
      </c>
      <c r="P33" s="66">
        <v>0</v>
      </c>
      <c r="Q33" s="66">
        <v>1.2658227848101266E-2</v>
      </c>
      <c r="R33" s="66">
        <v>0</v>
      </c>
      <c r="S33" s="120">
        <v>79</v>
      </c>
      <c r="T33" s="66" t="s">
        <v>774</v>
      </c>
      <c r="U33" s="66" t="s">
        <v>774</v>
      </c>
      <c r="V33" s="66" t="s">
        <v>774</v>
      </c>
      <c r="W33" s="66" t="s">
        <v>774</v>
      </c>
      <c r="X33" s="120" t="s">
        <v>774</v>
      </c>
      <c r="Y33" s="96">
        <v>0.98412698412698407</v>
      </c>
      <c r="Z33" s="96">
        <v>1.5873015873015872E-2</v>
      </c>
      <c r="AA33" s="96">
        <v>0</v>
      </c>
      <c r="AB33" s="96">
        <v>0</v>
      </c>
      <c r="AC33" s="16">
        <v>63</v>
      </c>
      <c r="AD33" s="93" t="s">
        <v>774</v>
      </c>
      <c r="AE33" s="93" t="s">
        <v>774</v>
      </c>
      <c r="AF33" s="93" t="s">
        <v>774</v>
      </c>
      <c r="AG33" s="93" t="s">
        <v>774</v>
      </c>
      <c r="AH33" s="105" t="s">
        <v>774</v>
      </c>
      <c r="AI33" s="97">
        <v>0.98076923076923073</v>
      </c>
      <c r="AJ33" s="98">
        <v>1.9230769230769232E-2</v>
      </c>
      <c r="AK33" s="98">
        <v>0</v>
      </c>
      <c r="AL33" s="98">
        <v>0</v>
      </c>
      <c r="AM33" s="99">
        <v>52</v>
      </c>
      <c r="AN33" s="97" t="s">
        <v>774</v>
      </c>
      <c r="AO33" s="98" t="s">
        <v>774</v>
      </c>
      <c r="AP33" s="98" t="s">
        <v>774</v>
      </c>
      <c r="AQ33" s="98" t="s">
        <v>774</v>
      </c>
      <c r="AR33" s="99" t="s">
        <v>774</v>
      </c>
    </row>
    <row r="34" spans="1:44" ht="33">
      <c r="A34" s="58" t="s">
        <v>65</v>
      </c>
      <c r="B34" s="58">
        <v>900</v>
      </c>
      <c r="C34" s="58" t="s">
        <v>13</v>
      </c>
      <c r="D34" s="101" t="s">
        <v>66</v>
      </c>
      <c r="E34" s="122">
        <v>1.4492753623188406E-2</v>
      </c>
      <c r="F34" s="122">
        <v>2.8985507246376812E-2</v>
      </c>
      <c r="G34" s="122">
        <v>1.4492753623188406E-2</v>
      </c>
      <c r="H34" s="122">
        <v>0.94202898550724634</v>
      </c>
      <c r="I34" s="21">
        <v>69</v>
      </c>
      <c r="J34" s="93" t="s">
        <v>694</v>
      </c>
      <c r="K34" s="93" t="s">
        <v>694</v>
      </c>
      <c r="L34" s="93" t="s">
        <v>694</v>
      </c>
      <c r="M34" s="93" t="s">
        <v>694</v>
      </c>
      <c r="N34" s="21" t="s">
        <v>694</v>
      </c>
      <c r="O34" s="156">
        <v>3.5714285714285712E-2</v>
      </c>
      <c r="P34" s="156">
        <v>1.1904761904761904E-2</v>
      </c>
      <c r="Q34" s="156">
        <v>3.5714285714285712E-2</v>
      </c>
      <c r="R34" s="156">
        <v>0.91666666666666663</v>
      </c>
      <c r="S34" s="157">
        <v>84</v>
      </c>
      <c r="T34" s="156" t="s">
        <v>694</v>
      </c>
      <c r="U34" s="156" t="s">
        <v>694</v>
      </c>
      <c r="V34" s="156" t="s">
        <v>694</v>
      </c>
      <c r="W34" s="156" t="s">
        <v>694</v>
      </c>
      <c r="X34" s="157" t="s">
        <v>694</v>
      </c>
      <c r="Y34" s="96">
        <v>2.2988505747126436E-2</v>
      </c>
      <c r="Z34" s="96">
        <v>1.1494252873563218E-2</v>
      </c>
      <c r="AA34" s="96">
        <v>2.2988505747126436E-2</v>
      </c>
      <c r="AB34" s="96">
        <v>0.94252873563218387</v>
      </c>
      <c r="AC34" s="16">
        <v>87</v>
      </c>
      <c r="AD34" s="96" t="s">
        <v>694</v>
      </c>
      <c r="AE34" s="96" t="s">
        <v>694</v>
      </c>
      <c r="AF34" s="96" t="s">
        <v>694</v>
      </c>
      <c r="AG34" s="96" t="s">
        <v>694</v>
      </c>
      <c r="AH34" s="16" t="s">
        <v>694</v>
      </c>
      <c r="AI34" s="155">
        <v>3.4482758620689655E-2</v>
      </c>
      <c r="AJ34" s="153">
        <v>2.2988505747126436E-2</v>
      </c>
      <c r="AK34" s="153">
        <v>2.2988505747126436E-2</v>
      </c>
      <c r="AL34" s="153">
        <v>0.91954022988505746</v>
      </c>
      <c r="AM34" s="154">
        <v>87</v>
      </c>
      <c r="AN34" s="153" t="s">
        <v>694</v>
      </c>
      <c r="AO34" s="153" t="s">
        <v>694</v>
      </c>
      <c r="AP34" s="153" t="s">
        <v>694</v>
      </c>
      <c r="AQ34" s="153" t="s">
        <v>694</v>
      </c>
      <c r="AR34" s="154" t="s">
        <v>694</v>
      </c>
    </row>
    <row r="35" spans="1:44">
      <c r="A35" s="58" t="s">
        <v>67</v>
      </c>
      <c r="B35" s="58">
        <v>112</v>
      </c>
      <c r="C35" s="58" t="s">
        <v>13</v>
      </c>
      <c r="D35" s="92" t="s">
        <v>68</v>
      </c>
      <c r="E35" s="122">
        <v>1</v>
      </c>
      <c r="F35" s="122">
        <v>0</v>
      </c>
      <c r="G35" s="122">
        <v>0</v>
      </c>
      <c r="H35" s="122">
        <v>0</v>
      </c>
      <c r="I35" s="21">
        <v>14</v>
      </c>
      <c r="J35" s="93" t="s">
        <v>694</v>
      </c>
      <c r="K35" s="93" t="s">
        <v>694</v>
      </c>
      <c r="L35" s="93" t="s">
        <v>694</v>
      </c>
      <c r="M35" s="93" t="s">
        <v>694</v>
      </c>
      <c r="N35" s="21" t="s">
        <v>694</v>
      </c>
      <c r="O35" s="66">
        <v>1</v>
      </c>
      <c r="P35" s="66">
        <v>0</v>
      </c>
      <c r="Q35" s="66">
        <v>0</v>
      </c>
      <c r="R35" s="66">
        <v>0</v>
      </c>
      <c r="S35" s="120">
        <v>10</v>
      </c>
      <c r="T35" s="66" t="s">
        <v>694</v>
      </c>
      <c r="U35" s="66" t="s">
        <v>694</v>
      </c>
      <c r="V35" s="66" t="s">
        <v>694</v>
      </c>
      <c r="W35" s="66" t="s">
        <v>694</v>
      </c>
      <c r="X35" s="120" t="s">
        <v>694</v>
      </c>
      <c r="Y35" s="93" t="s">
        <v>774</v>
      </c>
      <c r="Z35" s="93" t="s">
        <v>774</v>
      </c>
      <c r="AA35" s="93" t="s">
        <v>774</v>
      </c>
      <c r="AB35" s="93" t="s">
        <v>774</v>
      </c>
      <c r="AC35" s="105" t="s">
        <v>774</v>
      </c>
      <c r="AD35" s="96" t="s">
        <v>694</v>
      </c>
      <c r="AE35" s="96" t="s">
        <v>694</v>
      </c>
      <c r="AF35" s="96" t="s">
        <v>694</v>
      </c>
      <c r="AG35" s="96" t="s">
        <v>694</v>
      </c>
      <c r="AH35" s="16" t="s">
        <v>694</v>
      </c>
      <c r="AI35" s="97" t="s">
        <v>774</v>
      </c>
      <c r="AJ35" s="98" t="s">
        <v>774</v>
      </c>
      <c r="AK35" s="98" t="s">
        <v>774</v>
      </c>
      <c r="AL35" s="98" t="s">
        <v>774</v>
      </c>
      <c r="AM35" s="99" t="s">
        <v>774</v>
      </c>
      <c r="AN35" s="98" t="s">
        <v>694</v>
      </c>
      <c r="AO35" s="98" t="s">
        <v>694</v>
      </c>
      <c r="AP35" s="98" t="s">
        <v>694</v>
      </c>
      <c r="AQ35" s="98" t="s">
        <v>694</v>
      </c>
      <c r="AR35" s="99" t="s">
        <v>694</v>
      </c>
    </row>
    <row r="36" spans="1:44">
      <c r="A36" s="58" t="s">
        <v>69</v>
      </c>
      <c r="B36" s="58">
        <v>114</v>
      </c>
      <c r="C36" s="58" t="s">
        <v>8</v>
      </c>
      <c r="D36" s="92" t="s">
        <v>70</v>
      </c>
      <c r="E36" s="122">
        <v>0.65665488810365136</v>
      </c>
      <c r="F36" s="122">
        <v>0.18433451118963487</v>
      </c>
      <c r="G36" s="122">
        <v>0.14134275618374559</v>
      </c>
      <c r="H36" s="122">
        <v>1.7667844522968199E-2</v>
      </c>
      <c r="I36" s="21">
        <v>1698</v>
      </c>
      <c r="J36" s="93">
        <v>7.4999999999999997E-2</v>
      </c>
      <c r="K36" s="93">
        <v>0.55000000000000004</v>
      </c>
      <c r="L36" s="93">
        <v>0.375</v>
      </c>
      <c r="M36" s="93">
        <v>0</v>
      </c>
      <c r="N36" s="21">
        <v>40</v>
      </c>
      <c r="O36" s="66">
        <v>0.65296535525543165</v>
      </c>
      <c r="P36" s="66">
        <v>0.20023487962419259</v>
      </c>
      <c r="Q36" s="66">
        <v>0.13388138578978273</v>
      </c>
      <c r="R36" s="66">
        <v>1.2918379330593071E-2</v>
      </c>
      <c r="S36" s="120">
        <v>1703</v>
      </c>
      <c r="T36" s="66">
        <v>7.4999999999999997E-2</v>
      </c>
      <c r="U36" s="66">
        <v>0.42499999999999999</v>
      </c>
      <c r="V36" s="66">
        <v>0.5</v>
      </c>
      <c r="W36" s="66">
        <v>0</v>
      </c>
      <c r="X36" s="120">
        <v>40</v>
      </c>
      <c r="Y36" s="96">
        <v>0.66064981949458479</v>
      </c>
      <c r="Z36" s="96">
        <v>0.18231046931407943</v>
      </c>
      <c r="AA36" s="96">
        <v>0.1444043321299639</v>
      </c>
      <c r="AB36" s="96">
        <v>1.263537906137184E-2</v>
      </c>
      <c r="AC36" s="16">
        <v>1662</v>
      </c>
      <c r="AD36" s="96">
        <v>2.2727272727272728E-2</v>
      </c>
      <c r="AE36" s="96">
        <v>0.25</v>
      </c>
      <c r="AF36" s="96">
        <v>0.72727272727272729</v>
      </c>
      <c r="AG36" s="96">
        <v>0</v>
      </c>
      <c r="AH36" s="16">
        <v>44</v>
      </c>
      <c r="AI36" s="97">
        <v>0.66205160478288227</v>
      </c>
      <c r="AJ36" s="98">
        <v>0.16110761485210826</v>
      </c>
      <c r="AK36" s="98">
        <v>0.1617369414726243</v>
      </c>
      <c r="AL36" s="98">
        <v>1.5103838892385148E-2</v>
      </c>
      <c r="AM36" s="99">
        <v>1589</v>
      </c>
      <c r="AN36" s="98">
        <v>4.1666666666666664E-2</v>
      </c>
      <c r="AO36" s="98">
        <v>0.22916666666666666</v>
      </c>
      <c r="AP36" s="98">
        <v>0.72916666666666663</v>
      </c>
      <c r="AQ36" s="98">
        <v>0</v>
      </c>
      <c r="AR36" s="99">
        <v>48</v>
      </c>
    </row>
    <row r="37" spans="1:44">
      <c r="A37" s="58" t="s">
        <v>71</v>
      </c>
      <c r="B37" s="58">
        <v>101</v>
      </c>
      <c r="C37" s="58" t="s">
        <v>8</v>
      </c>
      <c r="D37" s="92" t="s">
        <v>72</v>
      </c>
      <c r="E37" s="122">
        <v>0.50133096716947645</v>
      </c>
      <c r="F37" s="122">
        <v>0.29370008873114462</v>
      </c>
      <c r="G37" s="122">
        <v>0.19964507542147295</v>
      </c>
      <c r="H37" s="122">
        <v>5.3238686779059448E-3</v>
      </c>
      <c r="I37" s="21">
        <v>2254</v>
      </c>
      <c r="J37" s="93">
        <v>4.8387096774193547E-2</v>
      </c>
      <c r="K37" s="93">
        <v>0.35483870967741937</v>
      </c>
      <c r="L37" s="93">
        <v>0.59677419354838712</v>
      </c>
      <c r="M37" s="93">
        <v>0</v>
      </c>
      <c r="N37" s="21">
        <v>62</v>
      </c>
      <c r="O37" s="66">
        <v>0.48964896489648962</v>
      </c>
      <c r="P37" s="66">
        <v>0.29747974797479748</v>
      </c>
      <c r="Q37" s="66">
        <v>0.20792079207920791</v>
      </c>
      <c r="R37" s="66">
        <v>4.9504950495049506E-3</v>
      </c>
      <c r="S37" s="120">
        <v>2222</v>
      </c>
      <c r="T37" s="66">
        <v>3.2258064516129031E-2</v>
      </c>
      <c r="U37" s="66">
        <v>0.32258064516129031</v>
      </c>
      <c r="V37" s="66">
        <v>0.64516129032258063</v>
      </c>
      <c r="W37" s="66">
        <v>0</v>
      </c>
      <c r="X37" s="120">
        <v>62</v>
      </c>
      <c r="Y37" s="96">
        <v>0.46366619784341301</v>
      </c>
      <c r="Z37" s="96">
        <v>0.31317393342709798</v>
      </c>
      <c r="AA37" s="96">
        <v>0.21847163619315518</v>
      </c>
      <c r="AB37" s="96">
        <v>4.6882325363338025E-3</v>
      </c>
      <c r="AC37" s="16">
        <v>2133</v>
      </c>
      <c r="AD37" s="96">
        <v>0</v>
      </c>
      <c r="AE37" s="96">
        <v>0.29090909090909089</v>
      </c>
      <c r="AF37" s="96">
        <v>0.70909090909090911</v>
      </c>
      <c r="AG37" s="96">
        <v>0</v>
      </c>
      <c r="AH37" s="16">
        <v>55</v>
      </c>
      <c r="AI37" s="97">
        <v>0.43701550387596899</v>
      </c>
      <c r="AJ37" s="98">
        <v>0.33720930232558138</v>
      </c>
      <c r="AK37" s="98">
        <v>0.22044573643410853</v>
      </c>
      <c r="AL37" s="98">
        <v>5.3294573643410852E-3</v>
      </c>
      <c r="AM37" s="99">
        <v>2064</v>
      </c>
      <c r="AN37" s="98">
        <v>0</v>
      </c>
      <c r="AO37" s="98">
        <v>0.18181818181818182</v>
      </c>
      <c r="AP37" s="98">
        <v>0.81818181818181823</v>
      </c>
      <c r="AQ37" s="98">
        <v>0</v>
      </c>
      <c r="AR37" s="99">
        <v>55</v>
      </c>
    </row>
    <row r="38" spans="1:44">
      <c r="A38" s="58" t="s">
        <v>73</v>
      </c>
      <c r="B38" s="58">
        <v>113</v>
      </c>
      <c r="C38" s="58" t="s">
        <v>13</v>
      </c>
      <c r="D38" s="92" t="s">
        <v>74</v>
      </c>
      <c r="E38" s="122">
        <v>0.5810276679841897</v>
      </c>
      <c r="F38" s="122">
        <v>0.2865612648221344</v>
      </c>
      <c r="G38" s="122">
        <v>0.11264822134387352</v>
      </c>
      <c r="H38" s="122">
        <v>1.9762845849802372E-2</v>
      </c>
      <c r="I38" s="21">
        <v>506</v>
      </c>
      <c r="J38" s="93">
        <v>4.3478260869565216E-2</v>
      </c>
      <c r="K38" s="93">
        <v>0.52173913043478259</v>
      </c>
      <c r="L38" s="93">
        <v>0.43478260869565216</v>
      </c>
      <c r="M38" s="93">
        <v>0</v>
      </c>
      <c r="N38" s="21">
        <v>23</v>
      </c>
      <c r="O38" s="66">
        <v>0.58317025440313108</v>
      </c>
      <c r="P38" s="66">
        <v>0.2857142857142857</v>
      </c>
      <c r="Q38" s="66">
        <v>0.11937377690802348</v>
      </c>
      <c r="R38" s="66">
        <v>1.1741682974559686E-2</v>
      </c>
      <c r="S38" s="120">
        <v>511</v>
      </c>
      <c r="T38" s="66">
        <v>0</v>
      </c>
      <c r="U38" s="66">
        <v>0.34782608695652173</v>
      </c>
      <c r="V38" s="66">
        <v>0.65217391304347827</v>
      </c>
      <c r="W38" s="66">
        <v>0</v>
      </c>
      <c r="X38" s="120">
        <v>23</v>
      </c>
      <c r="Y38" s="96">
        <v>0.58396946564885499</v>
      </c>
      <c r="Z38" s="96">
        <v>0.28816793893129772</v>
      </c>
      <c r="AA38" s="96">
        <v>0.1049618320610687</v>
      </c>
      <c r="AB38" s="96">
        <v>2.2900763358778626E-2</v>
      </c>
      <c r="AC38" s="16">
        <v>524</v>
      </c>
      <c r="AD38" s="96">
        <v>0</v>
      </c>
      <c r="AE38" s="96">
        <v>0.57692307692307687</v>
      </c>
      <c r="AF38" s="96">
        <v>0.42307692307692307</v>
      </c>
      <c r="AG38" s="96">
        <v>0</v>
      </c>
      <c r="AH38" s="16">
        <v>26</v>
      </c>
      <c r="AI38" s="97">
        <v>0.55777777777777782</v>
      </c>
      <c r="AJ38" s="98">
        <v>0.31333333333333335</v>
      </c>
      <c r="AK38" s="98">
        <v>0.11333333333333333</v>
      </c>
      <c r="AL38" s="98">
        <v>1.5555555555555555E-2</v>
      </c>
      <c r="AM38" s="99">
        <v>450</v>
      </c>
      <c r="AN38" s="98">
        <v>0</v>
      </c>
      <c r="AO38" s="98">
        <v>0.35714285714285715</v>
      </c>
      <c r="AP38" s="98">
        <v>0.6428571428571429</v>
      </c>
      <c r="AQ38" s="98">
        <v>0</v>
      </c>
      <c r="AR38" s="99">
        <v>14</v>
      </c>
    </row>
    <row r="39" spans="1:44">
      <c r="A39" s="58" t="s">
        <v>75</v>
      </c>
      <c r="B39" s="58">
        <v>113</v>
      </c>
      <c r="C39" s="58" t="s">
        <v>13</v>
      </c>
      <c r="D39" s="92" t="s">
        <v>76</v>
      </c>
      <c r="E39" s="122">
        <v>0.53688524590163933</v>
      </c>
      <c r="F39" s="122">
        <v>0.25</v>
      </c>
      <c r="G39" s="122">
        <v>8.4016393442622947E-2</v>
      </c>
      <c r="H39" s="122">
        <v>0.12909836065573771</v>
      </c>
      <c r="I39" s="21">
        <v>488</v>
      </c>
      <c r="J39" s="93">
        <v>0.05</v>
      </c>
      <c r="K39" s="93">
        <v>0.5</v>
      </c>
      <c r="L39" s="93">
        <v>0.35</v>
      </c>
      <c r="M39" s="93">
        <v>0.1</v>
      </c>
      <c r="N39" s="21">
        <v>20</v>
      </c>
      <c r="O39" s="66">
        <v>0.5342163355408388</v>
      </c>
      <c r="P39" s="66">
        <v>0.24944812362030905</v>
      </c>
      <c r="Q39" s="66">
        <v>7.7262693156732898E-2</v>
      </c>
      <c r="R39" s="66">
        <v>0.13907284768211919</v>
      </c>
      <c r="S39" s="120">
        <v>453</v>
      </c>
      <c r="T39" s="66">
        <v>0</v>
      </c>
      <c r="U39" s="66">
        <v>0.53846153846153844</v>
      </c>
      <c r="V39" s="66">
        <v>0.38461538461538464</v>
      </c>
      <c r="W39" s="66">
        <v>7.6923076923076927E-2</v>
      </c>
      <c r="X39" s="120">
        <v>13</v>
      </c>
      <c r="Y39" s="96">
        <v>0.5304347826086957</v>
      </c>
      <c r="Z39" s="96">
        <v>0.29130434782608694</v>
      </c>
      <c r="AA39" s="96">
        <v>7.3913043478260873E-2</v>
      </c>
      <c r="AB39" s="96">
        <v>0.10434782608695652</v>
      </c>
      <c r="AC39" s="16">
        <v>460</v>
      </c>
      <c r="AD39" s="96">
        <v>9.0909090909090912E-2</v>
      </c>
      <c r="AE39" s="96">
        <v>0.45454545454545453</v>
      </c>
      <c r="AF39" s="96">
        <v>0.36363636363636365</v>
      </c>
      <c r="AG39" s="96">
        <v>9.0909090909090912E-2</v>
      </c>
      <c r="AH39" s="16">
        <v>11</v>
      </c>
      <c r="AI39" s="97">
        <v>0.49752475247524752</v>
      </c>
      <c r="AJ39" s="98">
        <v>0.34405940594059403</v>
      </c>
      <c r="AK39" s="98">
        <v>6.9306930693069313E-2</v>
      </c>
      <c r="AL39" s="98">
        <v>8.9108910891089105E-2</v>
      </c>
      <c r="AM39" s="99">
        <v>404</v>
      </c>
      <c r="AN39" s="98">
        <v>0</v>
      </c>
      <c r="AO39" s="98">
        <v>0.73333333333333328</v>
      </c>
      <c r="AP39" s="98">
        <v>0.26666666666666666</v>
      </c>
      <c r="AQ39" s="98">
        <v>0</v>
      </c>
      <c r="AR39" s="99">
        <v>15</v>
      </c>
    </row>
    <row r="40" spans="1:44">
      <c r="A40" s="58" t="s">
        <v>77</v>
      </c>
      <c r="B40" s="58">
        <v>101</v>
      </c>
      <c r="C40" s="58" t="s">
        <v>13</v>
      </c>
      <c r="D40" s="92" t="s">
        <v>78</v>
      </c>
      <c r="E40" s="122">
        <v>0.73815165876777256</v>
      </c>
      <c r="F40" s="122">
        <v>0.13625592417061611</v>
      </c>
      <c r="G40" s="122">
        <v>0.11255924170616113</v>
      </c>
      <c r="H40" s="122">
        <v>1.3033175355450236E-2</v>
      </c>
      <c r="I40" s="21">
        <v>844</v>
      </c>
      <c r="J40" s="93">
        <v>0.17857142857142858</v>
      </c>
      <c r="K40" s="93">
        <v>0.4642857142857143</v>
      </c>
      <c r="L40" s="93">
        <v>0.35714285714285715</v>
      </c>
      <c r="M40" s="93">
        <v>0</v>
      </c>
      <c r="N40" s="21">
        <v>28</v>
      </c>
      <c r="O40" s="66">
        <v>0.77604790419161673</v>
      </c>
      <c r="P40" s="66">
        <v>9.9401197604790423E-2</v>
      </c>
      <c r="Q40" s="66">
        <v>0.11497005988023952</v>
      </c>
      <c r="R40" s="66">
        <v>9.5808383233532933E-3</v>
      </c>
      <c r="S40" s="120">
        <v>835</v>
      </c>
      <c r="T40" s="66">
        <v>0.23809523809523808</v>
      </c>
      <c r="U40" s="66">
        <v>0.2857142857142857</v>
      </c>
      <c r="V40" s="66">
        <v>0.47619047619047616</v>
      </c>
      <c r="W40" s="66">
        <v>0</v>
      </c>
      <c r="X40" s="120">
        <v>21</v>
      </c>
      <c r="Y40" s="96">
        <v>0.78361858190709044</v>
      </c>
      <c r="Z40" s="96">
        <v>0.11246943765281174</v>
      </c>
      <c r="AA40" s="96">
        <v>9.4132029339853304E-2</v>
      </c>
      <c r="AB40" s="96">
        <v>9.7799511002444987E-3</v>
      </c>
      <c r="AC40" s="16">
        <v>818</v>
      </c>
      <c r="AD40" s="96">
        <v>0.29166666666666669</v>
      </c>
      <c r="AE40" s="96">
        <v>0.41666666666666669</v>
      </c>
      <c r="AF40" s="96">
        <v>0.29166666666666669</v>
      </c>
      <c r="AG40" s="96">
        <v>0</v>
      </c>
      <c r="AH40" s="16">
        <v>24</v>
      </c>
      <c r="AI40" s="97">
        <v>0.77677419354838706</v>
      </c>
      <c r="AJ40" s="98">
        <v>0.12258064516129032</v>
      </c>
      <c r="AK40" s="98">
        <v>9.5483870967741941E-2</v>
      </c>
      <c r="AL40" s="98">
        <v>5.1612903225806452E-3</v>
      </c>
      <c r="AM40" s="99">
        <v>775</v>
      </c>
      <c r="AN40" s="98">
        <v>0.34782608695652173</v>
      </c>
      <c r="AO40" s="98">
        <v>0.34782608695652173</v>
      </c>
      <c r="AP40" s="98">
        <v>0.30434782608695654</v>
      </c>
      <c r="AQ40" s="98">
        <v>0</v>
      </c>
      <c r="AR40" s="99">
        <v>23</v>
      </c>
    </row>
    <row r="41" spans="1:44">
      <c r="A41" s="58" t="s">
        <v>79</v>
      </c>
      <c r="B41" s="58">
        <v>101</v>
      </c>
      <c r="C41" s="58" t="s">
        <v>13</v>
      </c>
      <c r="D41" s="92" t="s">
        <v>80</v>
      </c>
      <c r="E41" s="122">
        <v>0.63492063492063489</v>
      </c>
      <c r="F41" s="122">
        <v>0.26190476190476192</v>
      </c>
      <c r="G41" s="122">
        <v>8.7301587301587297E-2</v>
      </c>
      <c r="H41" s="122">
        <v>1.5873015873015872E-2</v>
      </c>
      <c r="I41" s="21">
        <v>126</v>
      </c>
      <c r="J41" s="93" t="s">
        <v>774</v>
      </c>
      <c r="K41" s="93" t="s">
        <v>774</v>
      </c>
      <c r="L41" s="93" t="s">
        <v>774</v>
      </c>
      <c r="M41" s="93" t="s">
        <v>774</v>
      </c>
      <c r="N41" s="93" t="s">
        <v>774</v>
      </c>
      <c r="O41" s="66">
        <v>0.61864406779661019</v>
      </c>
      <c r="P41" s="66">
        <v>0.27966101694915252</v>
      </c>
      <c r="Q41" s="66">
        <v>9.3220338983050849E-2</v>
      </c>
      <c r="R41" s="66">
        <v>8.4745762711864406E-3</v>
      </c>
      <c r="S41" s="120">
        <v>118</v>
      </c>
      <c r="T41" s="66" t="s">
        <v>774</v>
      </c>
      <c r="U41" s="66" t="s">
        <v>774</v>
      </c>
      <c r="V41" s="66" t="s">
        <v>774</v>
      </c>
      <c r="W41" s="66" t="s">
        <v>774</v>
      </c>
      <c r="X41" s="120" t="s">
        <v>774</v>
      </c>
      <c r="Y41" s="96">
        <v>0.61538461538461542</v>
      </c>
      <c r="Z41" s="96">
        <v>0.22307692307692309</v>
      </c>
      <c r="AA41" s="96">
        <v>0.12307692307692308</v>
      </c>
      <c r="AB41" s="96">
        <v>3.8461538461538464E-2</v>
      </c>
      <c r="AC41" s="16">
        <v>130</v>
      </c>
      <c r="AD41" s="93" t="s">
        <v>774</v>
      </c>
      <c r="AE41" s="93" t="s">
        <v>774</v>
      </c>
      <c r="AF41" s="93" t="s">
        <v>774</v>
      </c>
      <c r="AG41" s="93" t="s">
        <v>774</v>
      </c>
      <c r="AH41" s="105" t="s">
        <v>774</v>
      </c>
      <c r="AI41" s="97">
        <v>0.66129032258064513</v>
      </c>
      <c r="AJ41" s="98">
        <v>0.24193548387096775</v>
      </c>
      <c r="AK41" s="98">
        <v>8.0645161290322578E-2</v>
      </c>
      <c r="AL41" s="98">
        <v>1.6129032258064516E-2</v>
      </c>
      <c r="AM41" s="99">
        <v>124</v>
      </c>
      <c r="AN41" s="97" t="s">
        <v>774</v>
      </c>
      <c r="AO41" s="98" t="s">
        <v>774</v>
      </c>
      <c r="AP41" s="98" t="s">
        <v>774</v>
      </c>
      <c r="AQ41" s="98" t="s">
        <v>774</v>
      </c>
      <c r="AR41" s="99" t="s">
        <v>774</v>
      </c>
    </row>
    <row r="42" spans="1:44">
      <c r="A42" s="58" t="s">
        <v>81</v>
      </c>
      <c r="B42" s="58">
        <v>114</v>
      </c>
      <c r="C42" s="58" t="s">
        <v>13</v>
      </c>
      <c r="D42" s="92" t="s">
        <v>82</v>
      </c>
      <c r="E42" s="122">
        <v>0.82608695652173914</v>
      </c>
      <c r="F42" s="122">
        <v>0.11304347826086956</v>
      </c>
      <c r="G42" s="122">
        <v>4.3478260869565216E-2</v>
      </c>
      <c r="H42" s="122">
        <v>1.7391304347826087E-2</v>
      </c>
      <c r="I42" s="21">
        <v>115</v>
      </c>
      <c r="J42" s="93" t="s">
        <v>774</v>
      </c>
      <c r="K42" s="93" t="s">
        <v>774</v>
      </c>
      <c r="L42" s="93" t="s">
        <v>774</v>
      </c>
      <c r="M42" s="93" t="s">
        <v>774</v>
      </c>
      <c r="N42" s="93" t="s">
        <v>774</v>
      </c>
      <c r="O42" s="66">
        <v>0.8</v>
      </c>
      <c r="P42" s="66">
        <v>0.10909090909090909</v>
      </c>
      <c r="Q42" s="66">
        <v>7.2727272727272724E-2</v>
      </c>
      <c r="R42" s="66">
        <v>1.8181818181818181E-2</v>
      </c>
      <c r="S42" s="120">
        <v>110</v>
      </c>
      <c r="T42" s="66" t="s">
        <v>774</v>
      </c>
      <c r="U42" s="66" t="s">
        <v>774</v>
      </c>
      <c r="V42" s="66" t="s">
        <v>774</v>
      </c>
      <c r="W42" s="66" t="s">
        <v>774</v>
      </c>
      <c r="X42" s="120" t="s">
        <v>774</v>
      </c>
      <c r="Y42" s="96">
        <v>0.64220183486238536</v>
      </c>
      <c r="Z42" s="96">
        <v>0.21100917431192662</v>
      </c>
      <c r="AA42" s="96">
        <v>0.11009174311926606</v>
      </c>
      <c r="AB42" s="96">
        <v>3.669724770642202E-2</v>
      </c>
      <c r="AC42" s="16">
        <v>109</v>
      </c>
      <c r="AD42" s="93" t="s">
        <v>774</v>
      </c>
      <c r="AE42" s="93" t="s">
        <v>774</v>
      </c>
      <c r="AF42" s="93" t="s">
        <v>774</v>
      </c>
      <c r="AG42" s="93" t="s">
        <v>774</v>
      </c>
      <c r="AH42" s="105" t="s">
        <v>774</v>
      </c>
      <c r="AI42" s="97">
        <v>0.65137614678899081</v>
      </c>
      <c r="AJ42" s="98">
        <v>0.21100917431192662</v>
      </c>
      <c r="AK42" s="98">
        <v>0.11009174311926606</v>
      </c>
      <c r="AL42" s="98">
        <v>2.7522935779816515E-2</v>
      </c>
      <c r="AM42" s="99">
        <v>109</v>
      </c>
      <c r="AN42" s="97" t="s">
        <v>774</v>
      </c>
      <c r="AO42" s="98" t="s">
        <v>774</v>
      </c>
      <c r="AP42" s="98" t="s">
        <v>774</v>
      </c>
      <c r="AQ42" s="98" t="s">
        <v>774</v>
      </c>
      <c r="AR42" s="99" t="s">
        <v>774</v>
      </c>
    </row>
    <row r="43" spans="1:44">
      <c r="A43" s="58" t="s">
        <v>83</v>
      </c>
      <c r="B43" s="58">
        <v>123</v>
      </c>
      <c r="C43" s="58" t="s">
        <v>13</v>
      </c>
      <c r="D43" s="92" t="s">
        <v>84</v>
      </c>
      <c r="E43" s="122">
        <v>0.689727463312369</v>
      </c>
      <c r="F43" s="122">
        <v>0.22851153039832284</v>
      </c>
      <c r="G43" s="122">
        <v>6.4989517819706494E-2</v>
      </c>
      <c r="H43" s="122">
        <v>1.6771488469601678E-2</v>
      </c>
      <c r="I43" s="21">
        <v>477</v>
      </c>
      <c r="J43" s="93">
        <v>0.17647058823529413</v>
      </c>
      <c r="K43" s="93">
        <v>0.70588235294117652</v>
      </c>
      <c r="L43" s="93">
        <v>0.11764705882352941</v>
      </c>
      <c r="M43" s="93">
        <v>0</v>
      </c>
      <c r="N43" s="21">
        <v>17</v>
      </c>
      <c r="O43" s="66">
        <v>0.64377682403433478</v>
      </c>
      <c r="P43" s="66">
        <v>0.28755364806866951</v>
      </c>
      <c r="Q43" s="66">
        <v>4.7210300429184553E-2</v>
      </c>
      <c r="R43" s="66">
        <v>2.1459227467811159E-2</v>
      </c>
      <c r="S43" s="120">
        <v>466</v>
      </c>
      <c r="T43" s="66">
        <v>6.6666666666666666E-2</v>
      </c>
      <c r="U43" s="66">
        <v>0.8</v>
      </c>
      <c r="V43" s="66">
        <v>0.13333333333333333</v>
      </c>
      <c r="W43" s="66">
        <v>0</v>
      </c>
      <c r="X43" s="120">
        <v>15</v>
      </c>
      <c r="Y43" s="96">
        <v>0.62528216704288941</v>
      </c>
      <c r="Z43" s="96">
        <v>0.32054176072234764</v>
      </c>
      <c r="AA43" s="96">
        <v>4.0632054176072234E-2</v>
      </c>
      <c r="AB43" s="96">
        <v>1.3544018058690745E-2</v>
      </c>
      <c r="AC43" s="16">
        <v>443</v>
      </c>
      <c r="AD43" s="96">
        <v>0.1875</v>
      </c>
      <c r="AE43" s="96">
        <v>0.6875</v>
      </c>
      <c r="AF43" s="96">
        <v>0.125</v>
      </c>
      <c r="AG43" s="96">
        <v>0</v>
      </c>
      <c r="AH43" s="16">
        <v>16</v>
      </c>
      <c r="AI43" s="97">
        <v>0.65011286681715574</v>
      </c>
      <c r="AJ43" s="98">
        <v>0.28216704288939054</v>
      </c>
      <c r="AK43" s="98">
        <v>5.4176072234762979E-2</v>
      </c>
      <c r="AL43" s="98">
        <v>1.3544018058690745E-2</v>
      </c>
      <c r="AM43" s="99">
        <v>443</v>
      </c>
      <c r="AN43" s="98">
        <v>0.1</v>
      </c>
      <c r="AO43" s="98">
        <v>0.65</v>
      </c>
      <c r="AP43" s="98">
        <v>0.25</v>
      </c>
      <c r="AQ43" s="98">
        <v>0</v>
      </c>
      <c r="AR43" s="99">
        <v>20</v>
      </c>
    </row>
    <row r="44" spans="1:44">
      <c r="A44" s="58" t="s">
        <v>85</v>
      </c>
      <c r="B44" s="58">
        <v>105</v>
      </c>
      <c r="C44" s="58" t="s">
        <v>13</v>
      </c>
      <c r="D44" s="92" t="s">
        <v>86</v>
      </c>
      <c r="E44" s="122">
        <v>0.77777777777777779</v>
      </c>
      <c r="F44" s="122">
        <v>0.16296296296296298</v>
      </c>
      <c r="G44" s="122">
        <v>5.185185185185185E-2</v>
      </c>
      <c r="H44" s="122">
        <v>7.4074074074074077E-3</v>
      </c>
      <c r="I44" s="21">
        <v>135</v>
      </c>
      <c r="J44" s="93" t="s">
        <v>774</v>
      </c>
      <c r="K44" s="93" t="s">
        <v>774</v>
      </c>
      <c r="L44" s="93" t="s">
        <v>774</v>
      </c>
      <c r="M44" s="93" t="s">
        <v>774</v>
      </c>
      <c r="N44" s="93" t="s">
        <v>774</v>
      </c>
      <c r="O44" s="66">
        <v>0.81343283582089554</v>
      </c>
      <c r="P44" s="66">
        <v>0.16417910447761194</v>
      </c>
      <c r="Q44" s="66">
        <v>7.462686567164179E-3</v>
      </c>
      <c r="R44" s="66">
        <v>1.4925373134328358E-2</v>
      </c>
      <c r="S44" s="120">
        <v>134</v>
      </c>
      <c r="T44" s="66" t="s">
        <v>774</v>
      </c>
      <c r="U44" s="66" t="s">
        <v>774</v>
      </c>
      <c r="V44" s="66" t="s">
        <v>774</v>
      </c>
      <c r="W44" s="66" t="s">
        <v>774</v>
      </c>
      <c r="X44" s="120" t="s">
        <v>774</v>
      </c>
      <c r="Y44" s="96">
        <v>0.73728813559322037</v>
      </c>
      <c r="Z44" s="96">
        <v>0.23728813559322035</v>
      </c>
      <c r="AA44" s="96">
        <v>1.6949152542372881E-2</v>
      </c>
      <c r="AB44" s="96">
        <v>8.4745762711864406E-3</v>
      </c>
      <c r="AC44" s="16">
        <v>118</v>
      </c>
      <c r="AD44" s="96" t="s">
        <v>694</v>
      </c>
      <c r="AE44" s="96" t="s">
        <v>694</v>
      </c>
      <c r="AF44" s="96" t="s">
        <v>694</v>
      </c>
      <c r="AG44" s="96" t="s">
        <v>694</v>
      </c>
      <c r="AH44" s="16" t="s">
        <v>694</v>
      </c>
      <c r="AI44" s="97">
        <v>0.72131147540983609</v>
      </c>
      <c r="AJ44" s="98">
        <v>0.24590163934426229</v>
      </c>
      <c r="AK44" s="98">
        <v>2.4590163934426229E-2</v>
      </c>
      <c r="AL44" s="98">
        <v>8.1967213114754103E-3</v>
      </c>
      <c r="AM44" s="99">
        <v>122</v>
      </c>
      <c r="AN44" s="97" t="s">
        <v>774</v>
      </c>
      <c r="AO44" s="98" t="s">
        <v>774</v>
      </c>
      <c r="AP44" s="98" t="s">
        <v>774</v>
      </c>
      <c r="AQ44" s="98" t="s">
        <v>774</v>
      </c>
      <c r="AR44" s="99" t="s">
        <v>774</v>
      </c>
    </row>
    <row r="45" spans="1:44">
      <c r="A45" s="58" t="s">
        <v>87</v>
      </c>
      <c r="B45" s="58">
        <v>121</v>
      </c>
      <c r="C45" s="58" t="s">
        <v>13</v>
      </c>
      <c r="D45" s="92" t="s">
        <v>88</v>
      </c>
      <c r="E45" s="122">
        <v>0.60523897058823528</v>
      </c>
      <c r="F45" s="122">
        <v>0.15395220588235295</v>
      </c>
      <c r="G45" s="122">
        <v>0.21553308823529413</v>
      </c>
      <c r="H45" s="122">
        <v>2.5275735294117647E-2</v>
      </c>
      <c r="I45" s="21">
        <v>2176</v>
      </c>
      <c r="J45" s="93">
        <v>0.15384615384615385</v>
      </c>
      <c r="K45" s="93">
        <v>0.28205128205128205</v>
      </c>
      <c r="L45" s="93">
        <v>0.55128205128205132</v>
      </c>
      <c r="M45" s="93">
        <v>1.282051282051282E-2</v>
      </c>
      <c r="N45" s="21">
        <v>78</v>
      </c>
      <c r="O45" s="66">
        <v>0.57633775159548351</v>
      </c>
      <c r="P45" s="66">
        <v>0.18213058419243985</v>
      </c>
      <c r="Q45" s="66">
        <v>0.22140402552773686</v>
      </c>
      <c r="R45" s="66">
        <v>2.0127638684339717E-2</v>
      </c>
      <c r="S45" s="120">
        <v>2037</v>
      </c>
      <c r="T45" s="66">
        <v>0.1076923076923077</v>
      </c>
      <c r="U45" s="66">
        <v>0.26153846153846155</v>
      </c>
      <c r="V45" s="66">
        <v>0.61538461538461542</v>
      </c>
      <c r="W45" s="66">
        <v>1.5384615384615385E-2</v>
      </c>
      <c r="X45" s="120">
        <v>65</v>
      </c>
      <c r="Y45" s="96">
        <v>0.54365482233502538</v>
      </c>
      <c r="Z45" s="96">
        <v>0.21878172588832487</v>
      </c>
      <c r="AA45" s="96">
        <v>0.21370558375634519</v>
      </c>
      <c r="AB45" s="96">
        <v>2.3857868020304568E-2</v>
      </c>
      <c r="AC45" s="16">
        <v>1970</v>
      </c>
      <c r="AD45" s="96">
        <v>4.4776119402985072E-2</v>
      </c>
      <c r="AE45" s="96">
        <v>0.2537313432835821</v>
      </c>
      <c r="AF45" s="96">
        <v>0.70149253731343286</v>
      </c>
      <c r="AG45" s="96">
        <v>0</v>
      </c>
      <c r="AH45" s="16">
        <v>67</v>
      </c>
      <c r="AI45" s="97">
        <v>0.52915531335149868</v>
      </c>
      <c r="AJ45" s="98">
        <v>0.23923705722070845</v>
      </c>
      <c r="AK45" s="98">
        <v>0.2</v>
      </c>
      <c r="AL45" s="98">
        <v>3.1607629427792917E-2</v>
      </c>
      <c r="AM45" s="99">
        <v>1835</v>
      </c>
      <c r="AN45" s="98">
        <v>3.9473684210526314E-2</v>
      </c>
      <c r="AO45" s="98">
        <v>0.14473684210526316</v>
      </c>
      <c r="AP45" s="98">
        <v>0.78947368421052633</v>
      </c>
      <c r="AQ45" s="98">
        <v>2.6315789473684209E-2</v>
      </c>
      <c r="AR45" s="99">
        <v>76</v>
      </c>
    </row>
    <row r="46" spans="1:44">
      <c r="A46" s="58" t="s">
        <v>89</v>
      </c>
      <c r="B46" s="58">
        <v>101</v>
      </c>
      <c r="C46" s="58" t="s">
        <v>13</v>
      </c>
      <c r="D46" s="92" t="s">
        <v>90</v>
      </c>
      <c r="E46" s="122">
        <v>0.76470588235294112</v>
      </c>
      <c r="F46" s="122">
        <v>0.16176470588235295</v>
      </c>
      <c r="G46" s="122">
        <v>5.8823529411764705E-2</v>
      </c>
      <c r="H46" s="122">
        <v>1.4705882352941176E-2</v>
      </c>
      <c r="I46" s="21">
        <v>68</v>
      </c>
      <c r="J46" s="93" t="s">
        <v>694</v>
      </c>
      <c r="K46" s="93" t="s">
        <v>694</v>
      </c>
      <c r="L46" s="93" t="s">
        <v>694</v>
      </c>
      <c r="M46" s="93" t="s">
        <v>694</v>
      </c>
      <c r="N46" s="21" t="s">
        <v>694</v>
      </c>
      <c r="O46" s="66">
        <v>0.80303030303030298</v>
      </c>
      <c r="P46" s="66">
        <v>0.15151515151515152</v>
      </c>
      <c r="Q46" s="66">
        <v>3.0303030303030304E-2</v>
      </c>
      <c r="R46" s="66">
        <v>1.5151515151515152E-2</v>
      </c>
      <c r="S46" s="120">
        <v>66</v>
      </c>
      <c r="T46" s="66" t="s">
        <v>694</v>
      </c>
      <c r="U46" s="66" t="s">
        <v>694</v>
      </c>
      <c r="V46" s="66" t="s">
        <v>694</v>
      </c>
      <c r="W46" s="66" t="s">
        <v>694</v>
      </c>
      <c r="X46" s="120" t="s">
        <v>694</v>
      </c>
      <c r="Y46" s="96">
        <v>0.74626865671641796</v>
      </c>
      <c r="Z46" s="96">
        <v>0.22388059701492538</v>
      </c>
      <c r="AA46" s="96">
        <v>2.9850746268656716E-2</v>
      </c>
      <c r="AB46" s="96">
        <v>0</v>
      </c>
      <c r="AC46" s="16">
        <v>67</v>
      </c>
      <c r="AD46" s="96" t="s">
        <v>694</v>
      </c>
      <c r="AE46" s="96" t="s">
        <v>694</v>
      </c>
      <c r="AF46" s="96" t="s">
        <v>694</v>
      </c>
      <c r="AG46" s="96" t="s">
        <v>694</v>
      </c>
      <c r="AH46" s="16" t="s">
        <v>694</v>
      </c>
      <c r="AI46" s="97">
        <v>0.70270270270270274</v>
      </c>
      <c r="AJ46" s="98">
        <v>0.22972972972972974</v>
      </c>
      <c r="AK46" s="98">
        <v>5.4054054054054057E-2</v>
      </c>
      <c r="AL46" s="98">
        <v>1.3513513513513514E-2</v>
      </c>
      <c r="AM46" s="99">
        <v>74</v>
      </c>
      <c r="AN46" s="97" t="s">
        <v>774</v>
      </c>
      <c r="AO46" s="98" t="s">
        <v>774</v>
      </c>
      <c r="AP46" s="98" t="s">
        <v>774</v>
      </c>
      <c r="AQ46" s="98" t="s">
        <v>774</v>
      </c>
      <c r="AR46" s="99" t="s">
        <v>774</v>
      </c>
    </row>
    <row r="47" spans="1:44">
      <c r="A47" s="58" t="s">
        <v>91</v>
      </c>
      <c r="B47" s="58">
        <v>123</v>
      </c>
      <c r="C47" s="58" t="s">
        <v>13</v>
      </c>
      <c r="D47" s="92" t="s">
        <v>92</v>
      </c>
      <c r="E47" s="122">
        <v>0.60139860139860135</v>
      </c>
      <c r="F47" s="122">
        <v>0.28671328671328672</v>
      </c>
      <c r="G47" s="122">
        <v>0.10139860139860139</v>
      </c>
      <c r="H47" s="122">
        <v>1.048951048951049E-2</v>
      </c>
      <c r="I47" s="21">
        <v>286</v>
      </c>
      <c r="J47" s="93" t="s">
        <v>774</v>
      </c>
      <c r="K47" s="93" t="s">
        <v>774</v>
      </c>
      <c r="L47" s="93" t="s">
        <v>774</v>
      </c>
      <c r="M47" s="93" t="s">
        <v>774</v>
      </c>
      <c r="N47" s="93" t="s">
        <v>774</v>
      </c>
      <c r="O47" s="66">
        <v>0.5736434108527132</v>
      </c>
      <c r="P47" s="66">
        <v>0.30232558139534882</v>
      </c>
      <c r="Q47" s="66">
        <v>0.10077519379844961</v>
      </c>
      <c r="R47" s="66">
        <v>2.3255813953488372E-2</v>
      </c>
      <c r="S47" s="120">
        <v>258</v>
      </c>
      <c r="T47" s="66" t="s">
        <v>774</v>
      </c>
      <c r="U47" s="66" t="s">
        <v>774</v>
      </c>
      <c r="V47" s="66" t="s">
        <v>774</v>
      </c>
      <c r="W47" s="66" t="s">
        <v>774</v>
      </c>
      <c r="X47" s="120" t="s">
        <v>774</v>
      </c>
      <c r="Y47" s="96">
        <v>0.56768558951965065</v>
      </c>
      <c r="Z47" s="96">
        <v>0.28820960698689957</v>
      </c>
      <c r="AA47" s="96">
        <v>0.11790393013100436</v>
      </c>
      <c r="AB47" s="96">
        <v>2.6200873362445413E-2</v>
      </c>
      <c r="AC47" s="16">
        <v>229</v>
      </c>
      <c r="AD47" s="93" t="s">
        <v>774</v>
      </c>
      <c r="AE47" s="93" t="s">
        <v>774</v>
      </c>
      <c r="AF47" s="93" t="s">
        <v>774</v>
      </c>
      <c r="AG47" s="93" t="s">
        <v>774</v>
      </c>
      <c r="AH47" s="105" t="s">
        <v>774</v>
      </c>
      <c r="AI47" s="97">
        <v>0.51851851851851849</v>
      </c>
      <c r="AJ47" s="98">
        <v>0.32275132275132273</v>
      </c>
      <c r="AK47" s="98">
        <v>0.14814814814814814</v>
      </c>
      <c r="AL47" s="98">
        <v>1.0582010582010581E-2</v>
      </c>
      <c r="AM47" s="99">
        <v>189</v>
      </c>
      <c r="AN47" s="97" t="s">
        <v>774</v>
      </c>
      <c r="AO47" s="98" t="s">
        <v>774</v>
      </c>
      <c r="AP47" s="98" t="s">
        <v>774</v>
      </c>
      <c r="AQ47" s="98" t="s">
        <v>774</v>
      </c>
      <c r="AR47" s="99" t="s">
        <v>774</v>
      </c>
    </row>
    <row r="48" spans="1:44">
      <c r="A48" s="58" t="s">
        <v>93</v>
      </c>
      <c r="B48" s="58">
        <v>101</v>
      </c>
      <c r="C48" s="58" t="s">
        <v>13</v>
      </c>
      <c r="D48" s="92" t="s">
        <v>94</v>
      </c>
      <c r="E48" s="122">
        <v>0.91176470588235292</v>
      </c>
      <c r="F48" s="122">
        <v>8.8235294117647065E-2</v>
      </c>
      <c r="G48" s="122">
        <v>0</v>
      </c>
      <c r="H48" s="122">
        <v>0</v>
      </c>
      <c r="I48" s="21">
        <v>34</v>
      </c>
      <c r="J48" s="93" t="s">
        <v>774</v>
      </c>
      <c r="K48" s="93" t="s">
        <v>774</v>
      </c>
      <c r="L48" s="93" t="s">
        <v>774</v>
      </c>
      <c r="M48" s="93" t="s">
        <v>774</v>
      </c>
      <c r="N48" s="93" t="s">
        <v>774</v>
      </c>
      <c r="O48" s="66">
        <v>0.96666666666666667</v>
      </c>
      <c r="P48" s="66">
        <v>3.3333333333333333E-2</v>
      </c>
      <c r="Q48" s="66">
        <v>0</v>
      </c>
      <c r="R48" s="66">
        <v>0</v>
      </c>
      <c r="S48" s="120">
        <v>30</v>
      </c>
      <c r="T48" s="66" t="s">
        <v>694</v>
      </c>
      <c r="U48" s="66" t="s">
        <v>694</v>
      </c>
      <c r="V48" s="66" t="s">
        <v>694</v>
      </c>
      <c r="W48" s="66" t="s">
        <v>694</v>
      </c>
      <c r="X48" s="120" t="s">
        <v>694</v>
      </c>
      <c r="Y48" s="96">
        <v>0.92307692307692313</v>
      </c>
      <c r="Z48" s="96">
        <v>3.8461538461538464E-2</v>
      </c>
      <c r="AA48" s="96">
        <v>0</v>
      </c>
      <c r="AB48" s="96">
        <v>3.8461538461538464E-2</v>
      </c>
      <c r="AC48" s="16">
        <v>26</v>
      </c>
      <c r="AD48" s="96" t="s">
        <v>694</v>
      </c>
      <c r="AE48" s="96" t="s">
        <v>694</v>
      </c>
      <c r="AF48" s="96" t="s">
        <v>694</v>
      </c>
      <c r="AG48" s="96" t="s">
        <v>694</v>
      </c>
      <c r="AH48" s="16" t="s">
        <v>694</v>
      </c>
      <c r="AI48" s="97">
        <v>0.96296296296296291</v>
      </c>
      <c r="AJ48" s="98">
        <v>3.7037037037037035E-2</v>
      </c>
      <c r="AK48" s="98">
        <v>0</v>
      </c>
      <c r="AL48" s="98">
        <v>0</v>
      </c>
      <c r="AM48" s="99">
        <v>27</v>
      </c>
      <c r="AN48" s="98" t="s">
        <v>694</v>
      </c>
      <c r="AO48" s="98" t="s">
        <v>694</v>
      </c>
      <c r="AP48" s="98" t="s">
        <v>694</v>
      </c>
      <c r="AQ48" s="98" t="s">
        <v>694</v>
      </c>
      <c r="AR48" s="99" t="s">
        <v>694</v>
      </c>
    </row>
    <row r="49" spans="1:44">
      <c r="A49" s="58" t="s">
        <v>95</v>
      </c>
      <c r="B49" s="58">
        <v>101</v>
      </c>
      <c r="C49" s="58" t="s">
        <v>13</v>
      </c>
      <c r="D49" s="92" t="s">
        <v>96</v>
      </c>
      <c r="E49" s="122">
        <v>0.9</v>
      </c>
      <c r="F49" s="122">
        <v>0</v>
      </c>
      <c r="G49" s="122">
        <v>0.05</v>
      </c>
      <c r="H49" s="122">
        <v>0.05</v>
      </c>
      <c r="I49" s="21">
        <v>20</v>
      </c>
      <c r="J49" s="93" t="s">
        <v>694</v>
      </c>
      <c r="K49" s="93" t="s">
        <v>694</v>
      </c>
      <c r="L49" s="93" t="s">
        <v>694</v>
      </c>
      <c r="M49" s="93" t="s">
        <v>694</v>
      </c>
      <c r="N49" s="21" t="s">
        <v>694</v>
      </c>
      <c r="O49" s="66">
        <v>0.89473684210526316</v>
      </c>
      <c r="P49" s="66">
        <v>5.2631578947368418E-2</v>
      </c>
      <c r="Q49" s="66">
        <v>5.2631578947368418E-2</v>
      </c>
      <c r="R49" s="66">
        <v>0</v>
      </c>
      <c r="S49" s="120">
        <v>19</v>
      </c>
      <c r="T49" s="66" t="s">
        <v>694</v>
      </c>
      <c r="U49" s="66" t="s">
        <v>694</v>
      </c>
      <c r="V49" s="66" t="s">
        <v>694</v>
      </c>
      <c r="W49" s="66" t="s">
        <v>694</v>
      </c>
      <c r="X49" s="120" t="s">
        <v>694</v>
      </c>
      <c r="Y49" s="96">
        <v>0.86363636363636365</v>
      </c>
      <c r="Z49" s="96">
        <v>0.13636363636363635</v>
      </c>
      <c r="AA49" s="96">
        <v>0</v>
      </c>
      <c r="AB49" s="96">
        <v>0</v>
      </c>
      <c r="AC49" s="16">
        <v>22</v>
      </c>
      <c r="AD49" s="93" t="s">
        <v>774</v>
      </c>
      <c r="AE49" s="93" t="s">
        <v>774</v>
      </c>
      <c r="AF49" s="93" t="s">
        <v>774</v>
      </c>
      <c r="AG49" s="93" t="s">
        <v>774</v>
      </c>
      <c r="AH49" s="105" t="s">
        <v>774</v>
      </c>
      <c r="AI49" s="97">
        <v>0.8571428571428571</v>
      </c>
      <c r="AJ49" s="98">
        <v>9.5238095238095233E-2</v>
      </c>
      <c r="AK49" s="98">
        <v>4.7619047619047616E-2</v>
      </c>
      <c r="AL49" s="98">
        <v>0</v>
      </c>
      <c r="AM49" s="99">
        <v>21</v>
      </c>
      <c r="AN49" s="98" t="s">
        <v>694</v>
      </c>
      <c r="AO49" s="98" t="s">
        <v>694</v>
      </c>
      <c r="AP49" s="98" t="s">
        <v>694</v>
      </c>
      <c r="AQ49" s="98" t="s">
        <v>694</v>
      </c>
      <c r="AR49" s="99" t="s">
        <v>694</v>
      </c>
    </row>
    <row r="50" spans="1:44">
      <c r="A50" s="58" t="s">
        <v>97</v>
      </c>
      <c r="B50" s="58">
        <v>123</v>
      </c>
      <c r="C50" s="58" t="s">
        <v>13</v>
      </c>
      <c r="D50" s="92" t="s">
        <v>98</v>
      </c>
      <c r="E50" s="122">
        <v>0.63709677419354838</v>
      </c>
      <c r="F50" s="122">
        <v>0.27419354838709675</v>
      </c>
      <c r="G50" s="122">
        <v>8.8709677419354843E-2</v>
      </c>
      <c r="H50" s="122">
        <v>0</v>
      </c>
      <c r="I50" s="21">
        <v>124</v>
      </c>
      <c r="J50" s="93" t="s">
        <v>774</v>
      </c>
      <c r="K50" s="93" t="s">
        <v>774</v>
      </c>
      <c r="L50" s="93" t="s">
        <v>774</v>
      </c>
      <c r="M50" s="93" t="s">
        <v>774</v>
      </c>
      <c r="N50" s="93" t="s">
        <v>774</v>
      </c>
      <c r="O50" s="66">
        <v>0.51428571428571423</v>
      </c>
      <c r="P50" s="66">
        <v>0.35238095238095241</v>
      </c>
      <c r="Q50" s="66">
        <v>0.12380952380952381</v>
      </c>
      <c r="R50" s="66">
        <v>9.5238095238095247E-3</v>
      </c>
      <c r="S50" s="120">
        <v>105</v>
      </c>
      <c r="T50" s="66" t="s">
        <v>774</v>
      </c>
      <c r="U50" s="66" t="s">
        <v>774</v>
      </c>
      <c r="V50" s="66" t="s">
        <v>774</v>
      </c>
      <c r="W50" s="66" t="s">
        <v>774</v>
      </c>
      <c r="X50" s="120" t="s">
        <v>774</v>
      </c>
      <c r="Y50" s="96">
        <v>0.54545454545454541</v>
      </c>
      <c r="Z50" s="96">
        <v>0.39090909090909093</v>
      </c>
      <c r="AA50" s="96">
        <v>6.363636363636363E-2</v>
      </c>
      <c r="AB50" s="96">
        <v>0</v>
      </c>
      <c r="AC50" s="16">
        <v>110</v>
      </c>
      <c r="AD50" s="93" t="s">
        <v>774</v>
      </c>
      <c r="AE50" s="93" t="s">
        <v>774</v>
      </c>
      <c r="AF50" s="93" t="s">
        <v>774</v>
      </c>
      <c r="AG50" s="93" t="s">
        <v>774</v>
      </c>
      <c r="AH50" s="105" t="s">
        <v>774</v>
      </c>
      <c r="AI50" s="97">
        <v>0.63</v>
      </c>
      <c r="AJ50" s="98">
        <v>0.34</v>
      </c>
      <c r="AK50" s="98">
        <v>0.03</v>
      </c>
      <c r="AL50" s="98">
        <v>0</v>
      </c>
      <c r="AM50" s="99">
        <v>100</v>
      </c>
      <c r="AN50" s="97" t="s">
        <v>774</v>
      </c>
      <c r="AO50" s="98" t="s">
        <v>774</v>
      </c>
      <c r="AP50" s="98" t="s">
        <v>774</v>
      </c>
      <c r="AQ50" s="98" t="s">
        <v>774</v>
      </c>
      <c r="AR50" s="99" t="s">
        <v>774</v>
      </c>
    </row>
    <row r="51" spans="1:44">
      <c r="A51" s="58" t="s">
        <v>99</v>
      </c>
      <c r="B51" s="58">
        <v>101</v>
      </c>
      <c r="C51" s="58" t="s">
        <v>13</v>
      </c>
      <c r="D51" s="92" t="s">
        <v>100</v>
      </c>
      <c r="E51" s="122">
        <v>0.58088235294117652</v>
      </c>
      <c r="F51" s="122">
        <v>0.29779411764705882</v>
      </c>
      <c r="G51" s="122">
        <v>0.11397058823529412</v>
      </c>
      <c r="H51" s="122">
        <v>7.3529411764705881E-3</v>
      </c>
      <c r="I51" s="21">
        <v>272</v>
      </c>
      <c r="J51" s="93">
        <v>6.25E-2</v>
      </c>
      <c r="K51" s="93">
        <v>0.5625</v>
      </c>
      <c r="L51" s="93">
        <v>0.375</v>
      </c>
      <c r="M51" s="93">
        <v>0</v>
      </c>
      <c r="N51" s="21">
        <v>16</v>
      </c>
      <c r="O51" s="66">
        <v>0.60931899641577059</v>
      </c>
      <c r="P51" s="66">
        <v>0.28315412186379929</v>
      </c>
      <c r="Q51" s="66">
        <v>8.2437275985663083E-2</v>
      </c>
      <c r="R51" s="66">
        <v>2.5089605734767026E-2</v>
      </c>
      <c r="S51" s="120">
        <v>279</v>
      </c>
      <c r="T51" s="66">
        <v>0</v>
      </c>
      <c r="U51" s="66">
        <v>0.58333333333333337</v>
      </c>
      <c r="V51" s="66">
        <v>0.41666666666666669</v>
      </c>
      <c r="W51" s="66">
        <v>0</v>
      </c>
      <c r="X51" s="120">
        <v>12</v>
      </c>
      <c r="Y51" s="96">
        <v>0.68531468531468531</v>
      </c>
      <c r="Z51" s="96">
        <v>0.1993006993006993</v>
      </c>
      <c r="AA51" s="96">
        <v>9.0909090909090912E-2</v>
      </c>
      <c r="AB51" s="96">
        <v>2.4475524475524476E-2</v>
      </c>
      <c r="AC51" s="16">
        <v>286</v>
      </c>
      <c r="AD51" s="93" t="s">
        <v>774</v>
      </c>
      <c r="AE51" s="93" t="s">
        <v>774</v>
      </c>
      <c r="AF51" s="93" t="s">
        <v>774</v>
      </c>
      <c r="AG51" s="93" t="s">
        <v>774</v>
      </c>
      <c r="AH51" s="105" t="s">
        <v>774</v>
      </c>
      <c r="AI51" s="97">
        <v>0.62934362934362931</v>
      </c>
      <c r="AJ51" s="98">
        <v>0.25096525096525096</v>
      </c>
      <c r="AK51" s="98">
        <v>0.10810810810810811</v>
      </c>
      <c r="AL51" s="98">
        <v>1.1583011583011582E-2</v>
      </c>
      <c r="AM51" s="99">
        <v>259</v>
      </c>
      <c r="AN51" s="97" t="s">
        <v>774</v>
      </c>
      <c r="AO51" s="98" t="s">
        <v>774</v>
      </c>
      <c r="AP51" s="98" t="s">
        <v>774</v>
      </c>
      <c r="AQ51" s="98" t="s">
        <v>774</v>
      </c>
      <c r="AR51" s="99" t="s">
        <v>774</v>
      </c>
    </row>
    <row r="52" spans="1:44">
      <c r="A52" s="58" t="s">
        <v>101</v>
      </c>
      <c r="B52" s="58">
        <v>189</v>
      </c>
      <c r="C52" s="58" t="s">
        <v>13</v>
      </c>
      <c r="D52" s="92" t="s">
        <v>102</v>
      </c>
      <c r="E52" s="122">
        <v>0.6</v>
      </c>
      <c r="F52" s="122">
        <v>0.27619047619047621</v>
      </c>
      <c r="G52" s="122">
        <v>0.10476190476190476</v>
      </c>
      <c r="H52" s="122">
        <v>1.9047619047619049E-2</v>
      </c>
      <c r="I52" s="21">
        <v>105</v>
      </c>
      <c r="J52" s="93" t="s">
        <v>774</v>
      </c>
      <c r="K52" s="93" t="s">
        <v>774</v>
      </c>
      <c r="L52" s="93" t="s">
        <v>774</v>
      </c>
      <c r="M52" s="93" t="s">
        <v>774</v>
      </c>
      <c r="N52" s="93" t="s">
        <v>774</v>
      </c>
      <c r="O52" s="66">
        <v>0.73275862068965514</v>
      </c>
      <c r="P52" s="66">
        <v>0.17241379310344829</v>
      </c>
      <c r="Q52" s="66">
        <v>7.7586206896551727E-2</v>
      </c>
      <c r="R52" s="66">
        <v>1.7241379310344827E-2</v>
      </c>
      <c r="S52" s="120">
        <v>116</v>
      </c>
      <c r="T52" s="66" t="s">
        <v>774</v>
      </c>
      <c r="U52" s="66" t="s">
        <v>774</v>
      </c>
      <c r="V52" s="66" t="s">
        <v>774</v>
      </c>
      <c r="W52" s="66" t="s">
        <v>774</v>
      </c>
      <c r="X52" s="120" t="s">
        <v>774</v>
      </c>
      <c r="Y52" s="96">
        <v>0.85227272727272729</v>
      </c>
      <c r="Z52" s="96">
        <v>9.0909090909090912E-2</v>
      </c>
      <c r="AA52" s="96">
        <v>4.5454545454545456E-2</v>
      </c>
      <c r="AB52" s="96">
        <v>1.1363636363636364E-2</v>
      </c>
      <c r="AC52" s="16">
        <v>88</v>
      </c>
      <c r="AD52" s="93" t="s">
        <v>774</v>
      </c>
      <c r="AE52" s="93" t="s">
        <v>774</v>
      </c>
      <c r="AF52" s="93" t="s">
        <v>774</v>
      </c>
      <c r="AG52" s="93" t="s">
        <v>774</v>
      </c>
      <c r="AH52" s="105" t="s">
        <v>774</v>
      </c>
      <c r="AI52" s="97">
        <v>0.68421052631578949</v>
      </c>
      <c r="AJ52" s="98">
        <v>0.23157894736842105</v>
      </c>
      <c r="AK52" s="98">
        <v>7.3684210526315783E-2</v>
      </c>
      <c r="AL52" s="98">
        <v>1.0526315789473684E-2</v>
      </c>
      <c r="AM52" s="99">
        <v>95</v>
      </c>
      <c r="AN52" s="97" t="s">
        <v>774</v>
      </c>
      <c r="AO52" s="98" t="s">
        <v>774</v>
      </c>
      <c r="AP52" s="98" t="s">
        <v>774</v>
      </c>
      <c r="AQ52" s="98" t="s">
        <v>774</v>
      </c>
      <c r="AR52" s="99" t="s">
        <v>774</v>
      </c>
    </row>
    <row r="53" spans="1:44">
      <c r="A53" s="58" t="s">
        <v>103</v>
      </c>
      <c r="B53" s="58">
        <v>189</v>
      </c>
      <c r="C53" s="58" t="s">
        <v>13</v>
      </c>
      <c r="D53" s="92" t="s">
        <v>104</v>
      </c>
      <c r="E53" s="122">
        <v>0.92500000000000004</v>
      </c>
      <c r="F53" s="122">
        <v>2.5000000000000001E-2</v>
      </c>
      <c r="G53" s="122">
        <v>2.5000000000000001E-2</v>
      </c>
      <c r="H53" s="122">
        <v>2.5000000000000001E-2</v>
      </c>
      <c r="I53" s="21">
        <v>40</v>
      </c>
      <c r="J53" s="93" t="s">
        <v>694</v>
      </c>
      <c r="K53" s="93" t="s">
        <v>694</v>
      </c>
      <c r="L53" s="93" t="s">
        <v>694</v>
      </c>
      <c r="M53" s="93" t="s">
        <v>694</v>
      </c>
      <c r="N53" s="21" t="s">
        <v>694</v>
      </c>
      <c r="O53" s="66">
        <v>0.97560975609756095</v>
      </c>
      <c r="P53" s="66">
        <v>0</v>
      </c>
      <c r="Q53" s="66">
        <v>2.4390243902439025E-2</v>
      </c>
      <c r="R53" s="66">
        <v>0</v>
      </c>
      <c r="S53" s="120">
        <v>41</v>
      </c>
      <c r="T53" s="66" t="s">
        <v>774</v>
      </c>
      <c r="U53" s="66" t="s">
        <v>774</v>
      </c>
      <c r="V53" s="66" t="s">
        <v>774</v>
      </c>
      <c r="W53" s="66" t="s">
        <v>774</v>
      </c>
      <c r="X53" s="120" t="s">
        <v>774</v>
      </c>
      <c r="Y53" s="96">
        <v>0.91428571428571426</v>
      </c>
      <c r="Z53" s="96">
        <v>5.7142857142857141E-2</v>
      </c>
      <c r="AA53" s="96">
        <v>2.8571428571428571E-2</v>
      </c>
      <c r="AB53" s="96">
        <v>0</v>
      </c>
      <c r="AC53" s="16">
        <v>35</v>
      </c>
      <c r="AD53" s="96" t="s">
        <v>694</v>
      </c>
      <c r="AE53" s="96" t="s">
        <v>694</v>
      </c>
      <c r="AF53" s="96" t="s">
        <v>694</v>
      </c>
      <c r="AG53" s="96" t="s">
        <v>694</v>
      </c>
      <c r="AH53" s="16" t="s">
        <v>694</v>
      </c>
      <c r="AI53" s="97">
        <v>0.84210526315789469</v>
      </c>
      <c r="AJ53" s="98">
        <v>5.2631578947368418E-2</v>
      </c>
      <c r="AK53" s="98">
        <v>0.10526315789473684</v>
      </c>
      <c r="AL53" s="98">
        <v>0</v>
      </c>
      <c r="AM53" s="99">
        <v>38</v>
      </c>
      <c r="AN53" s="98" t="s">
        <v>694</v>
      </c>
      <c r="AO53" s="98" t="s">
        <v>694</v>
      </c>
      <c r="AP53" s="98" t="s">
        <v>694</v>
      </c>
      <c r="AQ53" s="98" t="s">
        <v>694</v>
      </c>
      <c r="AR53" s="99" t="s">
        <v>694</v>
      </c>
    </row>
    <row r="54" spans="1:44">
      <c r="A54" s="58" t="s">
        <v>105</v>
      </c>
      <c r="B54" s="58">
        <v>113</v>
      </c>
      <c r="C54" s="58" t="s">
        <v>13</v>
      </c>
      <c r="D54" s="92" t="s">
        <v>106</v>
      </c>
      <c r="E54" s="122">
        <v>0.83333333333333337</v>
      </c>
      <c r="F54" s="122">
        <v>4.1666666666666664E-2</v>
      </c>
      <c r="G54" s="122">
        <v>0.125</v>
      </c>
      <c r="H54" s="122">
        <v>0</v>
      </c>
      <c r="I54" s="21">
        <v>24</v>
      </c>
      <c r="J54" s="93" t="s">
        <v>694</v>
      </c>
      <c r="K54" s="93" t="s">
        <v>694</v>
      </c>
      <c r="L54" s="93" t="s">
        <v>694</v>
      </c>
      <c r="M54" s="93" t="s">
        <v>694</v>
      </c>
      <c r="N54" s="21" t="s">
        <v>694</v>
      </c>
      <c r="O54" s="66">
        <v>0.76666666666666672</v>
      </c>
      <c r="P54" s="66">
        <v>0.1</v>
      </c>
      <c r="Q54" s="66">
        <v>6.6666666666666666E-2</v>
      </c>
      <c r="R54" s="66">
        <v>6.6666666666666666E-2</v>
      </c>
      <c r="S54" s="120">
        <v>30</v>
      </c>
      <c r="T54" s="66" t="s">
        <v>774</v>
      </c>
      <c r="U54" s="66" t="s">
        <v>774</v>
      </c>
      <c r="V54" s="66" t="s">
        <v>774</v>
      </c>
      <c r="W54" s="66" t="s">
        <v>774</v>
      </c>
      <c r="X54" s="120" t="s">
        <v>774</v>
      </c>
      <c r="Y54" s="96">
        <v>0.6470588235294118</v>
      </c>
      <c r="Z54" s="96">
        <v>0.17647058823529413</v>
      </c>
      <c r="AA54" s="96">
        <v>0.17647058823529413</v>
      </c>
      <c r="AB54" s="96">
        <v>0</v>
      </c>
      <c r="AC54" s="16">
        <v>17</v>
      </c>
      <c r="AD54" s="93" t="s">
        <v>774</v>
      </c>
      <c r="AE54" s="93" t="s">
        <v>774</v>
      </c>
      <c r="AF54" s="93" t="s">
        <v>774</v>
      </c>
      <c r="AG54" s="93" t="s">
        <v>774</v>
      </c>
      <c r="AH54" s="105" t="s">
        <v>774</v>
      </c>
      <c r="AI54" s="97">
        <v>0.63157894736842102</v>
      </c>
      <c r="AJ54" s="98">
        <v>0.15789473684210525</v>
      </c>
      <c r="AK54" s="98">
        <v>0.15789473684210525</v>
      </c>
      <c r="AL54" s="98">
        <v>5.2631578947368418E-2</v>
      </c>
      <c r="AM54" s="99">
        <v>19</v>
      </c>
      <c r="AN54" s="97" t="s">
        <v>774</v>
      </c>
      <c r="AO54" s="98" t="s">
        <v>774</v>
      </c>
      <c r="AP54" s="98" t="s">
        <v>774</v>
      </c>
      <c r="AQ54" s="98" t="s">
        <v>774</v>
      </c>
      <c r="AR54" s="99" t="s">
        <v>774</v>
      </c>
    </row>
    <row r="55" spans="1:44">
      <c r="A55" s="58" t="s">
        <v>107</v>
      </c>
      <c r="B55" s="58">
        <v>171</v>
      </c>
      <c r="C55" s="58" t="s">
        <v>13</v>
      </c>
      <c r="D55" s="92" t="s">
        <v>108</v>
      </c>
      <c r="E55" s="122">
        <v>0.57894736842105265</v>
      </c>
      <c r="F55" s="122">
        <v>0.36842105263157893</v>
      </c>
      <c r="G55" s="122">
        <v>5.2631578947368418E-2</v>
      </c>
      <c r="H55" s="122">
        <v>0</v>
      </c>
      <c r="I55" s="21">
        <v>19</v>
      </c>
      <c r="J55" s="93" t="s">
        <v>774</v>
      </c>
      <c r="K55" s="93" t="s">
        <v>774</v>
      </c>
      <c r="L55" s="93" t="s">
        <v>774</v>
      </c>
      <c r="M55" s="93" t="s">
        <v>774</v>
      </c>
      <c r="N55" s="93" t="s">
        <v>774</v>
      </c>
      <c r="O55" s="66">
        <v>0.53333333333333333</v>
      </c>
      <c r="P55" s="66">
        <v>0.46666666666666667</v>
      </c>
      <c r="Q55" s="66">
        <v>0</v>
      </c>
      <c r="R55" s="66">
        <v>0</v>
      </c>
      <c r="S55" s="120">
        <v>15</v>
      </c>
      <c r="T55" s="66" t="s">
        <v>694</v>
      </c>
      <c r="U55" s="66" t="s">
        <v>694</v>
      </c>
      <c r="V55" s="66" t="s">
        <v>694</v>
      </c>
      <c r="W55" s="66" t="s">
        <v>694</v>
      </c>
      <c r="X55" s="120" t="s">
        <v>694</v>
      </c>
      <c r="Y55" s="96">
        <v>0.52380952380952384</v>
      </c>
      <c r="Z55" s="96">
        <v>0.47619047619047616</v>
      </c>
      <c r="AA55" s="96">
        <v>0</v>
      </c>
      <c r="AB55" s="96">
        <v>0</v>
      </c>
      <c r="AC55" s="16">
        <v>21</v>
      </c>
      <c r="AD55" s="96" t="s">
        <v>694</v>
      </c>
      <c r="AE55" s="96" t="s">
        <v>694</v>
      </c>
      <c r="AF55" s="96" t="s">
        <v>694</v>
      </c>
      <c r="AG55" s="96" t="s">
        <v>694</v>
      </c>
      <c r="AH55" s="16" t="s">
        <v>694</v>
      </c>
      <c r="AI55" s="97">
        <v>0.625</v>
      </c>
      <c r="AJ55" s="98">
        <v>0.25</v>
      </c>
      <c r="AK55" s="98">
        <v>0.125</v>
      </c>
      <c r="AL55" s="98">
        <v>0</v>
      </c>
      <c r="AM55" s="99">
        <v>16</v>
      </c>
      <c r="AN55" s="98" t="s">
        <v>694</v>
      </c>
      <c r="AO55" s="98" t="s">
        <v>694</v>
      </c>
      <c r="AP55" s="98" t="s">
        <v>694</v>
      </c>
      <c r="AQ55" s="98" t="s">
        <v>694</v>
      </c>
      <c r="AR55" s="99" t="s">
        <v>694</v>
      </c>
    </row>
    <row r="56" spans="1:44">
      <c r="A56" s="58" t="s">
        <v>109</v>
      </c>
      <c r="B56" s="58">
        <v>189</v>
      </c>
      <c r="C56" s="58" t="s">
        <v>13</v>
      </c>
      <c r="D56" s="92" t="s">
        <v>110</v>
      </c>
      <c r="E56" s="122">
        <v>0.60240963855421692</v>
      </c>
      <c r="F56" s="122">
        <v>0.28313253012048195</v>
      </c>
      <c r="G56" s="122">
        <v>9.6385542168674704E-2</v>
      </c>
      <c r="H56" s="122">
        <v>1.8072289156626505E-2</v>
      </c>
      <c r="I56" s="21">
        <v>166</v>
      </c>
      <c r="J56" s="93">
        <v>0</v>
      </c>
      <c r="K56" s="93">
        <v>0.76923076923076927</v>
      </c>
      <c r="L56" s="93">
        <v>0.23076923076923078</v>
      </c>
      <c r="M56" s="93">
        <v>0</v>
      </c>
      <c r="N56" s="21">
        <v>13</v>
      </c>
      <c r="O56" s="66">
        <v>0.65294117647058825</v>
      </c>
      <c r="P56" s="66">
        <v>0.2411764705882353</v>
      </c>
      <c r="Q56" s="66">
        <v>8.2352941176470587E-2</v>
      </c>
      <c r="R56" s="66">
        <v>2.3529411764705882E-2</v>
      </c>
      <c r="S56" s="120">
        <v>170</v>
      </c>
      <c r="T56" s="66" t="s">
        <v>774</v>
      </c>
      <c r="U56" s="66" t="s">
        <v>774</v>
      </c>
      <c r="V56" s="66" t="s">
        <v>774</v>
      </c>
      <c r="W56" s="66" t="s">
        <v>774</v>
      </c>
      <c r="X56" s="120" t="s">
        <v>774</v>
      </c>
      <c r="Y56" s="96">
        <v>0.66666666666666663</v>
      </c>
      <c r="Z56" s="96">
        <v>0.25454545454545452</v>
      </c>
      <c r="AA56" s="96">
        <v>6.6666666666666666E-2</v>
      </c>
      <c r="AB56" s="96">
        <v>1.2121212121212121E-2</v>
      </c>
      <c r="AC56" s="16">
        <v>165</v>
      </c>
      <c r="AD56" s="93" t="s">
        <v>774</v>
      </c>
      <c r="AE56" s="93" t="s">
        <v>774</v>
      </c>
      <c r="AF56" s="93" t="s">
        <v>774</v>
      </c>
      <c r="AG56" s="93" t="s">
        <v>774</v>
      </c>
      <c r="AH56" s="105" t="s">
        <v>774</v>
      </c>
      <c r="AI56" s="97">
        <v>0.69230769230769229</v>
      </c>
      <c r="AJ56" s="98">
        <v>0.22435897435897437</v>
      </c>
      <c r="AK56" s="98">
        <v>7.0512820512820512E-2</v>
      </c>
      <c r="AL56" s="98">
        <v>1.282051282051282E-2</v>
      </c>
      <c r="AM56" s="99">
        <v>156</v>
      </c>
      <c r="AN56" s="97" t="s">
        <v>774</v>
      </c>
      <c r="AO56" s="98" t="s">
        <v>774</v>
      </c>
      <c r="AP56" s="98" t="s">
        <v>774</v>
      </c>
      <c r="AQ56" s="98" t="s">
        <v>774</v>
      </c>
      <c r="AR56" s="99" t="s">
        <v>774</v>
      </c>
    </row>
    <row r="57" spans="1:44">
      <c r="A57" s="58" t="s">
        <v>111</v>
      </c>
      <c r="B57" s="58">
        <v>114</v>
      </c>
      <c r="C57" s="58" t="s">
        <v>13</v>
      </c>
      <c r="D57" s="92" t="s">
        <v>112</v>
      </c>
      <c r="E57" s="122">
        <v>0.73076923076923073</v>
      </c>
      <c r="F57" s="122">
        <v>0.19230769230769232</v>
      </c>
      <c r="G57" s="122">
        <v>7.6923076923076927E-2</v>
      </c>
      <c r="H57" s="122">
        <v>0</v>
      </c>
      <c r="I57" s="21">
        <v>52</v>
      </c>
      <c r="J57" s="93" t="s">
        <v>774</v>
      </c>
      <c r="K57" s="93" t="s">
        <v>774</v>
      </c>
      <c r="L57" s="93" t="s">
        <v>774</v>
      </c>
      <c r="M57" s="93" t="s">
        <v>774</v>
      </c>
      <c r="N57" s="93" t="s">
        <v>774</v>
      </c>
      <c r="O57" s="66">
        <v>0.63829787234042556</v>
      </c>
      <c r="P57" s="66">
        <v>0.23404255319148937</v>
      </c>
      <c r="Q57" s="66">
        <v>0.1276595744680851</v>
      </c>
      <c r="R57" s="66">
        <v>0</v>
      </c>
      <c r="S57" s="120">
        <v>47</v>
      </c>
      <c r="T57" s="66" t="s">
        <v>774</v>
      </c>
      <c r="U57" s="66" t="s">
        <v>774</v>
      </c>
      <c r="V57" s="66" t="s">
        <v>774</v>
      </c>
      <c r="W57" s="66" t="s">
        <v>774</v>
      </c>
      <c r="X57" s="120" t="s">
        <v>774</v>
      </c>
      <c r="Y57" s="96">
        <v>0.76470588235294112</v>
      </c>
      <c r="Z57" s="96">
        <v>0.17647058823529413</v>
      </c>
      <c r="AA57" s="96">
        <v>5.8823529411764705E-2</v>
      </c>
      <c r="AB57" s="96">
        <v>0</v>
      </c>
      <c r="AC57" s="16">
        <v>34</v>
      </c>
      <c r="AD57" s="93" t="s">
        <v>774</v>
      </c>
      <c r="AE57" s="93" t="s">
        <v>774</v>
      </c>
      <c r="AF57" s="93" t="s">
        <v>774</v>
      </c>
      <c r="AG57" s="93" t="s">
        <v>774</v>
      </c>
      <c r="AH57" s="105" t="s">
        <v>774</v>
      </c>
      <c r="AI57" s="97">
        <v>0.78947368421052633</v>
      </c>
      <c r="AJ57" s="98">
        <v>7.8947368421052627E-2</v>
      </c>
      <c r="AK57" s="98">
        <v>2.6315789473684209E-2</v>
      </c>
      <c r="AL57" s="98">
        <v>0.10526315789473684</v>
      </c>
      <c r="AM57" s="99">
        <v>38</v>
      </c>
      <c r="AN57" s="97" t="s">
        <v>774</v>
      </c>
      <c r="AO57" s="98" t="s">
        <v>774</v>
      </c>
      <c r="AP57" s="98" t="s">
        <v>774</v>
      </c>
      <c r="AQ57" s="98" t="s">
        <v>774</v>
      </c>
      <c r="AR57" s="99" t="s">
        <v>774</v>
      </c>
    </row>
    <row r="58" spans="1:44">
      <c r="A58" s="58" t="s">
        <v>660</v>
      </c>
      <c r="B58" s="58">
        <v>101</v>
      </c>
      <c r="C58" s="58" t="s">
        <v>13</v>
      </c>
      <c r="D58" s="92" t="s">
        <v>113</v>
      </c>
      <c r="E58" s="122">
        <v>0.52380952380952384</v>
      </c>
      <c r="F58" s="122">
        <v>0.47619047619047616</v>
      </c>
      <c r="G58" s="122">
        <v>0</v>
      </c>
      <c r="H58" s="122">
        <v>0</v>
      </c>
      <c r="I58" s="21">
        <v>21</v>
      </c>
      <c r="J58" s="93" t="s">
        <v>694</v>
      </c>
      <c r="K58" s="93" t="s">
        <v>694</v>
      </c>
      <c r="L58" s="93" t="s">
        <v>694</v>
      </c>
      <c r="M58" s="93" t="s">
        <v>694</v>
      </c>
      <c r="N58" s="21" t="s">
        <v>694</v>
      </c>
      <c r="O58" s="66">
        <v>0.58823529411764708</v>
      </c>
      <c r="P58" s="66">
        <v>0.41176470588235292</v>
      </c>
      <c r="Q58" s="66">
        <v>0</v>
      </c>
      <c r="R58" s="66">
        <v>0</v>
      </c>
      <c r="S58" s="120">
        <v>17</v>
      </c>
      <c r="T58" s="66" t="s">
        <v>694</v>
      </c>
      <c r="U58" s="66" t="s">
        <v>694</v>
      </c>
      <c r="V58" s="66" t="s">
        <v>694</v>
      </c>
      <c r="W58" s="66" t="s">
        <v>694</v>
      </c>
      <c r="X58" s="120" t="s">
        <v>694</v>
      </c>
      <c r="Y58" s="96">
        <v>0.83333333333333337</v>
      </c>
      <c r="Z58" s="96">
        <v>0.16666666666666666</v>
      </c>
      <c r="AA58" s="96">
        <v>0</v>
      </c>
      <c r="AB58" s="96">
        <v>0</v>
      </c>
      <c r="AC58" s="16">
        <v>18</v>
      </c>
      <c r="AD58" s="96" t="s">
        <v>694</v>
      </c>
      <c r="AE58" s="96" t="s">
        <v>694</v>
      </c>
      <c r="AF58" s="96" t="s">
        <v>694</v>
      </c>
      <c r="AG58" s="96" t="s">
        <v>694</v>
      </c>
      <c r="AH58" s="16" t="s">
        <v>694</v>
      </c>
      <c r="AI58" s="97">
        <v>0.8</v>
      </c>
      <c r="AJ58" s="98">
        <v>0.2</v>
      </c>
      <c r="AK58" s="98">
        <v>0</v>
      </c>
      <c r="AL58" s="98">
        <v>0</v>
      </c>
      <c r="AM58" s="99">
        <v>20</v>
      </c>
      <c r="AN58" s="98" t="s">
        <v>694</v>
      </c>
      <c r="AO58" s="98" t="s">
        <v>694</v>
      </c>
      <c r="AP58" s="98" t="s">
        <v>694</v>
      </c>
      <c r="AQ58" s="98" t="s">
        <v>694</v>
      </c>
      <c r="AR58" s="99" t="s">
        <v>694</v>
      </c>
    </row>
    <row r="59" spans="1:44">
      <c r="A59" s="58" t="s">
        <v>114</v>
      </c>
      <c r="B59" s="58">
        <v>101</v>
      </c>
      <c r="C59" s="58" t="s">
        <v>13</v>
      </c>
      <c r="D59" s="92" t="s">
        <v>115</v>
      </c>
      <c r="E59" s="122">
        <v>0.92682926829268297</v>
      </c>
      <c r="F59" s="122">
        <v>7.3170731707317069E-2</v>
      </c>
      <c r="G59" s="122">
        <v>0</v>
      </c>
      <c r="H59" s="122">
        <v>0</v>
      </c>
      <c r="I59" s="21">
        <v>41</v>
      </c>
      <c r="J59" s="93" t="s">
        <v>774</v>
      </c>
      <c r="K59" s="93" t="s">
        <v>774</v>
      </c>
      <c r="L59" s="93" t="s">
        <v>774</v>
      </c>
      <c r="M59" s="93" t="s">
        <v>774</v>
      </c>
      <c r="N59" s="93" t="s">
        <v>774</v>
      </c>
      <c r="O59" s="66">
        <v>0.97727272727272729</v>
      </c>
      <c r="P59" s="66">
        <v>2.2727272727272728E-2</v>
      </c>
      <c r="Q59" s="66">
        <v>0</v>
      </c>
      <c r="R59" s="66">
        <v>0</v>
      </c>
      <c r="S59" s="120">
        <v>44</v>
      </c>
      <c r="T59" s="66" t="s">
        <v>774</v>
      </c>
      <c r="U59" s="66" t="s">
        <v>774</v>
      </c>
      <c r="V59" s="66" t="s">
        <v>774</v>
      </c>
      <c r="W59" s="66" t="s">
        <v>774</v>
      </c>
      <c r="X59" s="120" t="s">
        <v>774</v>
      </c>
      <c r="Y59" s="96">
        <v>0.94117647058823528</v>
      </c>
      <c r="Z59" s="96">
        <v>2.9411764705882353E-2</v>
      </c>
      <c r="AA59" s="96">
        <v>0</v>
      </c>
      <c r="AB59" s="96">
        <v>2.9411764705882353E-2</v>
      </c>
      <c r="AC59" s="16">
        <v>34</v>
      </c>
      <c r="AD59" s="93" t="s">
        <v>774</v>
      </c>
      <c r="AE59" s="93" t="s">
        <v>774</v>
      </c>
      <c r="AF59" s="93" t="s">
        <v>774</v>
      </c>
      <c r="AG59" s="93" t="s">
        <v>774</v>
      </c>
      <c r="AH59" s="105" t="s">
        <v>774</v>
      </c>
      <c r="AI59" s="97">
        <v>0.83870967741935487</v>
      </c>
      <c r="AJ59" s="98">
        <v>0.16129032258064516</v>
      </c>
      <c r="AK59" s="98">
        <v>0</v>
      </c>
      <c r="AL59" s="98">
        <v>0</v>
      </c>
      <c r="AM59" s="99">
        <v>31</v>
      </c>
      <c r="AN59" s="97" t="s">
        <v>774</v>
      </c>
      <c r="AO59" s="98" t="s">
        <v>774</v>
      </c>
      <c r="AP59" s="98" t="s">
        <v>774</v>
      </c>
      <c r="AQ59" s="98" t="s">
        <v>774</v>
      </c>
      <c r="AR59" s="99" t="s">
        <v>774</v>
      </c>
    </row>
    <row r="60" spans="1:44">
      <c r="A60" s="58" t="s">
        <v>116</v>
      </c>
      <c r="B60" s="58">
        <v>101</v>
      </c>
      <c r="C60" s="58" t="s">
        <v>13</v>
      </c>
      <c r="D60" s="92" t="s">
        <v>117</v>
      </c>
      <c r="E60" s="122">
        <v>0.77586206896551724</v>
      </c>
      <c r="F60" s="122">
        <v>0.1206896551724138</v>
      </c>
      <c r="G60" s="122">
        <v>0.10344827586206896</v>
      </c>
      <c r="H60" s="122">
        <v>0</v>
      </c>
      <c r="I60" s="21">
        <v>58</v>
      </c>
      <c r="J60" s="93" t="s">
        <v>774</v>
      </c>
      <c r="K60" s="93" t="s">
        <v>774</v>
      </c>
      <c r="L60" s="93" t="s">
        <v>774</v>
      </c>
      <c r="M60" s="93" t="s">
        <v>774</v>
      </c>
      <c r="N60" s="93" t="s">
        <v>774</v>
      </c>
      <c r="O60" s="66">
        <v>0.65957446808510634</v>
      </c>
      <c r="P60" s="66">
        <v>0.1276595744680851</v>
      </c>
      <c r="Q60" s="66">
        <v>0.19148936170212766</v>
      </c>
      <c r="R60" s="66">
        <v>2.1276595744680851E-2</v>
      </c>
      <c r="S60" s="120">
        <v>47</v>
      </c>
      <c r="T60" s="66" t="s">
        <v>774</v>
      </c>
      <c r="U60" s="66" t="s">
        <v>774</v>
      </c>
      <c r="V60" s="66" t="s">
        <v>774</v>
      </c>
      <c r="W60" s="66" t="s">
        <v>774</v>
      </c>
      <c r="X60" s="120" t="s">
        <v>774</v>
      </c>
      <c r="Y60" s="96">
        <v>0.82222222222222219</v>
      </c>
      <c r="Z60" s="96">
        <v>8.8888888888888892E-2</v>
      </c>
      <c r="AA60" s="96">
        <v>8.8888888888888892E-2</v>
      </c>
      <c r="AB60" s="96">
        <v>0</v>
      </c>
      <c r="AC60" s="16">
        <v>45</v>
      </c>
      <c r="AD60" s="93" t="s">
        <v>774</v>
      </c>
      <c r="AE60" s="93" t="s">
        <v>774</v>
      </c>
      <c r="AF60" s="93" t="s">
        <v>774</v>
      </c>
      <c r="AG60" s="93" t="s">
        <v>774</v>
      </c>
      <c r="AH60" s="105" t="s">
        <v>774</v>
      </c>
      <c r="AI60" s="97">
        <v>0.71739130434782605</v>
      </c>
      <c r="AJ60" s="98">
        <v>0.17391304347826086</v>
      </c>
      <c r="AK60" s="98">
        <v>0.10869565217391304</v>
      </c>
      <c r="AL60" s="98">
        <v>0</v>
      </c>
      <c r="AM60" s="99">
        <v>46</v>
      </c>
      <c r="AN60" s="97" t="s">
        <v>774</v>
      </c>
      <c r="AO60" s="98" t="s">
        <v>774</v>
      </c>
      <c r="AP60" s="98" t="s">
        <v>774</v>
      </c>
      <c r="AQ60" s="98" t="s">
        <v>774</v>
      </c>
      <c r="AR60" s="99" t="s">
        <v>774</v>
      </c>
    </row>
    <row r="61" spans="1:44">
      <c r="A61" s="58" t="s">
        <v>118</v>
      </c>
      <c r="B61" s="58">
        <v>105</v>
      </c>
      <c r="C61" s="58" t="s">
        <v>13</v>
      </c>
      <c r="D61" s="92" t="s">
        <v>119</v>
      </c>
      <c r="E61" s="122">
        <v>1</v>
      </c>
      <c r="F61" s="122">
        <v>0</v>
      </c>
      <c r="G61" s="122">
        <v>0</v>
      </c>
      <c r="H61" s="122">
        <v>0</v>
      </c>
      <c r="I61" s="21">
        <v>10</v>
      </c>
      <c r="J61" s="93" t="s">
        <v>694</v>
      </c>
      <c r="K61" s="93" t="s">
        <v>694</v>
      </c>
      <c r="L61" s="93" t="s">
        <v>694</v>
      </c>
      <c r="M61" s="93" t="s">
        <v>694</v>
      </c>
      <c r="N61" s="21" t="s">
        <v>694</v>
      </c>
      <c r="O61" s="66">
        <v>1</v>
      </c>
      <c r="P61" s="66">
        <v>0</v>
      </c>
      <c r="Q61" s="66">
        <v>0</v>
      </c>
      <c r="R61" s="66">
        <v>0</v>
      </c>
      <c r="S61" s="120">
        <v>9</v>
      </c>
      <c r="T61" s="66" t="s">
        <v>694</v>
      </c>
      <c r="U61" s="66" t="s">
        <v>694</v>
      </c>
      <c r="V61" s="66" t="s">
        <v>694</v>
      </c>
      <c r="W61" s="66" t="s">
        <v>694</v>
      </c>
      <c r="X61" s="120" t="s">
        <v>694</v>
      </c>
      <c r="Y61" s="93" t="s">
        <v>774</v>
      </c>
      <c r="Z61" s="93" t="s">
        <v>774</v>
      </c>
      <c r="AA61" s="93" t="s">
        <v>774</v>
      </c>
      <c r="AB61" s="93" t="s">
        <v>774</v>
      </c>
      <c r="AC61" s="105" t="s">
        <v>774</v>
      </c>
      <c r="AD61" s="93" t="s">
        <v>774</v>
      </c>
      <c r="AE61" s="93" t="s">
        <v>774</v>
      </c>
      <c r="AF61" s="93" t="s">
        <v>774</v>
      </c>
      <c r="AG61" s="93" t="s">
        <v>774</v>
      </c>
      <c r="AH61" s="105" t="s">
        <v>774</v>
      </c>
      <c r="AI61" s="97" t="s">
        <v>774</v>
      </c>
      <c r="AJ61" s="98" t="s">
        <v>774</v>
      </c>
      <c r="AK61" s="98" t="s">
        <v>774</v>
      </c>
      <c r="AL61" s="98" t="s">
        <v>774</v>
      </c>
      <c r="AM61" s="99" t="s">
        <v>774</v>
      </c>
      <c r="AN61" s="98" t="s">
        <v>694</v>
      </c>
      <c r="AO61" s="98" t="s">
        <v>694</v>
      </c>
      <c r="AP61" s="98" t="s">
        <v>694</v>
      </c>
      <c r="AQ61" s="98" t="s">
        <v>694</v>
      </c>
      <c r="AR61" s="99" t="s">
        <v>694</v>
      </c>
    </row>
    <row r="62" spans="1:44">
      <c r="A62" s="58" t="s">
        <v>120</v>
      </c>
      <c r="B62" s="58">
        <v>189</v>
      </c>
      <c r="C62" s="58" t="s">
        <v>13</v>
      </c>
      <c r="D62" s="92" t="s">
        <v>121</v>
      </c>
      <c r="E62" s="122">
        <v>0.76530612244897955</v>
      </c>
      <c r="F62" s="122">
        <v>0.21428571428571427</v>
      </c>
      <c r="G62" s="122">
        <v>1.020408163265306E-2</v>
      </c>
      <c r="H62" s="122">
        <v>1.020408163265306E-2</v>
      </c>
      <c r="I62" s="21">
        <v>98</v>
      </c>
      <c r="J62" s="93" t="s">
        <v>774</v>
      </c>
      <c r="K62" s="93" t="s">
        <v>774</v>
      </c>
      <c r="L62" s="93" t="s">
        <v>774</v>
      </c>
      <c r="M62" s="93" t="s">
        <v>774</v>
      </c>
      <c r="N62" s="93" t="s">
        <v>774</v>
      </c>
      <c r="O62" s="66">
        <v>0.80232558139534882</v>
      </c>
      <c r="P62" s="66">
        <v>0.18604651162790697</v>
      </c>
      <c r="Q62" s="66">
        <v>1.1627906976744186E-2</v>
      </c>
      <c r="R62" s="66">
        <v>0</v>
      </c>
      <c r="S62" s="120">
        <v>86</v>
      </c>
      <c r="T62" s="66" t="s">
        <v>774</v>
      </c>
      <c r="U62" s="66" t="s">
        <v>774</v>
      </c>
      <c r="V62" s="66" t="s">
        <v>774</v>
      </c>
      <c r="W62" s="66" t="s">
        <v>774</v>
      </c>
      <c r="X62" s="120" t="s">
        <v>774</v>
      </c>
      <c r="Y62" s="96">
        <v>0.78205128205128205</v>
      </c>
      <c r="Z62" s="96">
        <v>0.20512820512820512</v>
      </c>
      <c r="AA62" s="96">
        <v>1.282051282051282E-2</v>
      </c>
      <c r="AB62" s="96">
        <v>0</v>
      </c>
      <c r="AC62" s="16">
        <v>78</v>
      </c>
      <c r="AD62" s="93" t="s">
        <v>774</v>
      </c>
      <c r="AE62" s="93" t="s">
        <v>774</v>
      </c>
      <c r="AF62" s="93" t="s">
        <v>774</v>
      </c>
      <c r="AG62" s="93" t="s">
        <v>774</v>
      </c>
      <c r="AH62" s="105" t="s">
        <v>774</v>
      </c>
      <c r="AI62" s="97">
        <v>0.83823529411764708</v>
      </c>
      <c r="AJ62" s="98">
        <v>0.16176470588235295</v>
      </c>
      <c r="AK62" s="98">
        <v>0</v>
      </c>
      <c r="AL62" s="98">
        <v>0</v>
      </c>
      <c r="AM62" s="99">
        <v>68</v>
      </c>
      <c r="AN62" s="97" t="s">
        <v>774</v>
      </c>
      <c r="AO62" s="98" t="s">
        <v>774</v>
      </c>
      <c r="AP62" s="98" t="s">
        <v>774</v>
      </c>
      <c r="AQ62" s="98" t="s">
        <v>774</v>
      </c>
      <c r="AR62" s="99" t="s">
        <v>774</v>
      </c>
    </row>
    <row r="63" spans="1:44">
      <c r="A63" s="58" t="s">
        <v>122</v>
      </c>
      <c r="B63" s="58">
        <v>101</v>
      </c>
      <c r="C63" s="58" t="s">
        <v>13</v>
      </c>
      <c r="D63" s="92" t="s">
        <v>123</v>
      </c>
      <c r="E63" s="122">
        <v>0.81188118811881194</v>
      </c>
      <c r="F63" s="122">
        <v>0.12871287128712872</v>
      </c>
      <c r="G63" s="122">
        <v>3.9603960396039604E-2</v>
      </c>
      <c r="H63" s="122">
        <v>1.9801980198019802E-2</v>
      </c>
      <c r="I63" s="21">
        <v>101</v>
      </c>
      <c r="J63" s="93" t="s">
        <v>774</v>
      </c>
      <c r="K63" s="93" t="s">
        <v>774</v>
      </c>
      <c r="L63" s="93" t="s">
        <v>774</v>
      </c>
      <c r="M63" s="93" t="s">
        <v>774</v>
      </c>
      <c r="N63" s="93" t="s">
        <v>774</v>
      </c>
      <c r="O63" s="66">
        <v>0.81609195402298851</v>
      </c>
      <c r="P63" s="66">
        <v>0.14942528735632185</v>
      </c>
      <c r="Q63" s="66">
        <v>0</v>
      </c>
      <c r="R63" s="66">
        <v>3.4482758620689655E-2</v>
      </c>
      <c r="S63" s="120">
        <v>87</v>
      </c>
      <c r="T63" s="66" t="s">
        <v>694</v>
      </c>
      <c r="U63" s="66" t="s">
        <v>694</v>
      </c>
      <c r="V63" s="66" t="s">
        <v>694</v>
      </c>
      <c r="W63" s="66" t="s">
        <v>694</v>
      </c>
      <c r="X63" s="120" t="s">
        <v>694</v>
      </c>
      <c r="Y63" s="96">
        <v>0.81927710843373491</v>
      </c>
      <c r="Z63" s="96">
        <v>0.15662650602409639</v>
      </c>
      <c r="AA63" s="96">
        <v>1.2048192771084338E-2</v>
      </c>
      <c r="AB63" s="96">
        <v>1.2048192771084338E-2</v>
      </c>
      <c r="AC63" s="16">
        <v>83</v>
      </c>
      <c r="AD63" s="93" t="s">
        <v>774</v>
      </c>
      <c r="AE63" s="93" t="s">
        <v>774</v>
      </c>
      <c r="AF63" s="93" t="s">
        <v>774</v>
      </c>
      <c r="AG63" s="93" t="s">
        <v>774</v>
      </c>
      <c r="AH63" s="105" t="s">
        <v>774</v>
      </c>
      <c r="AI63" s="97">
        <v>0.76388888888888884</v>
      </c>
      <c r="AJ63" s="98">
        <v>0.22222222222222221</v>
      </c>
      <c r="AK63" s="98">
        <v>1.3888888888888888E-2</v>
      </c>
      <c r="AL63" s="98">
        <v>0</v>
      </c>
      <c r="AM63" s="99">
        <v>72</v>
      </c>
      <c r="AN63" s="97" t="s">
        <v>774</v>
      </c>
      <c r="AO63" s="98" t="s">
        <v>774</v>
      </c>
      <c r="AP63" s="98" t="s">
        <v>774</v>
      </c>
      <c r="AQ63" s="98" t="s">
        <v>774</v>
      </c>
      <c r="AR63" s="99" t="s">
        <v>774</v>
      </c>
    </row>
    <row r="64" spans="1:44">
      <c r="A64" s="58" t="s">
        <v>124</v>
      </c>
      <c r="B64" s="58">
        <v>123</v>
      </c>
      <c r="C64" s="58" t="s">
        <v>13</v>
      </c>
      <c r="D64" s="92" t="s">
        <v>125</v>
      </c>
      <c r="E64" s="122">
        <v>0.7857142857142857</v>
      </c>
      <c r="F64" s="122">
        <v>0.14285714285714285</v>
      </c>
      <c r="G64" s="122">
        <v>4.7619047619047616E-2</v>
      </c>
      <c r="H64" s="122">
        <v>2.3809523809523808E-2</v>
      </c>
      <c r="I64" s="21">
        <v>42</v>
      </c>
      <c r="J64" s="93" t="s">
        <v>774</v>
      </c>
      <c r="K64" s="93" t="s">
        <v>774</v>
      </c>
      <c r="L64" s="93" t="s">
        <v>774</v>
      </c>
      <c r="M64" s="93" t="s">
        <v>774</v>
      </c>
      <c r="N64" s="93" t="s">
        <v>774</v>
      </c>
      <c r="O64" s="66">
        <v>0.84</v>
      </c>
      <c r="P64" s="66">
        <v>0.1</v>
      </c>
      <c r="Q64" s="66">
        <v>0.06</v>
      </c>
      <c r="R64" s="66">
        <v>0</v>
      </c>
      <c r="S64" s="120">
        <v>50</v>
      </c>
      <c r="T64" s="66" t="s">
        <v>774</v>
      </c>
      <c r="U64" s="66" t="s">
        <v>774</v>
      </c>
      <c r="V64" s="66" t="s">
        <v>774</v>
      </c>
      <c r="W64" s="66" t="s">
        <v>774</v>
      </c>
      <c r="X64" s="120" t="s">
        <v>774</v>
      </c>
      <c r="Y64" s="96">
        <v>0.76595744680851063</v>
      </c>
      <c r="Z64" s="96">
        <v>0.19148936170212766</v>
      </c>
      <c r="AA64" s="96">
        <v>2.1276595744680851E-2</v>
      </c>
      <c r="AB64" s="96">
        <v>2.1276595744680851E-2</v>
      </c>
      <c r="AC64" s="16">
        <v>47</v>
      </c>
      <c r="AD64" s="93" t="s">
        <v>774</v>
      </c>
      <c r="AE64" s="93" t="s">
        <v>774</v>
      </c>
      <c r="AF64" s="93" t="s">
        <v>774</v>
      </c>
      <c r="AG64" s="93" t="s">
        <v>774</v>
      </c>
      <c r="AH64" s="105" t="s">
        <v>774</v>
      </c>
      <c r="AI64" s="97">
        <v>0.66666666666666663</v>
      </c>
      <c r="AJ64" s="98">
        <v>0.22916666666666666</v>
      </c>
      <c r="AK64" s="98">
        <v>6.25E-2</v>
      </c>
      <c r="AL64" s="98">
        <v>4.1666666666666664E-2</v>
      </c>
      <c r="AM64" s="99">
        <v>48</v>
      </c>
      <c r="AN64" s="97" t="s">
        <v>774</v>
      </c>
      <c r="AO64" s="98" t="s">
        <v>774</v>
      </c>
      <c r="AP64" s="98" t="s">
        <v>774</v>
      </c>
      <c r="AQ64" s="98" t="s">
        <v>774</v>
      </c>
      <c r="AR64" s="99" t="s">
        <v>774</v>
      </c>
    </row>
    <row r="65" spans="1:44">
      <c r="A65" s="58" t="s">
        <v>126</v>
      </c>
      <c r="B65" s="58">
        <v>101</v>
      </c>
      <c r="C65" s="58" t="s">
        <v>13</v>
      </c>
      <c r="D65" s="92" t="s">
        <v>127</v>
      </c>
      <c r="E65" s="122">
        <v>0.60104986876640421</v>
      </c>
      <c r="F65" s="122">
        <v>0.32283464566929132</v>
      </c>
      <c r="G65" s="122">
        <v>7.6115485564304461E-2</v>
      </c>
      <c r="H65" s="122">
        <v>0</v>
      </c>
      <c r="I65" s="21">
        <v>381</v>
      </c>
      <c r="J65" s="93" t="s">
        <v>774</v>
      </c>
      <c r="K65" s="93" t="s">
        <v>774</v>
      </c>
      <c r="L65" s="93" t="s">
        <v>774</v>
      </c>
      <c r="M65" s="93" t="s">
        <v>774</v>
      </c>
      <c r="N65" s="93" t="s">
        <v>774</v>
      </c>
      <c r="O65" s="66">
        <v>0.62603878116343492</v>
      </c>
      <c r="P65" s="66">
        <v>0.296398891966759</v>
      </c>
      <c r="Q65" s="66">
        <v>6.6481994459833799E-2</v>
      </c>
      <c r="R65" s="66">
        <v>1.1080332409972299E-2</v>
      </c>
      <c r="S65" s="120">
        <v>361</v>
      </c>
      <c r="T65" s="66" t="s">
        <v>774</v>
      </c>
      <c r="U65" s="66" t="s">
        <v>774</v>
      </c>
      <c r="V65" s="66" t="s">
        <v>774</v>
      </c>
      <c r="W65" s="66" t="s">
        <v>774</v>
      </c>
      <c r="X65" s="120" t="s">
        <v>774</v>
      </c>
      <c r="Y65" s="96">
        <v>0.57777777777777772</v>
      </c>
      <c r="Z65" s="96">
        <v>0.35873015873015873</v>
      </c>
      <c r="AA65" s="96">
        <v>5.7142857142857141E-2</v>
      </c>
      <c r="AB65" s="96">
        <v>6.3492063492063492E-3</v>
      </c>
      <c r="AC65" s="16">
        <v>315</v>
      </c>
      <c r="AD65" s="93" t="s">
        <v>774</v>
      </c>
      <c r="AE65" s="93" t="s">
        <v>774</v>
      </c>
      <c r="AF65" s="93" t="s">
        <v>774</v>
      </c>
      <c r="AG65" s="93" t="s">
        <v>774</v>
      </c>
      <c r="AH65" s="105" t="s">
        <v>774</v>
      </c>
      <c r="AI65" s="97">
        <v>0.62540716612377845</v>
      </c>
      <c r="AJ65" s="98">
        <v>0.31921824104234525</v>
      </c>
      <c r="AK65" s="98">
        <v>5.2117263843648211E-2</v>
      </c>
      <c r="AL65" s="98">
        <v>3.2573289902280132E-3</v>
      </c>
      <c r="AM65" s="99">
        <v>307</v>
      </c>
      <c r="AN65" s="97" t="s">
        <v>774</v>
      </c>
      <c r="AO65" s="98" t="s">
        <v>774</v>
      </c>
      <c r="AP65" s="98" t="s">
        <v>774</v>
      </c>
      <c r="AQ65" s="98" t="s">
        <v>774</v>
      </c>
      <c r="AR65" s="99" t="s">
        <v>774</v>
      </c>
    </row>
    <row r="66" spans="1:44">
      <c r="A66" s="58" t="s">
        <v>128</v>
      </c>
      <c r="B66" s="58">
        <v>121</v>
      </c>
      <c r="C66" s="58" t="s">
        <v>13</v>
      </c>
      <c r="D66" s="92" t="s">
        <v>129</v>
      </c>
      <c r="E66" s="122">
        <v>0.57291666666666663</v>
      </c>
      <c r="F66" s="122">
        <v>0.35416666666666669</v>
      </c>
      <c r="G66" s="122">
        <v>6.25E-2</v>
      </c>
      <c r="H66" s="122">
        <v>1.0416666666666666E-2</v>
      </c>
      <c r="I66" s="21">
        <v>192</v>
      </c>
      <c r="J66" s="93" t="s">
        <v>694</v>
      </c>
      <c r="K66" s="93" t="s">
        <v>694</v>
      </c>
      <c r="L66" s="93" t="s">
        <v>694</v>
      </c>
      <c r="M66" s="93" t="s">
        <v>694</v>
      </c>
      <c r="N66" s="21" t="s">
        <v>694</v>
      </c>
      <c r="O66" s="66">
        <v>0.57317073170731703</v>
      </c>
      <c r="P66" s="66">
        <v>0.31097560975609756</v>
      </c>
      <c r="Q66" s="66">
        <v>0.10975609756097561</v>
      </c>
      <c r="R66" s="66">
        <v>6.0975609756097563E-3</v>
      </c>
      <c r="S66" s="120">
        <v>164</v>
      </c>
      <c r="T66" s="66" t="s">
        <v>774</v>
      </c>
      <c r="U66" s="66" t="s">
        <v>774</v>
      </c>
      <c r="V66" s="66" t="s">
        <v>774</v>
      </c>
      <c r="W66" s="66" t="s">
        <v>774</v>
      </c>
      <c r="X66" s="120" t="s">
        <v>774</v>
      </c>
      <c r="Y66" s="96">
        <v>0.46103896103896103</v>
      </c>
      <c r="Z66" s="96">
        <v>0.38961038961038963</v>
      </c>
      <c r="AA66" s="96">
        <v>0.14285714285714285</v>
      </c>
      <c r="AB66" s="96">
        <v>6.4935064935064939E-3</v>
      </c>
      <c r="AC66" s="16">
        <v>154</v>
      </c>
      <c r="AD66" s="93" t="s">
        <v>774</v>
      </c>
      <c r="AE66" s="93" t="s">
        <v>774</v>
      </c>
      <c r="AF66" s="93" t="s">
        <v>774</v>
      </c>
      <c r="AG66" s="93" t="s">
        <v>774</v>
      </c>
      <c r="AH66" s="105" t="s">
        <v>774</v>
      </c>
      <c r="AI66" s="97">
        <v>0.39610389610389612</v>
      </c>
      <c r="AJ66" s="98">
        <v>0.42207792207792205</v>
      </c>
      <c r="AK66" s="98">
        <v>0.16883116883116883</v>
      </c>
      <c r="AL66" s="98">
        <v>1.2987012987012988E-2</v>
      </c>
      <c r="AM66" s="99">
        <v>154</v>
      </c>
      <c r="AN66" s="97" t="s">
        <v>774</v>
      </c>
      <c r="AO66" s="98" t="s">
        <v>774</v>
      </c>
      <c r="AP66" s="98" t="s">
        <v>774</v>
      </c>
      <c r="AQ66" s="98" t="s">
        <v>774</v>
      </c>
      <c r="AR66" s="99" t="s">
        <v>774</v>
      </c>
    </row>
    <row r="67" spans="1:44">
      <c r="A67" s="58" t="s">
        <v>130</v>
      </c>
      <c r="B67" s="58">
        <v>123</v>
      </c>
      <c r="C67" s="58" t="s">
        <v>13</v>
      </c>
      <c r="D67" s="92" t="s">
        <v>131</v>
      </c>
      <c r="E67" s="93" t="s">
        <v>774</v>
      </c>
      <c r="F67" s="93" t="s">
        <v>774</v>
      </c>
      <c r="G67" s="93" t="s">
        <v>774</v>
      </c>
      <c r="H67" s="93" t="s">
        <v>774</v>
      </c>
      <c r="I67" s="93" t="s">
        <v>774</v>
      </c>
      <c r="J67" s="93" t="s">
        <v>694</v>
      </c>
      <c r="K67" s="93" t="s">
        <v>694</v>
      </c>
      <c r="L67" s="93" t="s">
        <v>694</v>
      </c>
      <c r="M67" s="93" t="s">
        <v>694</v>
      </c>
      <c r="N67" s="21" t="s">
        <v>694</v>
      </c>
      <c r="O67" s="66">
        <v>1</v>
      </c>
      <c r="P67" s="66">
        <v>0</v>
      </c>
      <c r="Q67" s="66">
        <v>0</v>
      </c>
      <c r="R67" s="66">
        <v>0</v>
      </c>
      <c r="S67" s="120">
        <v>2</v>
      </c>
      <c r="T67" s="66" t="s">
        <v>694</v>
      </c>
      <c r="U67" s="66" t="s">
        <v>694</v>
      </c>
      <c r="V67" s="66" t="s">
        <v>694</v>
      </c>
      <c r="W67" s="66" t="s">
        <v>694</v>
      </c>
      <c r="X67" s="120" t="s">
        <v>694</v>
      </c>
      <c r="Y67" s="93" t="s">
        <v>774</v>
      </c>
      <c r="Z67" s="93" t="s">
        <v>774</v>
      </c>
      <c r="AA67" s="93" t="s">
        <v>774</v>
      </c>
      <c r="AB67" s="93" t="s">
        <v>774</v>
      </c>
      <c r="AC67" s="105" t="s">
        <v>774</v>
      </c>
      <c r="AD67" s="96" t="s">
        <v>694</v>
      </c>
      <c r="AE67" s="96" t="s">
        <v>694</v>
      </c>
      <c r="AF67" s="96" t="s">
        <v>694</v>
      </c>
      <c r="AG67" s="96" t="s">
        <v>694</v>
      </c>
      <c r="AH67" s="16" t="s">
        <v>694</v>
      </c>
      <c r="AI67" s="97" t="s">
        <v>774</v>
      </c>
      <c r="AJ67" s="98" t="s">
        <v>774</v>
      </c>
      <c r="AK67" s="98" t="s">
        <v>774</v>
      </c>
      <c r="AL67" s="98" t="s">
        <v>774</v>
      </c>
      <c r="AM67" s="99" t="s">
        <v>774</v>
      </c>
      <c r="AN67" s="98" t="s">
        <v>694</v>
      </c>
      <c r="AO67" s="98" t="s">
        <v>694</v>
      </c>
      <c r="AP67" s="98" t="s">
        <v>694</v>
      </c>
      <c r="AQ67" s="98" t="s">
        <v>694</v>
      </c>
      <c r="AR67" s="99" t="s">
        <v>694</v>
      </c>
    </row>
    <row r="68" spans="1:44">
      <c r="A68" s="58" t="s">
        <v>132</v>
      </c>
      <c r="B68" s="58">
        <v>101</v>
      </c>
      <c r="C68" s="58" t="s">
        <v>13</v>
      </c>
      <c r="D68" s="92" t="s">
        <v>133</v>
      </c>
      <c r="E68" s="122">
        <v>0.6003372681281619</v>
      </c>
      <c r="F68" s="122">
        <v>0.24451939291736932</v>
      </c>
      <c r="G68" s="122">
        <v>0.14671163575042159</v>
      </c>
      <c r="H68" s="122">
        <v>8.4317032040472171E-3</v>
      </c>
      <c r="I68" s="21">
        <v>593</v>
      </c>
      <c r="J68" s="93">
        <v>9.0909090909090912E-2</v>
      </c>
      <c r="K68" s="93">
        <v>0.54545454545454541</v>
      </c>
      <c r="L68" s="93">
        <v>0.36363636363636365</v>
      </c>
      <c r="M68" s="93">
        <v>0</v>
      </c>
      <c r="N68" s="21">
        <v>11</v>
      </c>
      <c r="O68" s="66">
        <v>0.54388984509466443</v>
      </c>
      <c r="P68" s="66">
        <v>0.29432013769363169</v>
      </c>
      <c r="Q68" s="66">
        <v>0.153184165232358</v>
      </c>
      <c r="R68" s="66">
        <v>8.6058519793459545E-3</v>
      </c>
      <c r="S68" s="120">
        <v>581</v>
      </c>
      <c r="T68" s="66">
        <v>0</v>
      </c>
      <c r="U68" s="66">
        <v>0.75</v>
      </c>
      <c r="V68" s="66">
        <v>0.25</v>
      </c>
      <c r="W68" s="66">
        <v>0</v>
      </c>
      <c r="X68" s="120">
        <v>12</v>
      </c>
      <c r="Y68" s="96">
        <v>0.49283154121863798</v>
      </c>
      <c r="Z68" s="96">
        <v>0.34408602150537637</v>
      </c>
      <c r="AA68" s="96">
        <v>0.15949820788530467</v>
      </c>
      <c r="AB68" s="96">
        <v>3.5842293906810036E-3</v>
      </c>
      <c r="AC68" s="16">
        <v>558</v>
      </c>
      <c r="AD68" s="96">
        <v>0.18181818181818182</v>
      </c>
      <c r="AE68" s="96">
        <v>0.45454545454545453</v>
      </c>
      <c r="AF68" s="96">
        <v>0.36363636363636365</v>
      </c>
      <c r="AG68" s="96">
        <v>0</v>
      </c>
      <c r="AH68" s="16">
        <v>11</v>
      </c>
      <c r="AI68" s="97">
        <v>0.51571164510166356</v>
      </c>
      <c r="AJ68" s="98">
        <v>0.34565619223659888</v>
      </c>
      <c r="AK68" s="98">
        <v>0.13493530499075784</v>
      </c>
      <c r="AL68" s="98">
        <v>3.6968576709796672E-3</v>
      </c>
      <c r="AM68" s="99">
        <v>541</v>
      </c>
      <c r="AN68" s="98">
        <v>0.13333333333333333</v>
      </c>
      <c r="AO68" s="98">
        <v>0.46666666666666667</v>
      </c>
      <c r="AP68" s="98">
        <v>0.4</v>
      </c>
      <c r="AQ68" s="98">
        <v>0</v>
      </c>
      <c r="AR68" s="99">
        <v>15</v>
      </c>
    </row>
    <row r="69" spans="1:44">
      <c r="A69" s="58" t="s">
        <v>134</v>
      </c>
      <c r="B69" s="58">
        <v>105</v>
      </c>
      <c r="C69" s="58" t="s">
        <v>13</v>
      </c>
      <c r="D69" s="92" t="s">
        <v>135</v>
      </c>
      <c r="E69" s="122">
        <v>0.79767441860465116</v>
      </c>
      <c r="F69" s="122">
        <v>6.7441860465116285E-2</v>
      </c>
      <c r="G69" s="122">
        <v>0.13023255813953488</v>
      </c>
      <c r="H69" s="122">
        <v>4.6511627906976744E-3</v>
      </c>
      <c r="I69" s="21">
        <v>430</v>
      </c>
      <c r="J69" s="93">
        <v>0.2857142857142857</v>
      </c>
      <c r="K69" s="93">
        <v>0.23809523809523808</v>
      </c>
      <c r="L69" s="93">
        <v>0.47619047619047616</v>
      </c>
      <c r="M69" s="93">
        <v>0</v>
      </c>
      <c r="N69" s="21">
        <v>21</v>
      </c>
      <c r="O69" s="66">
        <v>0.75409836065573765</v>
      </c>
      <c r="P69" s="66">
        <v>0.11241217798594848</v>
      </c>
      <c r="Q69" s="66">
        <v>0.12646370023419204</v>
      </c>
      <c r="R69" s="66">
        <v>7.0257611241217799E-3</v>
      </c>
      <c r="S69" s="120">
        <v>427</v>
      </c>
      <c r="T69" s="66">
        <v>0.19047619047619047</v>
      </c>
      <c r="U69" s="66">
        <v>0.23809523809523808</v>
      </c>
      <c r="V69" s="66">
        <v>0.5714285714285714</v>
      </c>
      <c r="W69" s="66">
        <v>0</v>
      </c>
      <c r="X69" s="120">
        <v>21</v>
      </c>
      <c r="Y69" s="96">
        <v>0.74436090225563911</v>
      </c>
      <c r="Z69" s="96">
        <v>0.15538847117794485</v>
      </c>
      <c r="AA69" s="96">
        <v>0.10025062656641603</v>
      </c>
      <c r="AB69" s="96">
        <v>0</v>
      </c>
      <c r="AC69" s="16">
        <v>399</v>
      </c>
      <c r="AD69" s="96">
        <v>0.10526315789473684</v>
      </c>
      <c r="AE69" s="96">
        <v>0.42105263157894735</v>
      </c>
      <c r="AF69" s="96">
        <v>0.47368421052631576</v>
      </c>
      <c r="AG69" s="96">
        <v>0</v>
      </c>
      <c r="AH69" s="16">
        <v>19</v>
      </c>
      <c r="AI69" s="97">
        <v>0.67929292929292928</v>
      </c>
      <c r="AJ69" s="98">
        <v>0.22979797979797981</v>
      </c>
      <c r="AK69" s="98">
        <v>8.8383838383838384E-2</v>
      </c>
      <c r="AL69" s="98">
        <v>2.5252525252525255E-3</v>
      </c>
      <c r="AM69" s="99">
        <v>396</v>
      </c>
      <c r="AN69" s="98">
        <v>0.1</v>
      </c>
      <c r="AO69" s="98">
        <v>0.55000000000000004</v>
      </c>
      <c r="AP69" s="98">
        <v>0.35</v>
      </c>
      <c r="AQ69" s="98">
        <v>0</v>
      </c>
      <c r="AR69" s="99">
        <v>20</v>
      </c>
    </row>
    <row r="70" spans="1:44">
      <c r="A70" s="58" t="s">
        <v>136</v>
      </c>
      <c r="B70" s="58">
        <v>171</v>
      </c>
      <c r="C70" s="58" t="s">
        <v>13</v>
      </c>
      <c r="D70" s="92" t="s">
        <v>137</v>
      </c>
      <c r="E70" s="122">
        <v>0.75240715268225589</v>
      </c>
      <c r="F70" s="122">
        <v>0.15130674002751032</v>
      </c>
      <c r="G70" s="122">
        <v>8.6657496561210454E-2</v>
      </c>
      <c r="H70" s="122">
        <v>9.6286107290233843E-3</v>
      </c>
      <c r="I70" s="21">
        <v>727</v>
      </c>
      <c r="J70" s="93">
        <v>0.26315789473684209</v>
      </c>
      <c r="K70" s="93">
        <v>0.42105263157894735</v>
      </c>
      <c r="L70" s="93">
        <v>0.31578947368421051</v>
      </c>
      <c r="M70" s="93">
        <v>0</v>
      </c>
      <c r="N70" s="21">
        <v>19</v>
      </c>
      <c r="O70" s="66">
        <v>0.76933333333333331</v>
      </c>
      <c r="P70" s="66">
        <v>0.14799999999999999</v>
      </c>
      <c r="Q70" s="66">
        <v>0.08</v>
      </c>
      <c r="R70" s="66">
        <v>2.6666666666666666E-3</v>
      </c>
      <c r="S70" s="120">
        <v>750</v>
      </c>
      <c r="T70" s="66">
        <v>0.1875</v>
      </c>
      <c r="U70" s="66">
        <v>0.4375</v>
      </c>
      <c r="V70" s="66">
        <v>0.375</v>
      </c>
      <c r="W70" s="66">
        <v>0</v>
      </c>
      <c r="X70" s="120">
        <v>16</v>
      </c>
      <c r="Y70" s="96">
        <v>0.76496350364963506</v>
      </c>
      <c r="Z70" s="96">
        <v>0.14014598540145987</v>
      </c>
      <c r="AA70" s="96">
        <v>9.1970802919708022E-2</v>
      </c>
      <c r="AB70" s="96">
        <v>2.9197080291970801E-3</v>
      </c>
      <c r="AC70" s="16">
        <v>685</v>
      </c>
      <c r="AD70" s="96">
        <v>0.2</v>
      </c>
      <c r="AE70" s="96">
        <v>0.35</v>
      </c>
      <c r="AF70" s="96">
        <v>0.45</v>
      </c>
      <c r="AG70" s="96">
        <v>0</v>
      </c>
      <c r="AH70" s="16">
        <v>20</v>
      </c>
      <c r="AI70" s="97">
        <v>0.72172619047619047</v>
      </c>
      <c r="AJ70" s="98">
        <v>0.19047619047619047</v>
      </c>
      <c r="AK70" s="98">
        <v>8.6309523809523808E-2</v>
      </c>
      <c r="AL70" s="98">
        <v>1.488095238095238E-3</v>
      </c>
      <c r="AM70" s="99">
        <v>672</v>
      </c>
      <c r="AN70" s="98">
        <v>0.2</v>
      </c>
      <c r="AO70" s="98">
        <v>0.3</v>
      </c>
      <c r="AP70" s="98">
        <v>0.5</v>
      </c>
      <c r="AQ70" s="98">
        <v>0</v>
      </c>
      <c r="AR70" s="99">
        <v>20</v>
      </c>
    </row>
    <row r="71" spans="1:44">
      <c r="A71" s="58" t="s">
        <v>138</v>
      </c>
      <c r="B71" s="58">
        <v>105</v>
      </c>
      <c r="C71" s="58" t="s">
        <v>13</v>
      </c>
      <c r="D71" s="92" t="s">
        <v>139</v>
      </c>
      <c r="E71" s="122">
        <v>0.94117647058823528</v>
      </c>
      <c r="F71" s="122">
        <v>5.8823529411764705E-2</v>
      </c>
      <c r="G71" s="122">
        <v>0</v>
      </c>
      <c r="H71" s="122">
        <v>0</v>
      </c>
      <c r="I71" s="21">
        <v>17</v>
      </c>
      <c r="J71" s="93" t="s">
        <v>694</v>
      </c>
      <c r="K71" s="93" t="s">
        <v>694</v>
      </c>
      <c r="L71" s="93" t="s">
        <v>694</v>
      </c>
      <c r="M71" s="93" t="s">
        <v>694</v>
      </c>
      <c r="N71" s="21" t="s">
        <v>694</v>
      </c>
      <c r="O71" s="66">
        <v>0.83333333333333337</v>
      </c>
      <c r="P71" s="66">
        <v>0.16666666666666666</v>
      </c>
      <c r="Q71" s="66">
        <v>0</v>
      </c>
      <c r="R71" s="66">
        <v>0</v>
      </c>
      <c r="S71" s="120">
        <v>12</v>
      </c>
      <c r="T71" s="66" t="s">
        <v>694</v>
      </c>
      <c r="U71" s="66" t="s">
        <v>694</v>
      </c>
      <c r="V71" s="66" t="s">
        <v>694</v>
      </c>
      <c r="W71" s="66" t="s">
        <v>694</v>
      </c>
      <c r="X71" s="120" t="s">
        <v>694</v>
      </c>
      <c r="Y71" s="96">
        <v>0.7857142857142857</v>
      </c>
      <c r="Z71" s="96">
        <v>0.21428571428571427</v>
      </c>
      <c r="AA71" s="96">
        <v>0</v>
      </c>
      <c r="AB71" s="96">
        <v>0</v>
      </c>
      <c r="AC71" s="16">
        <v>14</v>
      </c>
      <c r="AD71" s="93" t="s">
        <v>774</v>
      </c>
      <c r="AE71" s="93" t="s">
        <v>774</v>
      </c>
      <c r="AF71" s="93" t="s">
        <v>774</v>
      </c>
      <c r="AG71" s="93" t="s">
        <v>774</v>
      </c>
      <c r="AH71" s="105" t="s">
        <v>774</v>
      </c>
      <c r="AI71" s="97">
        <v>0.6</v>
      </c>
      <c r="AJ71" s="98">
        <v>0.4</v>
      </c>
      <c r="AK71" s="98">
        <v>0</v>
      </c>
      <c r="AL71" s="98">
        <v>0</v>
      </c>
      <c r="AM71" s="99">
        <v>10</v>
      </c>
      <c r="AN71" s="97" t="s">
        <v>774</v>
      </c>
      <c r="AO71" s="98" t="s">
        <v>774</v>
      </c>
      <c r="AP71" s="98" t="s">
        <v>774</v>
      </c>
      <c r="AQ71" s="98" t="s">
        <v>774</v>
      </c>
      <c r="AR71" s="99" t="s">
        <v>774</v>
      </c>
    </row>
    <row r="72" spans="1:44">
      <c r="A72" s="58" t="s">
        <v>140</v>
      </c>
      <c r="B72" s="58">
        <v>121</v>
      </c>
      <c r="C72" s="58" t="s">
        <v>13</v>
      </c>
      <c r="D72" s="92" t="s">
        <v>141</v>
      </c>
      <c r="E72" s="122">
        <v>0.65925925925925921</v>
      </c>
      <c r="F72" s="122">
        <v>0.23703703703703705</v>
      </c>
      <c r="G72" s="122">
        <v>0.1</v>
      </c>
      <c r="H72" s="122">
        <v>3.7037037037037038E-3</v>
      </c>
      <c r="I72" s="21">
        <v>270</v>
      </c>
      <c r="J72" s="93" t="s">
        <v>774</v>
      </c>
      <c r="K72" s="93" t="s">
        <v>774</v>
      </c>
      <c r="L72" s="93" t="s">
        <v>774</v>
      </c>
      <c r="M72" s="93" t="s">
        <v>774</v>
      </c>
      <c r="N72" s="93" t="s">
        <v>774</v>
      </c>
      <c r="O72" s="66">
        <v>0.62948207171314741</v>
      </c>
      <c r="P72" s="66">
        <v>0.23904382470119523</v>
      </c>
      <c r="Q72" s="66">
        <v>0.12749003984063745</v>
      </c>
      <c r="R72" s="66">
        <v>3.9840637450199202E-3</v>
      </c>
      <c r="S72" s="120">
        <v>251</v>
      </c>
      <c r="T72" s="66" t="s">
        <v>774</v>
      </c>
      <c r="U72" s="66" t="s">
        <v>774</v>
      </c>
      <c r="V72" s="66" t="s">
        <v>774</v>
      </c>
      <c r="W72" s="66" t="s">
        <v>774</v>
      </c>
      <c r="X72" s="120" t="s">
        <v>774</v>
      </c>
      <c r="Y72" s="96">
        <v>0.60273972602739723</v>
      </c>
      <c r="Z72" s="96">
        <v>0.27397260273972601</v>
      </c>
      <c r="AA72" s="96">
        <v>0.12328767123287671</v>
      </c>
      <c r="AB72" s="96">
        <v>0</v>
      </c>
      <c r="AC72" s="16">
        <v>219</v>
      </c>
      <c r="AD72" s="93" t="s">
        <v>774</v>
      </c>
      <c r="AE72" s="93" t="s">
        <v>774</v>
      </c>
      <c r="AF72" s="93" t="s">
        <v>774</v>
      </c>
      <c r="AG72" s="93" t="s">
        <v>774</v>
      </c>
      <c r="AH72" s="105" t="s">
        <v>774</v>
      </c>
      <c r="AI72" s="97">
        <v>0.62844036697247707</v>
      </c>
      <c r="AJ72" s="98">
        <v>0.29357798165137616</v>
      </c>
      <c r="AK72" s="98">
        <v>6.8807339449541288E-2</v>
      </c>
      <c r="AL72" s="98">
        <v>9.1743119266055051E-3</v>
      </c>
      <c r="AM72" s="99">
        <v>218</v>
      </c>
      <c r="AN72" s="97" t="s">
        <v>774</v>
      </c>
      <c r="AO72" s="98" t="s">
        <v>774</v>
      </c>
      <c r="AP72" s="98" t="s">
        <v>774</v>
      </c>
      <c r="AQ72" s="98" t="s">
        <v>774</v>
      </c>
      <c r="AR72" s="99" t="s">
        <v>774</v>
      </c>
    </row>
    <row r="73" spans="1:44">
      <c r="A73" s="58" t="s">
        <v>142</v>
      </c>
      <c r="B73" s="58">
        <v>189</v>
      </c>
      <c r="C73" s="58" t="s">
        <v>8</v>
      </c>
      <c r="D73" s="92" t="s">
        <v>143</v>
      </c>
      <c r="E73" s="122">
        <v>0.57669291338582673</v>
      </c>
      <c r="F73" s="122">
        <v>0.26110236220472444</v>
      </c>
      <c r="G73" s="122">
        <v>0.14771653543307087</v>
      </c>
      <c r="H73" s="122">
        <v>1.4488188976377953E-2</v>
      </c>
      <c r="I73" s="21">
        <v>3175</v>
      </c>
      <c r="J73" s="93">
        <v>2.3255813953488372E-2</v>
      </c>
      <c r="K73" s="93">
        <v>0.37209302325581395</v>
      </c>
      <c r="L73" s="93">
        <v>0.60465116279069764</v>
      </c>
      <c r="M73" s="93">
        <v>0</v>
      </c>
      <c r="N73" s="21">
        <v>43</v>
      </c>
      <c r="O73" s="66">
        <v>0.56642007076230294</v>
      </c>
      <c r="P73" s="66">
        <v>0.27307816018012221</v>
      </c>
      <c r="Q73" s="66">
        <v>0.14570601479575426</v>
      </c>
      <c r="R73" s="66">
        <v>1.4795754261820521E-2</v>
      </c>
      <c r="S73" s="120">
        <v>3109</v>
      </c>
      <c r="T73" s="66">
        <v>0.02</v>
      </c>
      <c r="U73" s="66">
        <v>0.24</v>
      </c>
      <c r="V73" s="66">
        <v>0.74</v>
      </c>
      <c r="W73" s="66">
        <v>0</v>
      </c>
      <c r="X73" s="120">
        <v>50</v>
      </c>
      <c r="Y73" s="96">
        <v>0.55544354838709675</v>
      </c>
      <c r="Z73" s="96">
        <v>0.28393817204301075</v>
      </c>
      <c r="AA73" s="96">
        <v>0.14751344086021506</v>
      </c>
      <c r="AB73" s="96">
        <v>1.310483870967742E-2</v>
      </c>
      <c r="AC73" s="16">
        <v>2976</v>
      </c>
      <c r="AD73" s="96">
        <v>0</v>
      </c>
      <c r="AE73" s="96">
        <v>0.16981132075471697</v>
      </c>
      <c r="AF73" s="96">
        <v>0.81132075471698117</v>
      </c>
      <c r="AG73" s="96">
        <v>1.8867924528301886E-2</v>
      </c>
      <c r="AH73" s="16">
        <v>53</v>
      </c>
      <c r="AI73" s="97">
        <v>0.52891096133380633</v>
      </c>
      <c r="AJ73" s="98">
        <v>0.29975168499467897</v>
      </c>
      <c r="AK73" s="98">
        <v>0.15892160340546294</v>
      </c>
      <c r="AL73" s="98">
        <v>1.2415750266051791E-2</v>
      </c>
      <c r="AM73" s="99">
        <v>2819</v>
      </c>
      <c r="AN73" s="98">
        <v>1.9230769230769232E-2</v>
      </c>
      <c r="AO73" s="98">
        <v>9.6153846153846159E-2</v>
      </c>
      <c r="AP73" s="98">
        <v>0.86538461538461542</v>
      </c>
      <c r="AQ73" s="98">
        <v>1.9230769230769232E-2</v>
      </c>
      <c r="AR73" s="99">
        <v>52</v>
      </c>
    </row>
    <row r="74" spans="1:44">
      <c r="A74" s="58" t="s">
        <v>144</v>
      </c>
      <c r="B74" s="58">
        <v>105</v>
      </c>
      <c r="C74" s="58" t="s">
        <v>13</v>
      </c>
      <c r="D74" s="92" t="s">
        <v>145</v>
      </c>
      <c r="E74" s="122">
        <v>0.69782608695652171</v>
      </c>
      <c r="F74" s="122">
        <v>0.22826086956521738</v>
      </c>
      <c r="G74" s="122">
        <v>6.9565217391304349E-2</v>
      </c>
      <c r="H74" s="122">
        <v>4.3478260869565218E-3</v>
      </c>
      <c r="I74" s="21">
        <v>460</v>
      </c>
      <c r="J74" s="93">
        <v>0</v>
      </c>
      <c r="K74" s="93">
        <v>0.52941176470588236</v>
      </c>
      <c r="L74" s="93">
        <v>0.47058823529411764</v>
      </c>
      <c r="M74" s="93">
        <v>0</v>
      </c>
      <c r="N74" s="21">
        <v>17</v>
      </c>
      <c r="O74" s="66">
        <v>0.71706263498920086</v>
      </c>
      <c r="P74" s="66">
        <v>0.19870410367170627</v>
      </c>
      <c r="Q74" s="66">
        <v>8.2073434125269976E-2</v>
      </c>
      <c r="R74" s="66">
        <v>2.1598272138228943E-3</v>
      </c>
      <c r="S74" s="120">
        <v>463</v>
      </c>
      <c r="T74" s="66">
        <v>7.6923076923076927E-2</v>
      </c>
      <c r="U74" s="66">
        <v>0.46153846153846156</v>
      </c>
      <c r="V74" s="66">
        <v>0.46153846153846156</v>
      </c>
      <c r="W74" s="66">
        <v>0</v>
      </c>
      <c r="X74" s="120">
        <v>13</v>
      </c>
      <c r="Y74" s="96">
        <v>0.68934240362811794</v>
      </c>
      <c r="Z74" s="96">
        <v>0.21541950113378686</v>
      </c>
      <c r="AA74" s="96">
        <v>8.390022675736962E-2</v>
      </c>
      <c r="AB74" s="96">
        <v>1.1337868480725623E-2</v>
      </c>
      <c r="AC74" s="16">
        <v>441</v>
      </c>
      <c r="AD74" s="96">
        <v>9.0909090909090912E-2</v>
      </c>
      <c r="AE74" s="96">
        <v>0.36363636363636365</v>
      </c>
      <c r="AF74" s="96">
        <v>0.54545454545454541</v>
      </c>
      <c r="AG74" s="96">
        <v>0</v>
      </c>
      <c r="AH74" s="16">
        <v>11</v>
      </c>
      <c r="AI74" s="97">
        <v>0.64810126582278482</v>
      </c>
      <c r="AJ74" s="98">
        <v>0.23544303797468355</v>
      </c>
      <c r="AK74" s="98">
        <v>9.6202531645569619E-2</v>
      </c>
      <c r="AL74" s="98">
        <v>2.0253164556962026E-2</v>
      </c>
      <c r="AM74" s="99">
        <v>395</v>
      </c>
      <c r="AN74" s="98">
        <v>7.6923076923076927E-2</v>
      </c>
      <c r="AO74" s="98">
        <v>0.46153846153846156</v>
      </c>
      <c r="AP74" s="98">
        <v>0.46153846153846156</v>
      </c>
      <c r="AQ74" s="98">
        <v>0</v>
      </c>
      <c r="AR74" s="99">
        <v>13</v>
      </c>
    </row>
    <row r="75" spans="1:44">
      <c r="A75" s="58" t="s">
        <v>146</v>
      </c>
      <c r="B75" s="58">
        <v>113</v>
      </c>
      <c r="C75" s="58" t="s">
        <v>13</v>
      </c>
      <c r="D75" s="92" t="s">
        <v>147</v>
      </c>
      <c r="E75" s="122">
        <v>0.58846153846153848</v>
      </c>
      <c r="F75" s="122">
        <v>0.33461538461538459</v>
      </c>
      <c r="G75" s="122">
        <v>6.1538461538461542E-2</v>
      </c>
      <c r="H75" s="122">
        <v>1.5384615384615385E-2</v>
      </c>
      <c r="I75" s="21">
        <v>260</v>
      </c>
      <c r="J75" s="93" t="s">
        <v>774</v>
      </c>
      <c r="K75" s="93" t="s">
        <v>774</v>
      </c>
      <c r="L75" s="93" t="s">
        <v>774</v>
      </c>
      <c r="M75" s="93" t="s">
        <v>774</v>
      </c>
      <c r="N75" s="93" t="s">
        <v>774</v>
      </c>
      <c r="O75" s="66">
        <v>0.56746031746031744</v>
      </c>
      <c r="P75" s="66">
        <v>0.38095238095238093</v>
      </c>
      <c r="Q75" s="66">
        <v>3.968253968253968E-2</v>
      </c>
      <c r="R75" s="66">
        <v>1.1904761904761904E-2</v>
      </c>
      <c r="S75" s="120">
        <v>252</v>
      </c>
      <c r="T75" s="66" t="s">
        <v>774</v>
      </c>
      <c r="U75" s="66" t="s">
        <v>774</v>
      </c>
      <c r="V75" s="66" t="s">
        <v>774</v>
      </c>
      <c r="W75" s="66" t="s">
        <v>774</v>
      </c>
      <c r="X75" s="120" t="s">
        <v>774</v>
      </c>
      <c r="Y75" s="96">
        <v>0.54918032786885251</v>
      </c>
      <c r="Z75" s="96">
        <v>0.37704918032786883</v>
      </c>
      <c r="AA75" s="96">
        <v>7.3770491803278687E-2</v>
      </c>
      <c r="AB75" s="96">
        <v>0</v>
      </c>
      <c r="AC75" s="16">
        <v>244</v>
      </c>
      <c r="AD75" s="93" t="s">
        <v>774</v>
      </c>
      <c r="AE75" s="93" t="s">
        <v>774</v>
      </c>
      <c r="AF75" s="93" t="s">
        <v>774</v>
      </c>
      <c r="AG75" s="93" t="s">
        <v>774</v>
      </c>
      <c r="AH75" s="105" t="s">
        <v>774</v>
      </c>
      <c r="AI75" s="97">
        <v>0.42519685039370081</v>
      </c>
      <c r="AJ75" s="98">
        <v>0.52362204724409445</v>
      </c>
      <c r="AK75" s="98">
        <v>5.1181102362204724E-2</v>
      </c>
      <c r="AL75" s="98">
        <v>0</v>
      </c>
      <c r="AM75" s="99">
        <v>254</v>
      </c>
      <c r="AN75" s="97" t="s">
        <v>774</v>
      </c>
      <c r="AO75" s="98" t="s">
        <v>774</v>
      </c>
      <c r="AP75" s="98" t="s">
        <v>774</v>
      </c>
      <c r="AQ75" s="98" t="s">
        <v>774</v>
      </c>
      <c r="AR75" s="99" t="s">
        <v>774</v>
      </c>
    </row>
    <row r="76" spans="1:44">
      <c r="A76" s="58" t="s">
        <v>148</v>
      </c>
      <c r="B76" s="58">
        <v>101</v>
      </c>
      <c r="C76" s="58" t="s">
        <v>13</v>
      </c>
      <c r="D76" s="92" t="s">
        <v>149</v>
      </c>
      <c r="E76" s="122">
        <v>0.53333333333333333</v>
      </c>
      <c r="F76" s="122">
        <v>0.46666666666666667</v>
      </c>
      <c r="G76" s="122">
        <v>0</v>
      </c>
      <c r="H76" s="122">
        <v>0</v>
      </c>
      <c r="I76" s="21">
        <v>15</v>
      </c>
      <c r="J76" s="93" t="s">
        <v>774</v>
      </c>
      <c r="K76" s="93" t="s">
        <v>774</v>
      </c>
      <c r="L76" s="93" t="s">
        <v>774</v>
      </c>
      <c r="M76" s="93" t="s">
        <v>774</v>
      </c>
      <c r="N76" s="93" t="s">
        <v>774</v>
      </c>
      <c r="O76" s="66">
        <v>0.5625</v>
      </c>
      <c r="P76" s="66">
        <v>0.4375</v>
      </c>
      <c r="Q76" s="66">
        <v>0</v>
      </c>
      <c r="R76" s="66">
        <v>0</v>
      </c>
      <c r="S76" s="120">
        <v>16</v>
      </c>
      <c r="T76" s="66" t="s">
        <v>774</v>
      </c>
      <c r="U76" s="66" t="s">
        <v>774</v>
      </c>
      <c r="V76" s="66" t="s">
        <v>774</v>
      </c>
      <c r="W76" s="66" t="s">
        <v>774</v>
      </c>
      <c r="X76" s="120" t="s">
        <v>774</v>
      </c>
      <c r="Y76" s="96">
        <v>0.81818181818181823</v>
      </c>
      <c r="Z76" s="96">
        <v>0.18181818181818182</v>
      </c>
      <c r="AA76" s="96">
        <v>0</v>
      </c>
      <c r="AB76" s="96">
        <v>0</v>
      </c>
      <c r="AC76" s="16">
        <v>22</v>
      </c>
      <c r="AD76" s="93" t="s">
        <v>774</v>
      </c>
      <c r="AE76" s="93" t="s">
        <v>774</v>
      </c>
      <c r="AF76" s="93" t="s">
        <v>774</v>
      </c>
      <c r="AG76" s="93" t="s">
        <v>774</v>
      </c>
      <c r="AH76" s="105" t="s">
        <v>774</v>
      </c>
      <c r="AI76" s="97">
        <v>0.80952380952380953</v>
      </c>
      <c r="AJ76" s="98">
        <v>0.19047619047619047</v>
      </c>
      <c r="AK76" s="98">
        <v>0</v>
      </c>
      <c r="AL76" s="98">
        <v>0</v>
      </c>
      <c r="AM76" s="99">
        <v>21</v>
      </c>
      <c r="AN76" s="97" t="s">
        <v>774</v>
      </c>
      <c r="AO76" s="98" t="s">
        <v>774</v>
      </c>
      <c r="AP76" s="98" t="s">
        <v>774</v>
      </c>
      <c r="AQ76" s="98" t="s">
        <v>774</v>
      </c>
      <c r="AR76" s="99" t="s">
        <v>774</v>
      </c>
    </row>
    <row r="77" spans="1:44">
      <c r="A77" s="58" t="s">
        <v>150</v>
      </c>
      <c r="B77" s="58">
        <v>171</v>
      </c>
      <c r="C77" s="58" t="s">
        <v>13</v>
      </c>
      <c r="D77" s="92" t="s">
        <v>151</v>
      </c>
      <c r="E77" s="122">
        <v>0.79591836734693877</v>
      </c>
      <c r="F77" s="122">
        <v>0.12244897959183673</v>
      </c>
      <c r="G77" s="122">
        <v>8.1632653061224483E-2</v>
      </c>
      <c r="H77" s="122">
        <v>0</v>
      </c>
      <c r="I77" s="21">
        <v>49</v>
      </c>
      <c r="J77" s="93" t="s">
        <v>694</v>
      </c>
      <c r="K77" s="93" t="s">
        <v>694</v>
      </c>
      <c r="L77" s="93" t="s">
        <v>694</v>
      </c>
      <c r="M77" s="93" t="s">
        <v>694</v>
      </c>
      <c r="N77" s="21" t="s">
        <v>694</v>
      </c>
      <c r="O77" s="66">
        <v>0.81578947368421051</v>
      </c>
      <c r="P77" s="66">
        <v>0.13157894736842105</v>
      </c>
      <c r="Q77" s="66">
        <v>5.2631578947368418E-2</v>
      </c>
      <c r="R77" s="66">
        <v>0</v>
      </c>
      <c r="S77" s="120">
        <v>38</v>
      </c>
      <c r="T77" s="66" t="s">
        <v>694</v>
      </c>
      <c r="U77" s="66" t="s">
        <v>694</v>
      </c>
      <c r="V77" s="66" t="s">
        <v>694</v>
      </c>
      <c r="W77" s="66" t="s">
        <v>694</v>
      </c>
      <c r="X77" s="120" t="s">
        <v>694</v>
      </c>
      <c r="Y77" s="96">
        <v>0.83870967741935487</v>
      </c>
      <c r="Z77" s="96">
        <v>0.12903225806451613</v>
      </c>
      <c r="AA77" s="96">
        <v>3.2258064516129031E-2</v>
      </c>
      <c r="AB77" s="96">
        <v>0</v>
      </c>
      <c r="AC77" s="16">
        <v>31</v>
      </c>
      <c r="AD77" s="96" t="s">
        <v>694</v>
      </c>
      <c r="AE77" s="96" t="s">
        <v>694</v>
      </c>
      <c r="AF77" s="96" t="s">
        <v>694</v>
      </c>
      <c r="AG77" s="96" t="s">
        <v>694</v>
      </c>
      <c r="AH77" s="16" t="s">
        <v>694</v>
      </c>
      <c r="AI77" s="97">
        <v>0.84210526315789469</v>
      </c>
      <c r="AJ77" s="98">
        <v>0.10526315789473684</v>
      </c>
      <c r="AK77" s="98">
        <v>5.2631578947368418E-2</v>
      </c>
      <c r="AL77" s="98">
        <v>0</v>
      </c>
      <c r="AM77" s="99">
        <v>19</v>
      </c>
      <c r="AN77" s="98" t="s">
        <v>694</v>
      </c>
      <c r="AO77" s="98" t="s">
        <v>694</v>
      </c>
      <c r="AP77" s="98" t="s">
        <v>694</v>
      </c>
      <c r="AQ77" s="98" t="s">
        <v>694</v>
      </c>
      <c r="AR77" s="99" t="s">
        <v>694</v>
      </c>
    </row>
    <row r="78" spans="1:44">
      <c r="A78" s="58" t="s">
        <v>152</v>
      </c>
      <c r="B78" s="58">
        <v>121</v>
      </c>
      <c r="C78" s="58" t="s">
        <v>13</v>
      </c>
      <c r="D78" s="92" t="s">
        <v>153</v>
      </c>
      <c r="E78" s="122">
        <v>0.58832335329341312</v>
      </c>
      <c r="F78" s="122">
        <v>0.32035928143712578</v>
      </c>
      <c r="G78" s="122">
        <v>6.1377245508982034E-2</v>
      </c>
      <c r="H78" s="122">
        <v>2.9940119760479042E-2</v>
      </c>
      <c r="I78" s="21">
        <v>668</v>
      </c>
      <c r="J78" s="93">
        <v>0</v>
      </c>
      <c r="K78" s="93">
        <v>0.66666666666666663</v>
      </c>
      <c r="L78" s="93">
        <v>0.22222222222222221</v>
      </c>
      <c r="M78" s="93">
        <v>0.1111111111111111</v>
      </c>
      <c r="N78" s="21">
        <v>18</v>
      </c>
      <c r="O78" s="66">
        <v>0.58284883720930236</v>
      </c>
      <c r="P78" s="66">
        <v>0.31540697674418605</v>
      </c>
      <c r="Q78" s="66">
        <v>7.1220930232558141E-2</v>
      </c>
      <c r="R78" s="66">
        <v>3.0523255813953487E-2</v>
      </c>
      <c r="S78" s="120">
        <v>688</v>
      </c>
      <c r="T78" s="66">
        <v>0</v>
      </c>
      <c r="U78" s="66">
        <v>0.66666666666666663</v>
      </c>
      <c r="V78" s="66">
        <v>0.27777777777777779</v>
      </c>
      <c r="W78" s="66">
        <v>5.5555555555555552E-2</v>
      </c>
      <c r="X78" s="120">
        <v>18</v>
      </c>
      <c r="Y78" s="96">
        <v>0.57669616519174038</v>
      </c>
      <c r="Z78" s="96">
        <v>0.31858407079646017</v>
      </c>
      <c r="AA78" s="96">
        <v>7.5221238938053103E-2</v>
      </c>
      <c r="AB78" s="96">
        <v>2.9498525073746312E-2</v>
      </c>
      <c r="AC78" s="16">
        <v>678</v>
      </c>
      <c r="AD78" s="96">
        <v>0</v>
      </c>
      <c r="AE78" s="96">
        <v>0.73684210526315785</v>
      </c>
      <c r="AF78" s="96">
        <v>0.26315789473684209</v>
      </c>
      <c r="AG78" s="96">
        <v>0</v>
      </c>
      <c r="AH78" s="16">
        <v>19</v>
      </c>
      <c r="AI78" s="97">
        <v>0.57210031347962387</v>
      </c>
      <c r="AJ78" s="98">
        <v>0.30877742946708464</v>
      </c>
      <c r="AK78" s="98">
        <v>8.6206896551724144E-2</v>
      </c>
      <c r="AL78" s="98">
        <v>3.2915360501567396E-2</v>
      </c>
      <c r="AM78" s="99">
        <v>638</v>
      </c>
      <c r="AN78" s="98">
        <v>0</v>
      </c>
      <c r="AO78" s="98">
        <v>0.6428571428571429</v>
      </c>
      <c r="AP78" s="98">
        <v>0.35714285714285715</v>
      </c>
      <c r="AQ78" s="98">
        <v>0</v>
      </c>
      <c r="AR78" s="99">
        <v>14</v>
      </c>
    </row>
    <row r="79" spans="1:44">
      <c r="A79" s="58" t="s">
        <v>154</v>
      </c>
      <c r="B79" s="58">
        <v>171</v>
      </c>
      <c r="C79" s="58" t="s">
        <v>13</v>
      </c>
      <c r="D79" s="92" t="s">
        <v>155</v>
      </c>
      <c r="E79" s="122">
        <v>0.66573816155988863</v>
      </c>
      <c r="F79" s="122">
        <v>0.17270194986072424</v>
      </c>
      <c r="G79" s="122">
        <v>0.1309192200557103</v>
      </c>
      <c r="H79" s="122">
        <v>3.0640668523676879E-2</v>
      </c>
      <c r="I79" s="21">
        <v>359</v>
      </c>
      <c r="J79" s="93">
        <v>0.11538461538461539</v>
      </c>
      <c r="K79" s="93">
        <v>0.26923076923076922</v>
      </c>
      <c r="L79" s="93">
        <v>0.61538461538461542</v>
      </c>
      <c r="M79" s="93">
        <v>0</v>
      </c>
      <c r="N79" s="21">
        <v>26</v>
      </c>
      <c r="O79" s="66">
        <v>0.69942196531791911</v>
      </c>
      <c r="P79" s="66">
        <v>0.13872832369942195</v>
      </c>
      <c r="Q79" s="66">
        <v>0.12716763005780346</v>
      </c>
      <c r="R79" s="66">
        <v>3.4682080924855488E-2</v>
      </c>
      <c r="S79" s="120">
        <v>346</v>
      </c>
      <c r="T79" s="66">
        <v>0.18181818181818182</v>
      </c>
      <c r="U79" s="66">
        <v>0.27272727272727271</v>
      </c>
      <c r="V79" s="66">
        <v>0.54545454545454541</v>
      </c>
      <c r="W79" s="66">
        <v>0</v>
      </c>
      <c r="X79" s="120">
        <v>22</v>
      </c>
      <c r="Y79" s="96">
        <v>0.72839506172839508</v>
      </c>
      <c r="Z79" s="96">
        <v>0.1111111111111111</v>
      </c>
      <c r="AA79" s="96">
        <v>0.12962962962962962</v>
      </c>
      <c r="AB79" s="96">
        <v>3.0864197530864196E-2</v>
      </c>
      <c r="AC79" s="16">
        <v>324</v>
      </c>
      <c r="AD79" s="96">
        <v>0.23809523809523808</v>
      </c>
      <c r="AE79" s="96">
        <v>0.19047619047619047</v>
      </c>
      <c r="AF79" s="96">
        <v>0.5714285714285714</v>
      </c>
      <c r="AG79" s="96">
        <v>0</v>
      </c>
      <c r="AH79" s="16">
        <v>21</v>
      </c>
      <c r="AI79" s="97">
        <v>0.71604938271604934</v>
      </c>
      <c r="AJ79" s="98">
        <v>0.10802469135802469</v>
      </c>
      <c r="AK79" s="98">
        <v>0.14814814814814814</v>
      </c>
      <c r="AL79" s="98">
        <v>2.7777777777777776E-2</v>
      </c>
      <c r="AM79" s="99">
        <v>324</v>
      </c>
      <c r="AN79" s="98">
        <v>0.23809523809523808</v>
      </c>
      <c r="AO79" s="98">
        <v>0.2857142857142857</v>
      </c>
      <c r="AP79" s="98">
        <v>0.47619047619047616</v>
      </c>
      <c r="AQ79" s="98">
        <v>0</v>
      </c>
      <c r="AR79" s="99">
        <v>21</v>
      </c>
    </row>
    <row r="80" spans="1:44">
      <c r="A80" s="58" t="s">
        <v>156</v>
      </c>
      <c r="B80" s="58">
        <v>113</v>
      </c>
      <c r="C80" s="58" t="s">
        <v>13</v>
      </c>
      <c r="D80" s="92" t="s">
        <v>157</v>
      </c>
      <c r="E80" s="93" t="s">
        <v>774</v>
      </c>
      <c r="F80" s="93" t="s">
        <v>774</v>
      </c>
      <c r="G80" s="93" t="s">
        <v>774</v>
      </c>
      <c r="H80" s="93" t="s">
        <v>774</v>
      </c>
      <c r="I80" s="93" t="s">
        <v>774</v>
      </c>
      <c r="J80" s="93" t="s">
        <v>694</v>
      </c>
      <c r="K80" s="93" t="s">
        <v>694</v>
      </c>
      <c r="L80" s="93" t="s">
        <v>694</v>
      </c>
      <c r="M80" s="93" t="s">
        <v>694</v>
      </c>
      <c r="N80" s="21" t="s">
        <v>694</v>
      </c>
      <c r="O80" s="66">
        <v>1</v>
      </c>
      <c r="P80" s="66">
        <v>0</v>
      </c>
      <c r="Q80" s="66">
        <v>0</v>
      </c>
      <c r="R80" s="66">
        <v>0</v>
      </c>
      <c r="S80" s="120">
        <v>5</v>
      </c>
      <c r="T80" s="66" t="s">
        <v>694</v>
      </c>
      <c r="U80" s="66" t="s">
        <v>694</v>
      </c>
      <c r="V80" s="66" t="s">
        <v>694</v>
      </c>
      <c r="W80" s="66" t="s">
        <v>694</v>
      </c>
      <c r="X80" s="120" t="s">
        <v>694</v>
      </c>
      <c r="Y80" s="93" t="s">
        <v>774</v>
      </c>
      <c r="Z80" s="93" t="s">
        <v>774</v>
      </c>
      <c r="AA80" s="93" t="s">
        <v>774</v>
      </c>
      <c r="AB80" s="93" t="s">
        <v>774</v>
      </c>
      <c r="AC80" s="93" t="s">
        <v>774</v>
      </c>
      <c r="AD80" s="96" t="s">
        <v>694</v>
      </c>
      <c r="AE80" s="96" t="s">
        <v>694</v>
      </c>
      <c r="AF80" s="96" t="s">
        <v>694</v>
      </c>
      <c r="AG80" s="96" t="s">
        <v>694</v>
      </c>
      <c r="AH80" s="16" t="s">
        <v>694</v>
      </c>
      <c r="AI80" s="97" t="s">
        <v>774</v>
      </c>
      <c r="AJ80" s="98" t="s">
        <v>774</v>
      </c>
      <c r="AK80" s="98" t="s">
        <v>774</v>
      </c>
      <c r="AL80" s="98" t="s">
        <v>774</v>
      </c>
      <c r="AM80" s="99" t="s">
        <v>774</v>
      </c>
      <c r="AN80" s="98" t="s">
        <v>694</v>
      </c>
      <c r="AO80" s="98" t="s">
        <v>694</v>
      </c>
      <c r="AP80" s="98" t="s">
        <v>694</v>
      </c>
      <c r="AQ80" s="98" t="s">
        <v>694</v>
      </c>
      <c r="AR80" s="99" t="s">
        <v>694</v>
      </c>
    </row>
    <row r="81" spans="1:44">
      <c r="A81" s="58" t="s">
        <v>158</v>
      </c>
      <c r="B81" s="58">
        <v>189</v>
      </c>
      <c r="C81" s="58" t="s">
        <v>8</v>
      </c>
      <c r="D81" s="92" t="s">
        <v>159</v>
      </c>
      <c r="E81" s="122">
        <v>0.59090909090909094</v>
      </c>
      <c r="F81" s="122">
        <v>0.21681096681096682</v>
      </c>
      <c r="G81" s="122">
        <v>0.16522366522366522</v>
      </c>
      <c r="H81" s="122">
        <v>2.7056277056277056E-2</v>
      </c>
      <c r="I81" s="21">
        <v>2772</v>
      </c>
      <c r="J81" s="93">
        <v>3.1746031746031744E-2</v>
      </c>
      <c r="K81" s="93">
        <v>0.46031746031746029</v>
      </c>
      <c r="L81" s="93">
        <v>0.49206349206349204</v>
      </c>
      <c r="M81" s="93">
        <v>1.5873015873015872E-2</v>
      </c>
      <c r="N81" s="21">
        <v>63</v>
      </c>
      <c r="O81" s="66">
        <v>0.59025679758308158</v>
      </c>
      <c r="P81" s="66">
        <v>0.23036253776435045</v>
      </c>
      <c r="Q81" s="66">
        <v>0.15445619335347432</v>
      </c>
      <c r="R81" s="66">
        <v>2.4924471299093656E-2</v>
      </c>
      <c r="S81" s="120">
        <v>2648</v>
      </c>
      <c r="T81" s="66">
        <v>3.4482758620689655E-2</v>
      </c>
      <c r="U81" s="66">
        <v>0.44827586206896552</v>
      </c>
      <c r="V81" s="66">
        <v>0.5</v>
      </c>
      <c r="W81" s="66">
        <v>1.7241379310344827E-2</v>
      </c>
      <c r="X81" s="120">
        <v>58</v>
      </c>
      <c r="Y81" s="96">
        <v>0.56198019801980204</v>
      </c>
      <c r="Z81" s="96">
        <v>0.25900990099009902</v>
      </c>
      <c r="AA81" s="96">
        <v>0.15960396039603961</v>
      </c>
      <c r="AB81" s="96">
        <v>1.9405940594059406E-2</v>
      </c>
      <c r="AC81" s="16">
        <v>2525</v>
      </c>
      <c r="AD81" s="96">
        <v>1.6393442622950821E-2</v>
      </c>
      <c r="AE81" s="96">
        <v>0.34426229508196721</v>
      </c>
      <c r="AF81" s="96">
        <v>0.62295081967213117</v>
      </c>
      <c r="AG81" s="96">
        <v>1.6393442622950821E-2</v>
      </c>
      <c r="AH81" s="16">
        <v>61</v>
      </c>
      <c r="AI81" s="97">
        <v>0.52551440329218102</v>
      </c>
      <c r="AJ81" s="98">
        <v>0.2880658436213992</v>
      </c>
      <c r="AK81" s="98">
        <v>0.16913580246913582</v>
      </c>
      <c r="AL81" s="98">
        <v>1.7283950617283949E-2</v>
      </c>
      <c r="AM81" s="99">
        <v>2430</v>
      </c>
      <c r="AN81" s="98">
        <v>0</v>
      </c>
      <c r="AO81" s="98">
        <v>0.37704918032786883</v>
      </c>
      <c r="AP81" s="98">
        <v>0.62295081967213117</v>
      </c>
      <c r="AQ81" s="98">
        <v>0</v>
      </c>
      <c r="AR81" s="99">
        <v>61</v>
      </c>
    </row>
    <row r="82" spans="1:44">
      <c r="A82" s="58" t="s">
        <v>160</v>
      </c>
      <c r="B82" s="58">
        <v>112</v>
      </c>
      <c r="C82" s="58" t="s">
        <v>8</v>
      </c>
      <c r="D82" s="92" t="s">
        <v>161</v>
      </c>
      <c r="E82" s="122">
        <v>0.75301381946486323</v>
      </c>
      <c r="F82" s="122">
        <v>0.15495442516906793</v>
      </c>
      <c r="G82" s="122">
        <v>7.8212290502793297E-2</v>
      </c>
      <c r="H82" s="122">
        <v>1.3819464863275507E-2</v>
      </c>
      <c r="I82" s="21">
        <v>3401</v>
      </c>
      <c r="J82" s="93">
        <v>6.6037735849056603E-2</v>
      </c>
      <c r="K82" s="93">
        <v>0.5</v>
      </c>
      <c r="L82" s="93">
        <v>0.42452830188679247</v>
      </c>
      <c r="M82" s="93">
        <v>9.433962264150943E-3</v>
      </c>
      <c r="N82" s="21">
        <v>106</v>
      </c>
      <c r="O82" s="66">
        <v>0.75339161893277062</v>
      </c>
      <c r="P82" s="66">
        <v>0.14350316551100392</v>
      </c>
      <c r="Q82" s="66">
        <v>9.1347603255954174E-2</v>
      </c>
      <c r="R82" s="66">
        <v>1.1757612300271329E-2</v>
      </c>
      <c r="S82" s="120">
        <v>3317</v>
      </c>
      <c r="T82" s="66">
        <v>0.12280701754385964</v>
      </c>
      <c r="U82" s="66">
        <v>0.34210526315789475</v>
      </c>
      <c r="V82" s="66">
        <v>0.53508771929824561</v>
      </c>
      <c r="W82" s="66">
        <v>0</v>
      </c>
      <c r="X82" s="120">
        <v>114</v>
      </c>
      <c r="Y82" s="96">
        <v>0.77304292929292928</v>
      </c>
      <c r="Z82" s="96">
        <v>0.12720959595959597</v>
      </c>
      <c r="AA82" s="96">
        <v>8.8699494949494945E-2</v>
      </c>
      <c r="AB82" s="96">
        <v>1.1047979797979798E-2</v>
      </c>
      <c r="AC82" s="16">
        <v>3168</v>
      </c>
      <c r="AD82" s="96">
        <v>8.3333333333333329E-2</v>
      </c>
      <c r="AE82" s="96">
        <v>0.41666666666666669</v>
      </c>
      <c r="AF82" s="96">
        <v>0.48148148148148145</v>
      </c>
      <c r="AG82" s="96">
        <v>1.8518518518518517E-2</v>
      </c>
      <c r="AH82" s="16">
        <v>108</v>
      </c>
      <c r="AI82" s="97">
        <v>0.76808785529715762</v>
      </c>
      <c r="AJ82" s="98">
        <v>0.11950904392764858</v>
      </c>
      <c r="AK82" s="98">
        <v>9.9806201550387594E-2</v>
      </c>
      <c r="AL82" s="98">
        <v>1.2596899224806201E-2</v>
      </c>
      <c r="AM82" s="99">
        <v>3096</v>
      </c>
      <c r="AN82" s="98">
        <v>0.11382113821138211</v>
      </c>
      <c r="AO82" s="98">
        <v>0.32520325203252032</v>
      </c>
      <c r="AP82" s="98">
        <v>0.53658536585365857</v>
      </c>
      <c r="AQ82" s="98">
        <v>2.4390243902439025E-2</v>
      </c>
      <c r="AR82" s="99">
        <v>123</v>
      </c>
    </row>
    <row r="83" spans="1:44">
      <c r="A83" s="58" t="s">
        <v>162</v>
      </c>
      <c r="B83" s="58">
        <v>101</v>
      </c>
      <c r="C83" s="58" t="s">
        <v>13</v>
      </c>
      <c r="D83" s="92" t="s">
        <v>163</v>
      </c>
      <c r="E83" s="93" t="s">
        <v>774</v>
      </c>
      <c r="F83" s="93" t="s">
        <v>774</v>
      </c>
      <c r="G83" s="93" t="s">
        <v>774</v>
      </c>
      <c r="H83" s="93" t="s">
        <v>774</v>
      </c>
      <c r="I83" s="93" t="s">
        <v>774</v>
      </c>
      <c r="J83" s="93" t="s">
        <v>694</v>
      </c>
      <c r="K83" s="93" t="s">
        <v>694</v>
      </c>
      <c r="L83" s="93" t="s">
        <v>694</v>
      </c>
      <c r="M83" s="93" t="s">
        <v>694</v>
      </c>
      <c r="N83" s="21" t="s">
        <v>694</v>
      </c>
      <c r="O83" s="66">
        <v>1</v>
      </c>
      <c r="P83" s="66">
        <v>0</v>
      </c>
      <c r="Q83" s="66">
        <v>0</v>
      </c>
      <c r="R83" s="66">
        <v>0</v>
      </c>
      <c r="S83" s="120">
        <v>4</v>
      </c>
      <c r="T83" s="66" t="s">
        <v>694</v>
      </c>
      <c r="U83" s="66" t="s">
        <v>694</v>
      </c>
      <c r="V83" s="66" t="s">
        <v>694</v>
      </c>
      <c r="W83" s="66" t="s">
        <v>694</v>
      </c>
      <c r="X83" s="120" t="s">
        <v>694</v>
      </c>
      <c r="Y83" s="93" t="s">
        <v>774</v>
      </c>
      <c r="Z83" s="93" t="s">
        <v>774</v>
      </c>
      <c r="AA83" s="93" t="s">
        <v>774</v>
      </c>
      <c r="AB83" s="93" t="s">
        <v>774</v>
      </c>
      <c r="AC83" s="93" t="s">
        <v>774</v>
      </c>
      <c r="AD83" s="93" t="s">
        <v>774</v>
      </c>
      <c r="AE83" s="93" t="s">
        <v>774</v>
      </c>
      <c r="AF83" s="93" t="s">
        <v>774</v>
      </c>
      <c r="AG83" s="93" t="s">
        <v>774</v>
      </c>
      <c r="AH83" s="105" t="s">
        <v>774</v>
      </c>
      <c r="AI83" s="97" t="s">
        <v>774</v>
      </c>
      <c r="AJ83" s="98" t="s">
        <v>774</v>
      </c>
      <c r="AK83" s="98" t="s">
        <v>774</v>
      </c>
      <c r="AL83" s="98" t="s">
        <v>774</v>
      </c>
      <c r="AM83" s="99" t="s">
        <v>774</v>
      </c>
      <c r="AN83" s="98" t="s">
        <v>694</v>
      </c>
      <c r="AO83" s="98" t="s">
        <v>694</v>
      </c>
      <c r="AP83" s="98" t="s">
        <v>694</v>
      </c>
      <c r="AQ83" s="98" t="s">
        <v>694</v>
      </c>
      <c r="AR83" s="99" t="s">
        <v>694</v>
      </c>
    </row>
    <row r="84" spans="1:44">
      <c r="A84" s="58" t="s">
        <v>164</v>
      </c>
      <c r="B84" s="58">
        <v>121</v>
      </c>
      <c r="C84" s="58" t="s">
        <v>8</v>
      </c>
      <c r="D84" s="92" t="s">
        <v>165</v>
      </c>
      <c r="E84" s="122">
        <v>0.55024769992922862</v>
      </c>
      <c r="F84" s="122">
        <v>0.30077848549186131</v>
      </c>
      <c r="G84" s="122">
        <v>0.1408351026185421</v>
      </c>
      <c r="H84" s="122">
        <v>8.1387119603680107E-3</v>
      </c>
      <c r="I84" s="21">
        <v>2826</v>
      </c>
      <c r="J84" s="93">
        <v>4.4444444444444446E-2</v>
      </c>
      <c r="K84" s="93">
        <v>0.43333333333333335</v>
      </c>
      <c r="L84" s="93">
        <v>0.52222222222222225</v>
      </c>
      <c r="M84" s="93">
        <v>0</v>
      </c>
      <c r="N84" s="21">
        <v>90</v>
      </c>
      <c r="O84" s="66">
        <v>0.54717630853994492</v>
      </c>
      <c r="P84" s="66">
        <v>0.29476584022038566</v>
      </c>
      <c r="Q84" s="66">
        <v>0.14772727272727273</v>
      </c>
      <c r="R84" s="66">
        <v>1.0330578512396695E-2</v>
      </c>
      <c r="S84" s="120">
        <v>2904</v>
      </c>
      <c r="T84" s="66">
        <v>9.2783505154639179E-2</v>
      </c>
      <c r="U84" s="66">
        <v>0.46391752577319589</v>
      </c>
      <c r="V84" s="66">
        <v>0.44329896907216493</v>
      </c>
      <c r="W84" s="66">
        <v>0</v>
      </c>
      <c r="X84" s="120">
        <v>97</v>
      </c>
      <c r="Y84" s="96">
        <v>0.53129496402877696</v>
      </c>
      <c r="Z84" s="96">
        <v>0.31906474820143887</v>
      </c>
      <c r="AA84" s="96">
        <v>0.14172661870503597</v>
      </c>
      <c r="AB84" s="96">
        <v>7.9136690647482015E-3</v>
      </c>
      <c r="AC84" s="16">
        <v>2780</v>
      </c>
      <c r="AD84" s="96">
        <v>6.3829787234042548E-2</v>
      </c>
      <c r="AE84" s="96">
        <v>0.44680851063829785</v>
      </c>
      <c r="AF84" s="96">
        <v>0.47872340425531917</v>
      </c>
      <c r="AG84" s="96">
        <v>1.0638297872340425E-2</v>
      </c>
      <c r="AH84" s="16">
        <v>94</v>
      </c>
      <c r="AI84" s="97">
        <v>0.51208459214501512</v>
      </c>
      <c r="AJ84" s="98">
        <v>0.3440332326283988</v>
      </c>
      <c r="AK84" s="98">
        <v>0.13595166163141995</v>
      </c>
      <c r="AL84" s="98">
        <v>7.930513595166163E-3</v>
      </c>
      <c r="AM84" s="99">
        <v>2648</v>
      </c>
      <c r="AN84" s="98">
        <v>1.0752688172043012E-2</v>
      </c>
      <c r="AO84" s="98">
        <v>0.40860215053763443</v>
      </c>
      <c r="AP84" s="98">
        <v>0.55913978494623651</v>
      </c>
      <c r="AQ84" s="98">
        <v>2.1505376344086023E-2</v>
      </c>
      <c r="AR84" s="99">
        <v>93</v>
      </c>
    </row>
    <row r="85" spans="1:44">
      <c r="A85" s="58" t="s">
        <v>166</v>
      </c>
      <c r="B85" s="58">
        <v>189</v>
      </c>
      <c r="C85" s="58" t="s">
        <v>13</v>
      </c>
      <c r="D85" s="92" t="s">
        <v>167</v>
      </c>
      <c r="E85" s="122">
        <v>0.80263157894736847</v>
      </c>
      <c r="F85" s="122">
        <v>0.13742690058479531</v>
      </c>
      <c r="G85" s="122">
        <v>4.0935672514619881E-2</v>
      </c>
      <c r="H85" s="122">
        <v>1.9005847953216373E-2</v>
      </c>
      <c r="I85" s="21">
        <v>684</v>
      </c>
      <c r="J85" s="93">
        <v>0.2857142857142857</v>
      </c>
      <c r="K85" s="93">
        <v>0.6785714285714286</v>
      </c>
      <c r="L85" s="93">
        <v>3.5714285714285712E-2</v>
      </c>
      <c r="M85" s="93">
        <v>0</v>
      </c>
      <c r="N85" s="21">
        <v>28</v>
      </c>
      <c r="O85" s="66">
        <v>0.76700434153400865</v>
      </c>
      <c r="P85" s="66">
        <v>0.15050651230101303</v>
      </c>
      <c r="Q85" s="66">
        <v>6.8017366136034735E-2</v>
      </c>
      <c r="R85" s="66">
        <v>1.4471780028943559E-2</v>
      </c>
      <c r="S85" s="120">
        <v>691</v>
      </c>
      <c r="T85" s="66">
        <v>0.18181818181818182</v>
      </c>
      <c r="U85" s="66">
        <v>0.68181818181818177</v>
      </c>
      <c r="V85" s="66">
        <v>0.13636363636363635</v>
      </c>
      <c r="W85" s="66">
        <v>0</v>
      </c>
      <c r="X85" s="120">
        <v>22</v>
      </c>
      <c r="Y85" s="96">
        <v>0.71127819548872184</v>
      </c>
      <c r="Z85" s="96">
        <v>0.17894736842105263</v>
      </c>
      <c r="AA85" s="96">
        <v>9.4736842105263161E-2</v>
      </c>
      <c r="AB85" s="96">
        <v>1.5037593984962405E-2</v>
      </c>
      <c r="AC85" s="16">
        <v>665</v>
      </c>
      <c r="AD85" s="96">
        <v>0.16</v>
      </c>
      <c r="AE85" s="96">
        <v>0.68</v>
      </c>
      <c r="AF85" s="96">
        <v>0.12</v>
      </c>
      <c r="AG85" s="96">
        <v>0.04</v>
      </c>
      <c r="AH85" s="16">
        <v>25</v>
      </c>
      <c r="AI85" s="97">
        <v>0.64296998420221174</v>
      </c>
      <c r="AJ85" s="98">
        <v>0.2353870458135861</v>
      </c>
      <c r="AK85" s="98">
        <v>0.10742496050552923</v>
      </c>
      <c r="AL85" s="98">
        <v>1.4218009478672985E-2</v>
      </c>
      <c r="AM85" s="99">
        <v>633</v>
      </c>
      <c r="AN85" s="98">
        <v>0.15</v>
      </c>
      <c r="AO85" s="98">
        <v>0.65</v>
      </c>
      <c r="AP85" s="98">
        <v>0.15</v>
      </c>
      <c r="AQ85" s="98">
        <v>0.05</v>
      </c>
      <c r="AR85" s="99">
        <v>20</v>
      </c>
    </row>
    <row r="86" spans="1:44">
      <c r="A86" s="58" t="s">
        <v>168</v>
      </c>
      <c r="B86" s="58">
        <v>121</v>
      </c>
      <c r="C86" s="58" t="s">
        <v>13</v>
      </c>
      <c r="D86" s="92" t="s">
        <v>169</v>
      </c>
      <c r="E86" s="122">
        <v>0.54525862068965514</v>
      </c>
      <c r="F86" s="122">
        <v>0.31896551724137934</v>
      </c>
      <c r="G86" s="122">
        <v>0.1206896551724138</v>
      </c>
      <c r="H86" s="122">
        <v>1.5086206896551725E-2</v>
      </c>
      <c r="I86" s="21">
        <v>464</v>
      </c>
      <c r="J86" s="93">
        <v>7.6923076923076927E-2</v>
      </c>
      <c r="K86" s="93">
        <v>0.61538461538461542</v>
      </c>
      <c r="L86" s="93">
        <v>0.30769230769230771</v>
      </c>
      <c r="M86" s="93">
        <v>0</v>
      </c>
      <c r="N86" s="21">
        <v>13</v>
      </c>
      <c r="O86" s="66">
        <v>0.48747152619589978</v>
      </c>
      <c r="P86" s="66">
        <v>0.36446469248291574</v>
      </c>
      <c r="Q86" s="66">
        <v>0.14350797266514806</v>
      </c>
      <c r="R86" s="66">
        <v>4.5558086560364463E-3</v>
      </c>
      <c r="S86" s="120">
        <v>439</v>
      </c>
      <c r="T86" s="66">
        <v>0</v>
      </c>
      <c r="U86" s="66">
        <v>0.6</v>
      </c>
      <c r="V86" s="66">
        <v>0.4</v>
      </c>
      <c r="W86" s="66">
        <v>0</v>
      </c>
      <c r="X86" s="120">
        <v>10</v>
      </c>
      <c r="Y86" s="96">
        <v>0.46062052505966589</v>
      </c>
      <c r="Z86" s="96">
        <v>0.39856801909307876</v>
      </c>
      <c r="AA86" s="96">
        <v>0.13842482100238662</v>
      </c>
      <c r="AB86" s="96">
        <v>2.3866348448687352E-3</v>
      </c>
      <c r="AC86" s="16">
        <v>419</v>
      </c>
      <c r="AD86" s="93" t="s">
        <v>774</v>
      </c>
      <c r="AE86" s="93" t="s">
        <v>774</v>
      </c>
      <c r="AF86" s="93" t="s">
        <v>774</v>
      </c>
      <c r="AG86" s="93" t="s">
        <v>774</v>
      </c>
      <c r="AH86" s="105" t="s">
        <v>774</v>
      </c>
      <c r="AI86" s="97">
        <v>0.46666666666666667</v>
      </c>
      <c r="AJ86" s="98">
        <v>0.40493827160493828</v>
      </c>
      <c r="AK86" s="98">
        <v>0.12345679012345678</v>
      </c>
      <c r="AL86" s="98">
        <v>4.9382716049382715E-3</v>
      </c>
      <c r="AM86" s="99">
        <v>405</v>
      </c>
      <c r="AN86" s="97" t="s">
        <v>774</v>
      </c>
      <c r="AO86" s="98" t="s">
        <v>774</v>
      </c>
      <c r="AP86" s="98" t="s">
        <v>774</v>
      </c>
      <c r="AQ86" s="98" t="s">
        <v>774</v>
      </c>
      <c r="AR86" s="99" t="s">
        <v>774</v>
      </c>
    </row>
    <row r="87" spans="1:44">
      <c r="A87" s="58" t="s">
        <v>170</v>
      </c>
      <c r="B87" s="58">
        <v>123</v>
      </c>
      <c r="C87" s="58" t="s">
        <v>13</v>
      </c>
      <c r="D87" s="92" t="s">
        <v>171</v>
      </c>
      <c r="E87" s="122">
        <v>0.68965517241379315</v>
      </c>
      <c r="F87" s="122">
        <v>0.22413793103448276</v>
      </c>
      <c r="G87" s="122">
        <v>7.7586206896551727E-2</v>
      </c>
      <c r="H87" s="122">
        <v>8.6206896551724137E-3</v>
      </c>
      <c r="I87" s="21">
        <v>116</v>
      </c>
      <c r="J87" s="93" t="s">
        <v>774</v>
      </c>
      <c r="K87" s="93" t="s">
        <v>774</v>
      </c>
      <c r="L87" s="93" t="s">
        <v>774</v>
      </c>
      <c r="M87" s="93" t="s">
        <v>774</v>
      </c>
      <c r="N87" s="93" t="s">
        <v>774</v>
      </c>
      <c r="O87" s="66">
        <v>0.67521367521367526</v>
      </c>
      <c r="P87" s="66">
        <v>0.21367521367521367</v>
      </c>
      <c r="Q87" s="66">
        <v>0.10256410256410256</v>
      </c>
      <c r="R87" s="66">
        <v>8.5470085470085479E-3</v>
      </c>
      <c r="S87" s="120">
        <v>117</v>
      </c>
      <c r="T87" s="66" t="s">
        <v>774</v>
      </c>
      <c r="U87" s="66" t="s">
        <v>774</v>
      </c>
      <c r="V87" s="66" t="s">
        <v>774</v>
      </c>
      <c r="W87" s="66" t="s">
        <v>774</v>
      </c>
      <c r="X87" s="120" t="s">
        <v>774</v>
      </c>
      <c r="Y87" s="96">
        <v>0.55454545454545456</v>
      </c>
      <c r="Z87" s="96">
        <v>0.34545454545454546</v>
      </c>
      <c r="AA87" s="96">
        <v>8.1818181818181818E-2</v>
      </c>
      <c r="AB87" s="96">
        <v>1.8181818181818181E-2</v>
      </c>
      <c r="AC87" s="16">
        <v>110</v>
      </c>
      <c r="AD87" s="93" t="s">
        <v>774</v>
      </c>
      <c r="AE87" s="93" t="s">
        <v>774</v>
      </c>
      <c r="AF87" s="93" t="s">
        <v>774</v>
      </c>
      <c r="AG87" s="93" t="s">
        <v>774</v>
      </c>
      <c r="AH87" s="105" t="s">
        <v>774</v>
      </c>
      <c r="AI87" s="97">
        <v>0.6216216216216216</v>
      </c>
      <c r="AJ87" s="98">
        <v>0.23423423423423423</v>
      </c>
      <c r="AK87" s="98">
        <v>0.14414414414414414</v>
      </c>
      <c r="AL87" s="98">
        <v>0</v>
      </c>
      <c r="AM87" s="99">
        <v>111</v>
      </c>
      <c r="AN87" s="97" t="s">
        <v>774</v>
      </c>
      <c r="AO87" s="98" t="s">
        <v>774</v>
      </c>
      <c r="AP87" s="98" t="s">
        <v>774</v>
      </c>
      <c r="AQ87" s="98" t="s">
        <v>774</v>
      </c>
      <c r="AR87" s="99" t="s">
        <v>774</v>
      </c>
    </row>
    <row r="88" spans="1:44">
      <c r="A88" s="58" t="s">
        <v>172</v>
      </c>
      <c r="B88" s="58">
        <v>121</v>
      </c>
      <c r="C88" s="58" t="s">
        <v>8</v>
      </c>
      <c r="D88" s="92" t="s">
        <v>173</v>
      </c>
      <c r="E88" s="122">
        <v>0.47207207207207208</v>
      </c>
      <c r="F88" s="122">
        <v>0.36306306306306307</v>
      </c>
      <c r="G88" s="122">
        <v>0.15765765765765766</v>
      </c>
      <c r="H88" s="122">
        <v>7.2072072072072073E-3</v>
      </c>
      <c r="I88" s="21">
        <v>1110</v>
      </c>
      <c r="J88" s="93">
        <v>9.7560975609756101E-2</v>
      </c>
      <c r="K88" s="93">
        <v>0.51219512195121952</v>
      </c>
      <c r="L88" s="93">
        <v>0.3902439024390244</v>
      </c>
      <c r="M88" s="93">
        <v>0</v>
      </c>
      <c r="N88" s="21">
        <v>41</v>
      </c>
      <c r="O88" s="66">
        <v>0.47996183206106868</v>
      </c>
      <c r="P88" s="66">
        <v>0.35591603053435117</v>
      </c>
      <c r="Q88" s="66">
        <v>0.15458015267175573</v>
      </c>
      <c r="R88" s="66">
        <v>9.5419847328244278E-3</v>
      </c>
      <c r="S88" s="120">
        <v>1048</v>
      </c>
      <c r="T88" s="66">
        <v>2.6315789473684209E-2</v>
      </c>
      <c r="U88" s="66">
        <v>0.55263157894736847</v>
      </c>
      <c r="V88" s="66">
        <v>0.39473684210526316</v>
      </c>
      <c r="W88" s="66">
        <v>2.6315789473684209E-2</v>
      </c>
      <c r="X88" s="120">
        <v>38</v>
      </c>
      <c r="Y88" s="96">
        <v>0.49703557312252966</v>
      </c>
      <c r="Z88" s="96">
        <v>0.34486166007905139</v>
      </c>
      <c r="AA88" s="96">
        <v>0.14723320158102768</v>
      </c>
      <c r="AB88" s="96">
        <v>1.0869565217391304E-2</v>
      </c>
      <c r="AC88" s="16">
        <v>1012</v>
      </c>
      <c r="AD88" s="96">
        <v>5.2631578947368418E-2</v>
      </c>
      <c r="AE88" s="96">
        <v>0.39473684210526316</v>
      </c>
      <c r="AF88" s="96">
        <v>0.52631578947368418</v>
      </c>
      <c r="AG88" s="96">
        <v>2.6315789473684209E-2</v>
      </c>
      <c r="AH88" s="16">
        <v>38</v>
      </c>
      <c r="AI88" s="97">
        <v>0.48580441640378547</v>
      </c>
      <c r="AJ88" s="98">
        <v>0.37013669821240797</v>
      </c>
      <c r="AK88" s="98">
        <v>0.13459516298633017</v>
      </c>
      <c r="AL88" s="98">
        <v>9.4637223974763408E-3</v>
      </c>
      <c r="AM88" s="99">
        <v>951</v>
      </c>
      <c r="AN88" s="98">
        <v>0</v>
      </c>
      <c r="AO88" s="98">
        <v>0.5161290322580645</v>
      </c>
      <c r="AP88" s="98">
        <v>0.4838709677419355</v>
      </c>
      <c r="AQ88" s="98">
        <v>0</v>
      </c>
      <c r="AR88" s="99">
        <v>31</v>
      </c>
    </row>
    <row r="89" spans="1:44">
      <c r="A89" s="58" t="s">
        <v>174</v>
      </c>
      <c r="B89" s="58">
        <v>101</v>
      </c>
      <c r="C89" s="58" t="s">
        <v>13</v>
      </c>
      <c r="D89" s="92" t="s">
        <v>175</v>
      </c>
      <c r="E89" s="122">
        <v>0.80952380952380953</v>
      </c>
      <c r="F89" s="122">
        <v>0.12380952380952381</v>
      </c>
      <c r="G89" s="122">
        <v>5.7142857142857141E-2</v>
      </c>
      <c r="H89" s="122">
        <v>9.5238095238095247E-3</v>
      </c>
      <c r="I89" s="21">
        <v>105</v>
      </c>
      <c r="J89" s="93" t="s">
        <v>774</v>
      </c>
      <c r="K89" s="93" t="s">
        <v>774</v>
      </c>
      <c r="L89" s="93" t="s">
        <v>774</v>
      </c>
      <c r="M89" s="93" t="s">
        <v>774</v>
      </c>
      <c r="N89" s="93" t="s">
        <v>774</v>
      </c>
      <c r="O89" s="66">
        <v>0.78787878787878785</v>
      </c>
      <c r="P89" s="66">
        <v>0.14141414141414141</v>
      </c>
      <c r="Q89" s="66">
        <v>7.0707070707070704E-2</v>
      </c>
      <c r="R89" s="66">
        <v>0</v>
      </c>
      <c r="S89" s="120">
        <v>99</v>
      </c>
      <c r="T89" s="66" t="s">
        <v>774</v>
      </c>
      <c r="U89" s="66" t="s">
        <v>774</v>
      </c>
      <c r="V89" s="66" t="s">
        <v>774</v>
      </c>
      <c r="W89" s="66" t="s">
        <v>774</v>
      </c>
      <c r="X89" s="120" t="s">
        <v>774</v>
      </c>
      <c r="Y89" s="96">
        <v>0.76237623762376239</v>
      </c>
      <c r="Z89" s="96">
        <v>0.16831683168316833</v>
      </c>
      <c r="AA89" s="96">
        <v>6.9306930693069313E-2</v>
      </c>
      <c r="AB89" s="96">
        <v>0</v>
      </c>
      <c r="AC89" s="16">
        <v>101</v>
      </c>
      <c r="AD89" s="93" t="s">
        <v>774</v>
      </c>
      <c r="AE89" s="93" t="s">
        <v>774</v>
      </c>
      <c r="AF89" s="93" t="s">
        <v>774</v>
      </c>
      <c r="AG89" s="93" t="s">
        <v>774</v>
      </c>
      <c r="AH89" s="105" t="s">
        <v>774</v>
      </c>
      <c r="AI89" s="97">
        <v>0.75454545454545452</v>
      </c>
      <c r="AJ89" s="98">
        <v>0.14545454545454545</v>
      </c>
      <c r="AK89" s="98">
        <v>9.0909090909090912E-2</v>
      </c>
      <c r="AL89" s="98">
        <v>9.0909090909090905E-3</v>
      </c>
      <c r="AM89" s="99">
        <v>110</v>
      </c>
      <c r="AN89" s="97" t="s">
        <v>774</v>
      </c>
      <c r="AO89" s="98" t="s">
        <v>774</v>
      </c>
      <c r="AP89" s="98" t="s">
        <v>774</v>
      </c>
      <c r="AQ89" s="98" t="s">
        <v>774</v>
      </c>
      <c r="AR89" s="99" t="s">
        <v>774</v>
      </c>
    </row>
    <row r="90" spans="1:44">
      <c r="A90" s="58" t="s">
        <v>176</v>
      </c>
      <c r="B90" s="58">
        <v>101</v>
      </c>
      <c r="C90" s="58" t="s">
        <v>13</v>
      </c>
      <c r="D90" s="92" t="s">
        <v>177</v>
      </c>
      <c r="E90" s="122">
        <v>0.78947368421052633</v>
      </c>
      <c r="F90" s="122">
        <v>0.21052631578947367</v>
      </c>
      <c r="G90" s="122">
        <v>0</v>
      </c>
      <c r="H90" s="122">
        <v>0</v>
      </c>
      <c r="I90" s="21">
        <v>19</v>
      </c>
      <c r="J90" s="93" t="s">
        <v>694</v>
      </c>
      <c r="K90" s="93" t="s">
        <v>694</v>
      </c>
      <c r="L90" s="93" t="s">
        <v>694</v>
      </c>
      <c r="M90" s="93" t="s">
        <v>694</v>
      </c>
      <c r="N90" s="21" t="s">
        <v>694</v>
      </c>
      <c r="O90" s="66">
        <v>0.73684210526315785</v>
      </c>
      <c r="P90" s="66">
        <v>0.26315789473684209</v>
      </c>
      <c r="Q90" s="66">
        <v>0</v>
      </c>
      <c r="R90" s="66">
        <v>0</v>
      </c>
      <c r="S90" s="120">
        <v>19</v>
      </c>
      <c r="T90" s="66" t="s">
        <v>694</v>
      </c>
      <c r="U90" s="66" t="s">
        <v>694</v>
      </c>
      <c r="V90" s="66" t="s">
        <v>694</v>
      </c>
      <c r="W90" s="66" t="s">
        <v>694</v>
      </c>
      <c r="X90" s="120" t="s">
        <v>694</v>
      </c>
      <c r="Y90" s="96">
        <v>0.70588235294117652</v>
      </c>
      <c r="Z90" s="96">
        <v>0.29411764705882354</v>
      </c>
      <c r="AA90" s="96">
        <v>0</v>
      </c>
      <c r="AB90" s="96">
        <v>0</v>
      </c>
      <c r="AC90" s="16">
        <v>17</v>
      </c>
      <c r="AD90" s="96" t="s">
        <v>694</v>
      </c>
      <c r="AE90" s="96" t="s">
        <v>694</v>
      </c>
      <c r="AF90" s="96" t="s">
        <v>694</v>
      </c>
      <c r="AG90" s="96" t="s">
        <v>694</v>
      </c>
      <c r="AH90" s="16" t="s">
        <v>694</v>
      </c>
      <c r="AI90" s="97">
        <v>0.8</v>
      </c>
      <c r="AJ90" s="98">
        <v>0.2</v>
      </c>
      <c r="AK90" s="98">
        <v>0</v>
      </c>
      <c r="AL90" s="98">
        <v>0</v>
      </c>
      <c r="AM90" s="99">
        <v>15</v>
      </c>
      <c r="AN90" s="98" t="s">
        <v>694</v>
      </c>
      <c r="AO90" s="98" t="s">
        <v>694</v>
      </c>
      <c r="AP90" s="98" t="s">
        <v>694</v>
      </c>
      <c r="AQ90" s="98" t="s">
        <v>694</v>
      </c>
      <c r="AR90" s="99" t="s">
        <v>694</v>
      </c>
    </row>
    <row r="91" spans="1:44">
      <c r="A91" s="58" t="s">
        <v>178</v>
      </c>
      <c r="B91" s="58">
        <v>112</v>
      </c>
      <c r="C91" s="58" t="s">
        <v>13</v>
      </c>
      <c r="D91" s="92" t="s">
        <v>179</v>
      </c>
      <c r="E91" s="93" t="s">
        <v>774</v>
      </c>
      <c r="F91" s="93" t="s">
        <v>774</v>
      </c>
      <c r="G91" s="93" t="s">
        <v>774</v>
      </c>
      <c r="H91" s="93" t="s">
        <v>774</v>
      </c>
      <c r="I91" s="93" t="s">
        <v>774</v>
      </c>
      <c r="J91" s="93" t="s">
        <v>694</v>
      </c>
      <c r="K91" s="93" t="s">
        <v>694</v>
      </c>
      <c r="L91" s="93" t="s">
        <v>694</v>
      </c>
      <c r="M91" s="93" t="s">
        <v>694</v>
      </c>
      <c r="N91" s="21" t="s">
        <v>694</v>
      </c>
      <c r="O91" s="66">
        <v>1</v>
      </c>
      <c r="P91" s="66">
        <v>0</v>
      </c>
      <c r="Q91" s="66">
        <v>0</v>
      </c>
      <c r="R91" s="66">
        <v>0</v>
      </c>
      <c r="S91" s="120">
        <v>12</v>
      </c>
      <c r="T91" s="66" t="s">
        <v>694</v>
      </c>
      <c r="U91" s="66" t="s">
        <v>694</v>
      </c>
      <c r="V91" s="66" t="s">
        <v>694</v>
      </c>
      <c r="W91" s="66" t="s">
        <v>694</v>
      </c>
      <c r="X91" s="120" t="s">
        <v>694</v>
      </c>
      <c r="Y91" s="96">
        <v>0.72727272727272729</v>
      </c>
      <c r="Z91" s="96">
        <v>0.27272727272727271</v>
      </c>
      <c r="AA91" s="96">
        <v>0</v>
      </c>
      <c r="AB91" s="96">
        <v>0</v>
      </c>
      <c r="AC91" s="16">
        <v>11</v>
      </c>
      <c r="AD91" s="96" t="s">
        <v>694</v>
      </c>
      <c r="AE91" s="96" t="s">
        <v>694</v>
      </c>
      <c r="AF91" s="96" t="s">
        <v>694</v>
      </c>
      <c r="AG91" s="96" t="s">
        <v>694</v>
      </c>
      <c r="AH91" s="16" t="s">
        <v>694</v>
      </c>
      <c r="AI91" s="97">
        <v>0.63636363636363635</v>
      </c>
      <c r="AJ91" s="98">
        <v>0.36363636363636365</v>
      </c>
      <c r="AK91" s="98">
        <v>0</v>
      </c>
      <c r="AL91" s="98">
        <v>0</v>
      </c>
      <c r="AM91" s="99">
        <v>11</v>
      </c>
      <c r="AN91" s="98" t="s">
        <v>694</v>
      </c>
      <c r="AO91" s="98" t="s">
        <v>694</v>
      </c>
      <c r="AP91" s="98" t="s">
        <v>694</v>
      </c>
      <c r="AQ91" s="98" t="s">
        <v>694</v>
      </c>
      <c r="AR91" s="99" t="s">
        <v>694</v>
      </c>
    </row>
    <row r="92" spans="1:44">
      <c r="A92" s="58" t="s">
        <v>180</v>
      </c>
      <c r="B92" s="58">
        <v>105</v>
      </c>
      <c r="C92" s="58" t="s">
        <v>13</v>
      </c>
      <c r="D92" s="92" t="s">
        <v>181</v>
      </c>
      <c r="E92" s="122">
        <v>0.82799999999999996</v>
      </c>
      <c r="F92" s="122">
        <v>0.11</v>
      </c>
      <c r="G92" s="122">
        <v>4.2000000000000003E-2</v>
      </c>
      <c r="H92" s="122">
        <v>0.02</v>
      </c>
      <c r="I92" s="21">
        <v>500</v>
      </c>
      <c r="J92" s="93">
        <v>0.39285714285714285</v>
      </c>
      <c r="K92" s="93">
        <v>0.2857142857142857</v>
      </c>
      <c r="L92" s="93">
        <v>0.21428571428571427</v>
      </c>
      <c r="M92" s="93">
        <v>0.10714285714285714</v>
      </c>
      <c r="N92" s="21">
        <v>28</v>
      </c>
      <c r="O92" s="66">
        <v>0.78015564202334631</v>
      </c>
      <c r="P92" s="66">
        <v>0.10700389105058365</v>
      </c>
      <c r="Q92" s="66">
        <v>9.727626459143969E-2</v>
      </c>
      <c r="R92" s="66">
        <v>1.556420233463035E-2</v>
      </c>
      <c r="S92" s="120">
        <v>514</v>
      </c>
      <c r="T92" s="66">
        <v>3.8461538461538464E-2</v>
      </c>
      <c r="U92" s="66">
        <v>0.30769230769230771</v>
      </c>
      <c r="V92" s="66">
        <v>0.53846153846153844</v>
      </c>
      <c r="W92" s="66">
        <v>0.11538461538461539</v>
      </c>
      <c r="X92" s="120">
        <v>26</v>
      </c>
      <c r="Y92" s="96">
        <v>0.81837160751565763</v>
      </c>
      <c r="Z92" s="96">
        <v>8.9770354906054284E-2</v>
      </c>
      <c r="AA92" s="96">
        <v>8.3507306889352817E-2</v>
      </c>
      <c r="AB92" s="96">
        <v>8.350730688935281E-3</v>
      </c>
      <c r="AC92" s="16">
        <v>479</v>
      </c>
      <c r="AD92" s="96">
        <v>0</v>
      </c>
      <c r="AE92" s="96">
        <v>0.8</v>
      </c>
      <c r="AF92" s="96">
        <v>0.1</v>
      </c>
      <c r="AG92" s="96">
        <v>0.1</v>
      </c>
      <c r="AH92" s="16">
        <v>10</v>
      </c>
      <c r="AI92" s="97">
        <v>0.79227053140096615</v>
      </c>
      <c r="AJ92" s="98">
        <v>9.1787439613526575E-2</v>
      </c>
      <c r="AK92" s="98">
        <v>0.10869565217391304</v>
      </c>
      <c r="AL92" s="98">
        <v>7.246376811594203E-3</v>
      </c>
      <c r="AM92" s="99">
        <v>414</v>
      </c>
      <c r="AN92" s="98">
        <v>4.5454545454545456E-2</v>
      </c>
      <c r="AO92" s="98">
        <v>0.31818181818181818</v>
      </c>
      <c r="AP92" s="98">
        <v>0.63636363636363635</v>
      </c>
      <c r="AQ92" s="98">
        <v>0</v>
      </c>
      <c r="AR92" s="99">
        <v>22</v>
      </c>
    </row>
    <row r="93" spans="1:44">
      <c r="A93" s="58" t="s">
        <v>182</v>
      </c>
      <c r="B93" s="58">
        <v>171</v>
      </c>
      <c r="C93" s="58" t="s">
        <v>13</v>
      </c>
      <c r="D93" s="92" t="s">
        <v>183</v>
      </c>
      <c r="E93" s="122">
        <v>0.71951219512195119</v>
      </c>
      <c r="F93" s="122">
        <v>0.13414634146341464</v>
      </c>
      <c r="G93" s="122">
        <v>0.12195121951219512</v>
      </c>
      <c r="H93" s="122">
        <v>2.4390243902439025E-2</v>
      </c>
      <c r="I93" s="21">
        <v>82</v>
      </c>
      <c r="J93" s="93" t="s">
        <v>774</v>
      </c>
      <c r="K93" s="93" t="s">
        <v>774</v>
      </c>
      <c r="L93" s="93" t="s">
        <v>774</v>
      </c>
      <c r="M93" s="93" t="s">
        <v>774</v>
      </c>
      <c r="N93" s="93" t="s">
        <v>774</v>
      </c>
      <c r="O93" s="66">
        <v>0.65116279069767447</v>
      </c>
      <c r="P93" s="66">
        <v>0.23255813953488372</v>
      </c>
      <c r="Q93" s="66">
        <v>0.10465116279069768</v>
      </c>
      <c r="R93" s="66">
        <v>1.1627906976744186E-2</v>
      </c>
      <c r="S93" s="120">
        <v>86</v>
      </c>
      <c r="T93" s="66" t="s">
        <v>774</v>
      </c>
      <c r="U93" s="66" t="s">
        <v>774</v>
      </c>
      <c r="V93" s="66" t="s">
        <v>774</v>
      </c>
      <c r="W93" s="66" t="s">
        <v>774</v>
      </c>
      <c r="X93" s="120" t="s">
        <v>774</v>
      </c>
      <c r="Y93" s="96">
        <v>0.59139784946236562</v>
      </c>
      <c r="Z93" s="96">
        <v>0.31182795698924731</v>
      </c>
      <c r="AA93" s="96">
        <v>8.6021505376344093E-2</v>
      </c>
      <c r="AB93" s="96">
        <v>1.0752688172043012E-2</v>
      </c>
      <c r="AC93" s="16">
        <v>93</v>
      </c>
      <c r="AD93" s="93" t="s">
        <v>774</v>
      </c>
      <c r="AE93" s="93" t="s">
        <v>774</v>
      </c>
      <c r="AF93" s="93" t="s">
        <v>774</v>
      </c>
      <c r="AG93" s="93" t="s">
        <v>774</v>
      </c>
      <c r="AH93" s="105" t="s">
        <v>774</v>
      </c>
      <c r="AI93" s="97">
        <v>0.70297029702970293</v>
      </c>
      <c r="AJ93" s="98">
        <v>0.23762376237623761</v>
      </c>
      <c r="AK93" s="98">
        <v>4.9504950495049507E-2</v>
      </c>
      <c r="AL93" s="98">
        <v>9.9009900990099011E-3</v>
      </c>
      <c r="AM93" s="99">
        <v>101</v>
      </c>
      <c r="AN93" s="97" t="s">
        <v>774</v>
      </c>
      <c r="AO93" s="98" t="s">
        <v>774</v>
      </c>
      <c r="AP93" s="98" t="s">
        <v>774</v>
      </c>
      <c r="AQ93" s="98" t="s">
        <v>774</v>
      </c>
      <c r="AR93" s="99" t="s">
        <v>774</v>
      </c>
    </row>
    <row r="94" spans="1:44">
      <c r="A94" s="58" t="s">
        <v>184</v>
      </c>
      <c r="B94" s="58">
        <v>105</v>
      </c>
      <c r="C94" s="58" t="s">
        <v>13</v>
      </c>
      <c r="D94" s="92" t="s">
        <v>185</v>
      </c>
      <c r="E94" s="122">
        <v>0.55698529411764708</v>
      </c>
      <c r="F94" s="122">
        <v>0.28860294117647056</v>
      </c>
      <c r="G94" s="122">
        <v>0.15257352941176472</v>
      </c>
      <c r="H94" s="122">
        <v>1.838235294117647E-3</v>
      </c>
      <c r="I94" s="21">
        <v>544</v>
      </c>
      <c r="J94" s="93">
        <v>3.7037037037037035E-2</v>
      </c>
      <c r="K94" s="93">
        <v>0.40740740740740738</v>
      </c>
      <c r="L94" s="93">
        <v>0.55555555555555558</v>
      </c>
      <c r="M94" s="93">
        <v>0</v>
      </c>
      <c r="N94" s="21">
        <v>27</v>
      </c>
      <c r="O94" s="66">
        <v>0.60314685314685312</v>
      </c>
      <c r="P94" s="66">
        <v>0.26398601398601401</v>
      </c>
      <c r="Q94" s="66">
        <v>0.13286713286713286</v>
      </c>
      <c r="R94" s="66">
        <v>0</v>
      </c>
      <c r="S94" s="120">
        <v>572</v>
      </c>
      <c r="T94" s="66">
        <v>0</v>
      </c>
      <c r="U94" s="66">
        <v>0.7407407407407407</v>
      </c>
      <c r="V94" s="66">
        <v>0.25925925925925924</v>
      </c>
      <c r="W94" s="66">
        <v>0</v>
      </c>
      <c r="X94" s="120">
        <v>27</v>
      </c>
      <c r="Y94" s="96">
        <v>0.50802139037433158</v>
      </c>
      <c r="Z94" s="96">
        <v>0.32976827094474154</v>
      </c>
      <c r="AA94" s="96">
        <v>0.16042780748663102</v>
      </c>
      <c r="AB94" s="96">
        <v>1.7825311942959001E-3</v>
      </c>
      <c r="AC94" s="16">
        <v>561</v>
      </c>
      <c r="AD94" s="96">
        <v>0</v>
      </c>
      <c r="AE94" s="96">
        <v>0.5161290322580645</v>
      </c>
      <c r="AF94" s="96">
        <v>0.4838709677419355</v>
      </c>
      <c r="AG94" s="96">
        <v>0</v>
      </c>
      <c r="AH94" s="16">
        <v>31</v>
      </c>
      <c r="AI94" s="97">
        <v>0.46716697936210133</v>
      </c>
      <c r="AJ94" s="98">
        <v>0.36397748592870544</v>
      </c>
      <c r="AK94" s="98">
        <v>0.16135084427767354</v>
      </c>
      <c r="AL94" s="98">
        <v>7.5046904315196998E-3</v>
      </c>
      <c r="AM94" s="99">
        <v>533</v>
      </c>
      <c r="AN94" s="98">
        <v>0</v>
      </c>
      <c r="AO94" s="98">
        <v>0.39393939393939392</v>
      </c>
      <c r="AP94" s="98">
        <v>0.60606060606060608</v>
      </c>
      <c r="AQ94" s="98">
        <v>0</v>
      </c>
      <c r="AR94" s="99">
        <v>33</v>
      </c>
    </row>
    <row r="95" spans="1:44">
      <c r="A95" s="58" t="s">
        <v>186</v>
      </c>
      <c r="B95" s="58">
        <v>105</v>
      </c>
      <c r="C95" s="58" t="s">
        <v>13</v>
      </c>
      <c r="D95" s="92" t="s">
        <v>187</v>
      </c>
      <c r="E95" s="122">
        <v>0.57073170731707312</v>
      </c>
      <c r="F95" s="122">
        <v>0.25853658536585367</v>
      </c>
      <c r="G95" s="122">
        <v>0.15609756097560976</v>
      </c>
      <c r="H95" s="122">
        <v>1.4634146341463415E-2</v>
      </c>
      <c r="I95" s="21">
        <v>205</v>
      </c>
      <c r="J95" s="93" t="s">
        <v>774</v>
      </c>
      <c r="K95" s="93" t="s">
        <v>774</v>
      </c>
      <c r="L95" s="93" t="s">
        <v>774</v>
      </c>
      <c r="M95" s="93" t="s">
        <v>774</v>
      </c>
      <c r="N95" s="93" t="s">
        <v>774</v>
      </c>
      <c r="O95" s="66">
        <v>0.58252427184466016</v>
      </c>
      <c r="P95" s="66">
        <v>0.25242718446601942</v>
      </c>
      <c r="Q95" s="66">
        <v>0.1553398058252427</v>
      </c>
      <c r="R95" s="66">
        <v>9.7087378640776691E-3</v>
      </c>
      <c r="S95" s="120">
        <v>206</v>
      </c>
      <c r="T95" s="66" t="s">
        <v>774</v>
      </c>
      <c r="U95" s="66" t="s">
        <v>774</v>
      </c>
      <c r="V95" s="66" t="s">
        <v>774</v>
      </c>
      <c r="W95" s="66" t="s">
        <v>774</v>
      </c>
      <c r="X95" s="120" t="s">
        <v>774</v>
      </c>
      <c r="Y95" s="96">
        <v>0.54404145077720212</v>
      </c>
      <c r="Z95" s="96">
        <v>0.34196891191709844</v>
      </c>
      <c r="AA95" s="96">
        <v>0.10880829015544041</v>
      </c>
      <c r="AB95" s="96">
        <v>5.1813471502590676E-3</v>
      </c>
      <c r="AC95" s="16">
        <v>193</v>
      </c>
      <c r="AD95" s="93" t="s">
        <v>774</v>
      </c>
      <c r="AE95" s="93" t="s">
        <v>774</v>
      </c>
      <c r="AF95" s="93" t="s">
        <v>774</v>
      </c>
      <c r="AG95" s="93" t="s">
        <v>774</v>
      </c>
      <c r="AH95" s="105" t="s">
        <v>774</v>
      </c>
      <c r="AI95" s="97">
        <v>0.54210526315789476</v>
      </c>
      <c r="AJ95" s="98">
        <v>0.36842105263157893</v>
      </c>
      <c r="AK95" s="98">
        <v>8.4210526315789472E-2</v>
      </c>
      <c r="AL95" s="98">
        <v>5.263157894736842E-3</v>
      </c>
      <c r="AM95" s="99">
        <v>190</v>
      </c>
      <c r="AN95" s="97" t="s">
        <v>774</v>
      </c>
      <c r="AO95" s="98" t="s">
        <v>774</v>
      </c>
      <c r="AP95" s="98" t="s">
        <v>774</v>
      </c>
      <c r="AQ95" s="98" t="s">
        <v>774</v>
      </c>
      <c r="AR95" s="99" t="s">
        <v>774</v>
      </c>
    </row>
    <row r="96" spans="1:44">
      <c r="A96" s="58" t="s">
        <v>188</v>
      </c>
      <c r="B96" s="58">
        <v>189</v>
      </c>
      <c r="C96" s="58" t="s">
        <v>13</v>
      </c>
      <c r="D96" s="92" t="s">
        <v>189</v>
      </c>
      <c r="E96" s="122">
        <v>0.5456431535269709</v>
      </c>
      <c r="F96" s="122">
        <v>0.33195020746887965</v>
      </c>
      <c r="G96" s="122">
        <v>0.1078838174273859</v>
      </c>
      <c r="H96" s="122">
        <v>1.4522821576763486E-2</v>
      </c>
      <c r="I96" s="21">
        <v>482</v>
      </c>
      <c r="J96" s="93">
        <v>0</v>
      </c>
      <c r="K96" s="93">
        <v>0.36363636363636365</v>
      </c>
      <c r="L96" s="93">
        <v>0.54545454545454541</v>
      </c>
      <c r="M96" s="93">
        <v>9.0909090909090912E-2</v>
      </c>
      <c r="N96" s="21">
        <v>11</v>
      </c>
      <c r="O96" s="66">
        <v>0.59307359307359309</v>
      </c>
      <c r="P96" s="66">
        <v>0.26623376623376621</v>
      </c>
      <c r="Q96" s="66">
        <v>0.12121212121212122</v>
      </c>
      <c r="R96" s="66">
        <v>1.948051948051948E-2</v>
      </c>
      <c r="S96" s="120">
        <v>462</v>
      </c>
      <c r="T96" s="66" t="s">
        <v>774</v>
      </c>
      <c r="U96" s="66" t="s">
        <v>774</v>
      </c>
      <c r="V96" s="66" t="s">
        <v>774</v>
      </c>
      <c r="W96" s="66" t="s">
        <v>774</v>
      </c>
      <c r="X96" s="120" t="s">
        <v>774</v>
      </c>
      <c r="Y96" s="96">
        <v>0.58937198067632846</v>
      </c>
      <c r="Z96" s="96">
        <v>0.27536231884057971</v>
      </c>
      <c r="AA96" s="96">
        <v>0.11835748792270531</v>
      </c>
      <c r="AB96" s="96">
        <v>1.6908212560386472E-2</v>
      </c>
      <c r="AC96" s="16">
        <v>414</v>
      </c>
      <c r="AD96" s="93" t="s">
        <v>774</v>
      </c>
      <c r="AE96" s="93" t="s">
        <v>774</v>
      </c>
      <c r="AF96" s="93" t="s">
        <v>774</v>
      </c>
      <c r="AG96" s="93" t="s">
        <v>774</v>
      </c>
      <c r="AH96" s="105" t="s">
        <v>774</v>
      </c>
      <c r="AI96" s="97">
        <v>0.52845528455284552</v>
      </c>
      <c r="AJ96" s="98">
        <v>0.38482384823848237</v>
      </c>
      <c r="AK96" s="98">
        <v>7.5880758807588072E-2</v>
      </c>
      <c r="AL96" s="98">
        <v>1.0840108401084011E-2</v>
      </c>
      <c r="AM96" s="99">
        <v>369</v>
      </c>
      <c r="AN96" s="97" t="s">
        <v>774</v>
      </c>
      <c r="AO96" s="98" t="s">
        <v>774</v>
      </c>
      <c r="AP96" s="98" t="s">
        <v>774</v>
      </c>
      <c r="AQ96" s="98" t="s">
        <v>774</v>
      </c>
      <c r="AR96" s="99" t="s">
        <v>774</v>
      </c>
    </row>
    <row r="97" spans="1:44">
      <c r="A97" s="58" t="s">
        <v>190</v>
      </c>
      <c r="B97" s="58">
        <v>113</v>
      </c>
      <c r="C97" s="58" t="s">
        <v>13</v>
      </c>
      <c r="D97" s="92" t="s">
        <v>191</v>
      </c>
      <c r="E97" s="122">
        <v>0.90909090909090906</v>
      </c>
      <c r="F97" s="122">
        <v>3.0303030303030304E-2</v>
      </c>
      <c r="G97" s="122">
        <v>3.0303030303030304E-2</v>
      </c>
      <c r="H97" s="122">
        <v>3.0303030303030304E-2</v>
      </c>
      <c r="I97" s="21">
        <v>33</v>
      </c>
      <c r="J97" s="93" t="s">
        <v>694</v>
      </c>
      <c r="K97" s="93" t="s">
        <v>694</v>
      </c>
      <c r="L97" s="93" t="s">
        <v>694</v>
      </c>
      <c r="M97" s="93" t="s">
        <v>694</v>
      </c>
      <c r="N97" s="21" t="s">
        <v>694</v>
      </c>
      <c r="O97" s="66">
        <v>1</v>
      </c>
      <c r="P97" s="66">
        <v>0</v>
      </c>
      <c r="Q97" s="66">
        <v>0</v>
      </c>
      <c r="R97" s="66">
        <v>0</v>
      </c>
      <c r="S97" s="120">
        <v>31</v>
      </c>
      <c r="T97" s="66" t="s">
        <v>694</v>
      </c>
      <c r="U97" s="66" t="s">
        <v>694</v>
      </c>
      <c r="V97" s="66" t="s">
        <v>694</v>
      </c>
      <c r="W97" s="66" t="s">
        <v>694</v>
      </c>
      <c r="X97" s="120" t="s">
        <v>694</v>
      </c>
      <c r="Y97" s="96">
        <v>0.97142857142857142</v>
      </c>
      <c r="Z97" s="96">
        <v>2.8571428571428571E-2</v>
      </c>
      <c r="AA97" s="96">
        <v>0</v>
      </c>
      <c r="AB97" s="96">
        <v>0</v>
      </c>
      <c r="AC97" s="16">
        <v>35</v>
      </c>
      <c r="AD97" s="96" t="s">
        <v>694</v>
      </c>
      <c r="AE97" s="96" t="s">
        <v>694</v>
      </c>
      <c r="AF97" s="96" t="s">
        <v>694</v>
      </c>
      <c r="AG97" s="96" t="s">
        <v>694</v>
      </c>
      <c r="AH97" s="16" t="s">
        <v>694</v>
      </c>
      <c r="AI97" s="97">
        <v>0.96666666666666667</v>
      </c>
      <c r="AJ97" s="98">
        <v>3.3333333333333333E-2</v>
      </c>
      <c r="AK97" s="98">
        <v>0</v>
      </c>
      <c r="AL97" s="98">
        <v>0</v>
      </c>
      <c r="AM97" s="99">
        <v>30</v>
      </c>
      <c r="AN97" s="98" t="s">
        <v>694</v>
      </c>
      <c r="AO97" s="98" t="s">
        <v>694</v>
      </c>
      <c r="AP97" s="98" t="s">
        <v>694</v>
      </c>
      <c r="AQ97" s="98" t="s">
        <v>694</v>
      </c>
      <c r="AR97" s="99" t="s">
        <v>694</v>
      </c>
    </row>
    <row r="98" spans="1:44">
      <c r="A98" s="58" t="s">
        <v>661</v>
      </c>
      <c r="B98" s="58">
        <v>101</v>
      </c>
      <c r="C98" s="58" t="s">
        <v>13</v>
      </c>
      <c r="D98" s="92" t="s">
        <v>192</v>
      </c>
      <c r="E98" s="93" t="s">
        <v>774</v>
      </c>
      <c r="F98" s="93" t="s">
        <v>774</v>
      </c>
      <c r="G98" s="93" t="s">
        <v>774</v>
      </c>
      <c r="H98" s="93" t="s">
        <v>774</v>
      </c>
      <c r="I98" s="93" t="s">
        <v>774</v>
      </c>
      <c r="J98" s="93" t="s">
        <v>694</v>
      </c>
      <c r="K98" s="93" t="s">
        <v>694</v>
      </c>
      <c r="L98" s="93" t="s">
        <v>694</v>
      </c>
      <c r="M98" s="93" t="s">
        <v>694</v>
      </c>
      <c r="N98" s="21" t="s">
        <v>694</v>
      </c>
      <c r="O98" s="66">
        <v>1</v>
      </c>
      <c r="P98" s="66">
        <v>0</v>
      </c>
      <c r="Q98" s="66">
        <v>0</v>
      </c>
      <c r="R98" s="66">
        <v>0</v>
      </c>
      <c r="S98" s="120">
        <v>10</v>
      </c>
      <c r="T98" s="66" t="s">
        <v>694</v>
      </c>
      <c r="U98" s="66" t="s">
        <v>694</v>
      </c>
      <c r="V98" s="66" t="s">
        <v>694</v>
      </c>
      <c r="W98" s="66" t="s">
        <v>694</v>
      </c>
      <c r="X98" s="120" t="s">
        <v>694</v>
      </c>
      <c r="Y98" s="93" t="s">
        <v>774</v>
      </c>
      <c r="Z98" s="93" t="s">
        <v>774</v>
      </c>
      <c r="AA98" s="93" t="s">
        <v>774</v>
      </c>
      <c r="AB98" s="93" t="s">
        <v>774</v>
      </c>
      <c r="AC98" s="105" t="s">
        <v>774</v>
      </c>
      <c r="AD98" s="96" t="s">
        <v>694</v>
      </c>
      <c r="AE98" s="96" t="s">
        <v>694</v>
      </c>
      <c r="AF98" s="96" t="s">
        <v>694</v>
      </c>
      <c r="AG98" s="96" t="s">
        <v>694</v>
      </c>
      <c r="AH98" s="16" t="s">
        <v>694</v>
      </c>
      <c r="AI98" s="97" t="s">
        <v>774</v>
      </c>
      <c r="AJ98" s="98" t="s">
        <v>774</v>
      </c>
      <c r="AK98" s="98" t="s">
        <v>774</v>
      </c>
      <c r="AL98" s="98" t="s">
        <v>774</v>
      </c>
      <c r="AM98" s="99" t="s">
        <v>774</v>
      </c>
      <c r="AN98" s="98" t="s">
        <v>694</v>
      </c>
      <c r="AO98" s="98" t="s">
        <v>694</v>
      </c>
      <c r="AP98" s="98" t="s">
        <v>694</v>
      </c>
      <c r="AQ98" s="98" t="s">
        <v>694</v>
      </c>
      <c r="AR98" s="99" t="s">
        <v>694</v>
      </c>
    </row>
    <row r="99" spans="1:44">
      <c r="A99" s="58" t="s">
        <v>193</v>
      </c>
      <c r="B99" s="58">
        <v>112</v>
      </c>
      <c r="C99" s="58" t="s">
        <v>13</v>
      </c>
      <c r="D99" s="92" t="s">
        <v>194</v>
      </c>
      <c r="E99" s="122">
        <v>0.84210526315789469</v>
      </c>
      <c r="F99" s="122">
        <v>0.10526315789473684</v>
      </c>
      <c r="G99" s="122">
        <v>0</v>
      </c>
      <c r="H99" s="122">
        <v>5.2631578947368418E-2</v>
      </c>
      <c r="I99" s="21">
        <v>19</v>
      </c>
      <c r="J99" s="93" t="s">
        <v>774</v>
      </c>
      <c r="K99" s="93" t="s">
        <v>774</v>
      </c>
      <c r="L99" s="93" t="s">
        <v>774</v>
      </c>
      <c r="M99" s="93" t="s">
        <v>774</v>
      </c>
      <c r="N99" s="93" t="s">
        <v>774</v>
      </c>
      <c r="O99" s="66">
        <v>0.9375</v>
      </c>
      <c r="P99" s="66">
        <v>6.25E-2</v>
      </c>
      <c r="Q99" s="66">
        <v>0</v>
      </c>
      <c r="R99" s="66">
        <v>0</v>
      </c>
      <c r="S99" s="120">
        <v>16</v>
      </c>
      <c r="T99" s="66" t="s">
        <v>694</v>
      </c>
      <c r="U99" s="66" t="s">
        <v>694</v>
      </c>
      <c r="V99" s="66" t="s">
        <v>694</v>
      </c>
      <c r="W99" s="66" t="s">
        <v>694</v>
      </c>
      <c r="X99" s="120" t="s">
        <v>694</v>
      </c>
      <c r="Y99" s="96">
        <v>0.94117647058823528</v>
      </c>
      <c r="Z99" s="96">
        <v>5.8823529411764705E-2</v>
      </c>
      <c r="AA99" s="96">
        <v>0</v>
      </c>
      <c r="AB99" s="96">
        <v>0</v>
      </c>
      <c r="AC99" s="16">
        <v>17</v>
      </c>
      <c r="AD99" s="96" t="s">
        <v>694</v>
      </c>
      <c r="AE99" s="96" t="s">
        <v>694</v>
      </c>
      <c r="AF99" s="96" t="s">
        <v>694</v>
      </c>
      <c r="AG99" s="96" t="s">
        <v>694</v>
      </c>
      <c r="AH99" s="16" t="s">
        <v>694</v>
      </c>
      <c r="AI99" s="97">
        <v>0.85</v>
      </c>
      <c r="AJ99" s="98">
        <v>0.1</v>
      </c>
      <c r="AK99" s="98">
        <v>0</v>
      </c>
      <c r="AL99" s="98">
        <v>0.05</v>
      </c>
      <c r="AM99" s="99">
        <v>20</v>
      </c>
      <c r="AN99" s="98" t="s">
        <v>694</v>
      </c>
      <c r="AO99" s="98" t="s">
        <v>694</v>
      </c>
      <c r="AP99" s="98" t="s">
        <v>694</v>
      </c>
      <c r="AQ99" s="98" t="s">
        <v>694</v>
      </c>
      <c r="AR99" s="99" t="s">
        <v>694</v>
      </c>
    </row>
    <row r="100" spans="1:44">
      <c r="A100" s="58" t="s">
        <v>195</v>
      </c>
      <c r="B100" s="58">
        <v>113</v>
      </c>
      <c r="C100" s="58" t="s">
        <v>13</v>
      </c>
      <c r="D100" s="92" t="s">
        <v>196</v>
      </c>
      <c r="E100" s="122">
        <v>0.85542168674698793</v>
      </c>
      <c r="F100" s="122">
        <v>6.0240963855421686E-2</v>
      </c>
      <c r="G100" s="122">
        <v>6.0240963855421686E-2</v>
      </c>
      <c r="H100" s="122">
        <v>2.4096385542168676E-2</v>
      </c>
      <c r="I100" s="21">
        <v>83</v>
      </c>
      <c r="J100" s="93" t="s">
        <v>774</v>
      </c>
      <c r="K100" s="93" t="s">
        <v>774</v>
      </c>
      <c r="L100" s="93" t="s">
        <v>774</v>
      </c>
      <c r="M100" s="93" t="s">
        <v>774</v>
      </c>
      <c r="N100" s="93" t="s">
        <v>774</v>
      </c>
      <c r="O100" s="66">
        <v>0.8571428571428571</v>
      </c>
      <c r="P100" s="66">
        <v>7.1428571428571425E-2</v>
      </c>
      <c r="Q100" s="66">
        <v>3.5714285714285712E-2</v>
      </c>
      <c r="R100" s="66">
        <v>3.5714285714285712E-2</v>
      </c>
      <c r="S100" s="120">
        <v>84</v>
      </c>
      <c r="T100" s="66" t="s">
        <v>774</v>
      </c>
      <c r="U100" s="66" t="s">
        <v>774</v>
      </c>
      <c r="V100" s="66" t="s">
        <v>774</v>
      </c>
      <c r="W100" s="66" t="s">
        <v>774</v>
      </c>
      <c r="X100" s="120" t="s">
        <v>774</v>
      </c>
      <c r="Y100" s="96">
        <v>0.86904761904761907</v>
      </c>
      <c r="Z100" s="96">
        <v>5.9523809523809521E-2</v>
      </c>
      <c r="AA100" s="96">
        <v>3.5714285714285712E-2</v>
      </c>
      <c r="AB100" s="96">
        <v>3.5714285714285712E-2</v>
      </c>
      <c r="AC100" s="16">
        <v>84</v>
      </c>
      <c r="AD100" s="93" t="s">
        <v>774</v>
      </c>
      <c r="AE100" s="93" t="s">
        <v>774</v>
      </c>
      <c r="AF100" s="93" t="s">
        <v>774</v>
      </c>
      <c r="AG100" s="93" t="s">
        <v>774</v>
      </c>
      <c r="AH100" s="105" t="s">
        <v>774</v>
      </c>
      <c r="AI100" s="97">
        <v>0.82499999999999996</v>
      </c>
      <c r="AJ100" s="98">
        <v>0.1</v>
      </c>
      <c r="AK100" s="98">
        <v>6.25E-2</v>
      </c>
      <c r="AL100" s="98">
        <v>1.2500000000000001E-2</v>
      </c>
      <c r="AM100" s="99">
        <v>80</v>
      </c>
      <c r="AN100" s="97" t="s">
        <v>774</v>
      </c>
      <c r="AO100" s="98" t="s">
        <v>774</v>
      </c>
      <c r="AP100" s="98" t="s">
        <v>774</v>
      </c>
      <c r="AQ100" s="98" t="s">
        <v>774</v>
      </c>
      <c r="AR100" s="99" t="s">
        <v>774</v>
      </c>
    </row>
    <row r="101" spans="1:44">
      <c r="A101" s="58" t="s">
        <v>197</v>
      </c>
      <c r="B101" s="58">
        <v>101</v>
      </c>
      <c r="C101" s="58" t="s">
        <v>13</v>
      </c>
      <c r="D101" s="92" t="s">
        <v>198</v>
      </c>
      <c r="E101" s="122">
        <v>0.875</v>
      </c>
      <c r="F101" s="122">
        <v>8.3333333333333329E-2</v>
      </c>
      <c r="G101" s="122">
        <v>4.1666666666666664E-2</v>
      </c>
      <c r="H101" s="122">
        <v>0</v>
      </c>
      <c r="I101" s="21">
        <v>24</v>
      </c>
      <c r="J101" s="93" t="s">
        <v>774</v>
      </c>
      <c r="K101" s="93" t="s">
        <v>774</v>
      </c>
      <c r="L101" s="93" t="s">
        <v>774</v>
      </c>
      <c r="M101" s="93" t="s">
        <v>774</v>
      </c>
      <c r="N101" s="93" t="s">
        <v>774</v>
      </c>
      <c r="O101" s="66">
        <v>0.92307692307692313</v>
      </c>
      <c r="P101" s="66">
        <v>7.6923076923076927E-2</v>
      </c>
      <c r="Q101" s="66">
        <v>0</v>
      </c>
      <c r="R101" s="66">
        <v>0</v>
      </c>
      <c r="S101" s="120">
        <v>26</v>
      </c>
      <c r="T101" s="66" t="s">
        <v>774</v>
      </c>
      <c r="U101" s="66" t="s">
        <v>774</v>
      </c>
      <c r="V101" s="66" t="s">
        <v>774</v>
      </c>
      <c r="W101" s="66" t="s">
        <v>774</v>
      </c>
      <c r="X101" s="120" t="s">
        <v>774</v>
      </c>
      <c r="Y101" s="96">
        <v>0.96970000000000001</v>
      </c>
      <c r="Z101" s="96">
        <v>3.0300000000000001E-2</v>
      </c>
      <c r="AA101" s="96">
        <v>0</v>
      </c>
      <c r="AB101" s="96">
        <v>0</v>
      </c>
      <c r="AC101" s="16">
        <v>32</v>
      </c>
      <c r="AD101" s="93" t="s">
        <v>774</v>
      </c>
      <c r="AE101" s="93" t="s">
        <v>774</v>
      </c>
      <c r="AF101" s="93" t="s">
        <v>774</v>
      </c>
      <c r="AG101" s="93" t="s">
        <v>774</v>
      </c>
      <c r="AH101" s="105" t="s">
        <v>774</v>
      </c>
      <c r="AI101" s="97">
        <v>0.96153846153846156</v>
      </c>
      <c r="AJ101" s="98">
        <v>3.8461538461538464E-2</v>
      </c>
      <c r="AK101" s="98">
        <v>0</v>
      </c>
      <c r="AL101" s="98">
        <v>0</v>
      </c>
      <c r="AM101" s="99">
        <v>26</v>
      </c>
      <c r="AN101" s="97" t="s">
        <v>774</v>
      </c>
      <c r="AO101" s="98" t="s">
        <v>774</v>
      </c>
      <c r="AP101" s="98" t="s">
        <v>774</v>
      </c>
      <c r="AQ101" s="98" t="s">
        <v>774</v>
      </c>
      <c r="AR101" s="99" t="s">
        <v>774</v>
      </c>
    </row>
    <row r="102" spans="1:44">
      <c r="A102" s="58" t="s">
        <v>199</v>
      </c>
      <c r="B102" s="58">
        <v>105</v>
      </c>
      <c r="C102" s="58" t="s">
        <v>13</v>
      </c>
      <c r="D102" s="92" t="s">
        <v>200</v>
      </c>
      <c r="E102" s="122">
        <v>0.72173913043478266</v>
      </c>
      <c r="F102" s="122">
        <v>0.17391304347826086</v>
      </c>
      <c r="G102" s="122">
        <v>9.5652173913043481E-2</v>
      </c>
      <c r="H102" s="122">
        <v>8.6956521739130436E-3</v>
      </c>
      <c r="I102" s="21">
        <v>115</v>
      </c>
      <c r="J102" s="93" t="s">
        <v>774</v>
      </c>
      <c r="K102" s="93" t="s">
        <v>774</v>
      </c>
      <c r="L102" s="93" t="s">
        <v>774</v>
      </c>
      <c r="M102" s="93" t="s">
        <v>774</v>
      </c>
      <c r="N102" s="93" t="s">
        <v>774</v>
      </c>
      <c r="O102" s="66">
        <v>0.65354330708661412</v>
      </c>
      <c r="P102" s="66">
        <v>0.25196850393700787</v>
      </c>
      <c r="Q102" s="66">
        <v>9.4488188976377951E-2</v>
      </c>
      <c r="R102" s="66">
        <v>0</v>
      </c>
      <c r="S102" s="120">
        <v>127</v>
      </c>
      <c r="T102" s="66">
        <v>0</v>
      </c>
      <c r="U102" s="66">
        <v>0.45454545454545453</v>
      </c>
      <c r="V102" s="66">
        <v>0.54545454545454541</v>
      </c>
      <c r="W102" s="66">
        <v>0</v>
      </c>
      <c r="X102" s="120">
        <v>11</v>
      </c>
      <c r="Y102" s="96">
        <v>0.65957446808510634</v>
      </c>
      <c r="Z102" s="96">
        <v>0.22695035460992907</v>
      </c>
      <c r="AA102" s="96">
        <v>0.10638297872340426</v>
      </c>
      <c r="AB102" s="96">
        <v>7.0921985815602835E-3</v>
      </c>
      <c r="AC102" s="16">
        <v>141</v>
      </c>
      <c r="AD102" s="96">
        <v>0.18181818181818182</v>
      </c>
      <c r="AE102" s="96">
        <v>0.18181818181818182</v>
      </c>
      <c r="AF102" s="96">
        <v>0.63636363636363635</v>
      </c>
      <c r="AG102" s="96">
        <v>0</v>
      </c>
      <c r="AH102" s="16">
        <v>11</v>
      </c>
      <c r="AI102" s="97">
        <v>0.75</v>
      </c>
      <c r="AJ102" s="98">
        <v>0.16666666666666666</v>
      </c>
      <c r="AK102" s="98">
        <v>8.3333333333333329E-2</v>
      </c>
      <c r="AL102" s="98">
        <v>0</v>
      </c>
      <c r="AM102" s="99">
        <v>132</v>
      </c>
      <c r="AN102" s="98">
        <v>9.0909090909090912E-2</v>
      </c>
      <c r="AO102" s="98">
        <v>0.36363636363636365</v>
      </c>
      <c r="AP102" s="98">
        <v>0.54545454545454541</v>
      </c>
      <c r="AQ102" s="98">
        <v>0</v>
      </c>
      <c r="AR102" s="99">
        <v>11</v>
      </c>
    </row>
    <row r="103" spans="1:44">
      <c r="A103" s="58" t="s">
        <v>201</v>
      </c>
      <c r="B103" s="58">
        <v>121</v>
      </c>
      <c r="C103" s="58" t="s">
        <v>8</v>
      </c>
      <c r="D103" s="92" t="s">
        <v>202</v>
      </c>
      <c r="E103" s="122">
        <v>0.77058612010068317</v>
      </c>
      <c r="F103" s="122">
        <v>0.13664149586479685</v>
      </c>
      <c r="G103" s="122">
        <v>8.1625314635023372E-2</v>
      </c>
      <c r="H103" s="122">
        <v>1.1147069399496584E-2</v>
      </c>
      <c r="I103" s="21">
        <v>2781</v>
      </c>
      <c r="J103" s="93">
        <v>0.24</v>
      </c>
      <c r="K103" s="93">
        <v>0.28000000000000003</v>
      </c>
      <c r="L103" s="93">
        <v>0.44</v>
      </c>
      <c r="M103" s="93">
        <v>0.04</v>
      </c>
      <c r="N103" s="21">
        <v>50</v>
      </c>
      <c r="O103" s="66">
        <v>0.75028506271379702</v>
      </c>
      <c r="P103" s="66">
        <v>0.13873052071455722</v>
      </c>
      <c r="Q103" s="66">
        <v>0.10110224249334854</v>
      </c>
      <c r="R103" s="66">
        <v>9.8821740782972251E-3</v>
      </c>
      <c r="S103" s="120">
        <v>2631</v>
      </c>
      <c r="T103" s="66">
        <v>0.20370370370370369</v>
      </c>
      <c r="U103" s="66">
        <v>0.31481481481481483</v>
      </c>
      <c r="V103" s="66">
        <v>0.42592592592592593</v>
      </c>
      <c r="W103" s="66">
        <v>5.5555555555555552E-2</v>
      </c>
      <c r="X103" s="120">
        <v>54</v>
      </c>
      <c r="Y103" s="96">
        <v>0.70994475138121549</v>
      </c>
      <c r="Z103" s="96">
        <v>0.15864246250986583</v>
      </c>
      <c r="AA103" s="96">
        <v>0.11760063141278611</v>
      </c>
      <c r="AB103" s="96">
        <v>1.3812154696132596E-2</v>
      </c>
      <c r="AC103" s="16">
        <v>2534</v>
      </c>
      <c r="AD103" s="96">
        <v>7.6923076923076927E-2</v>
      </c>
      <c r="AE103" s="96">
        <v>0.30769230769230771</v>
      </c>
      <c r="AF103" s="96">
        <v>0.57692307692307687</v>
      </c>
      <c r="AG103" s="96">
        <v>3.8461538461538464E-2</v>
      </c>
      <c r="AH103" s="16">
        <v>52</v>
      </c>
      <c r="AI103" s="97">
        <v>0.69995988768551942</v>
      </c>
      <c r="AJ103" s="98">
        <v>0.1407942238267148</v>
      </c>
      <c r="AK103" s="98">
        <v>0.14640994785399117</v>
      </c>
      <c r="AL103" s="98">
        <v>1.2835940633774568E-2</v>
      </c>
      <c r="AM103" s="99">
        <v>2493</v>
      </c>
      <c r="AN103" s="98">
        <v>3.5087719298245612E-2</v>
      </c>
      <c r="AO103" s="98">
        <v>0.21052631578947367</v>
      </c>
      <c r="AP103" s="98">
        <v>0.7192982456140351</v>
      </c>
      <c r="AQ103" s="98">
        <v>3.5087719298245612E-2</v>
      </c>
      <c r="AR103" s="99">
        <v>57</v>
      </c>
    </row>
    <row r="104" spans="1:44">
      <c r="A104" s="58" t="s">
        <v>203</v>
      </c>
      <c r="B104" s="58">
        <v>112</v>
      </c>
      <c r="C104" s="58" t="s">
        <v>13</v>
      </c>
      <c r="D104" s="92" t="s">
        <v>204</v>
      </c>
      <c r="E104" s="122">
        <v>0.8733624454148472</v>
      </c>
      <c r="F104" s="122">
        <v>7.4235807860262015E-2</v>
      </c>
      <c r="G104" s="122">
        <v>2.1834061135371178E-2</v>
      </c>
      <c r="H104" s="122">
        <v>3.0567685589519649E-2</v>
      </c>
      <c r="I104" s="21">
        <v>229</v>
      </c>
      <c r="J104" s="93" t="s">
        <v>774</v>
      </c>
      <c r="K104" s="93" t="s">
        <v>774</v>
      </c>
      <c r="L104" s="93" t="s">
        <v>774</v>
      </c>
      <c r="M104" s="93" t="s">
        <v>774</v>
      </c>
      <c r="N104" s="93" t="s">
        <v>774</v>
      </c>
      <c r="O104" s="66">
        <v>0.90366972477064222</v>
      </c>
      <c r="P104" s="66">
        <v>5.0458715596330278E-2</v>
      </c>
      <c r="Q104" s="66">
        <v>2.7522935779816515E-2</v>
      </c>
      <c r="R104" s="66">
        <v>1.834862385321101E-2</v>
      </c>
      <c r="S104" s="120">
        <v>218</v>
      </c>
      <c r="T104" s="66" t="s">
        <v>774</v>
      </c>
      <c r="U104" s="66" t="s">
        <v>774</v>
      </c>
      <c r="V104" s="66" t="s">
        <v>774</v>
      </c>
      <c r="W104" s="66" t="s">
        <v>774</v>
      </c>
      <c r="X104" s="120" t="s">
        <v>774</v>
      </c>
      <c r="Y104" s="96">
        <v>0.81603773584905659</v>
      </c>
      <c r="Z104" s="96">
        <v>0.15566037735849056</v>
      </c>
      <c r="AA104" s="96">
        <v>2.358490566037736E-2</v>
      </c>
      <c r="AB104" s="96">
        <v>4.7169811320754715E-3</v>
      </c>
      <c r="AC104" s="16">
        <v>212</v>
      </c>
      <c r="AD104" s="93" t="s">
        <v>774</v>
      </c>
      <c r="AE104" s="93" t="s">
        <v>774</v>
      </c>
      <c r="AF104" s="93" t="s">
        <v>774</v>
      </c>
      <c r="AG104" s="93" t="s">
        <v>774</v>
      </c>
      <c r="AH104" s="105" t="s">
        <v>774</v>
      </c>
      <c r="AI104" s="97">
        <v>0.62564102564102564</v>
      </c>
      <c r="AJ104" s="98">
        <v>0.31282051282051282</v>
      </c>
      <c r="AK104" s="98">
        <v>5.128205128205128E-2</v>
      </c>
      <c r="AL104" s="98">
        <v>1.0256410256410256E-2</v>
      </c>
      <c r="AM104" s="99">
        <v>195</v>
      </c>
      <c r="AN104" s="97" t="s">
        <v>774</v>
      </c>
      <c r="AO104" s="98" t="s">
        <v>774</v>
      </c>
      <c r="AP104" s="98" t="s">
        <v>774</v>
      </c>
      <c r="AQ104" s="98" t="s">
        <v>774</v>
      </c>
      <c r="AR104" s="99" t="s">
        <v>774</v>
      </c>
    </row>
    <row r="105" spans="1:44">
      <c r="A105" s="58" t="s">
        <v>205</v>
      </c>
      <c r="B105" s="58">
        <v>113</v>
      </c>
      <c r="C105" s="58" t="s">
        <v>13</v>
      </c>
      <c r="D105" s="92" t="s">
        <v>206</v>
      </c>
      <c r="E105" s="122">
        <v>0.8</v>
      </c>
      <c r="F105" s="122">
        <v>9.2307692307692313E-2</v>
      </c>
      <c r="G105" s="122">
        <v>9.2307692307692313E-2</v>
      </c>
      <c r="H105" s="122">
        <v>1.5384615384615385E-2</v>
      </c>
      <c r="I105" s="21">
        <v>65</v>
      </c>
      <c r="J105" s="93" t="s">
        <v>774</v>
      </c>
      <c r="K105" s="93" t="s">
        <v>774</v>
      </c>
      <c r="L105" s="93" t="s">
        <v>774</v>
      </c>
      <c r="M105" s="93" t="s">
        <v>774</v>
      </c>
      <c r="N105" s="93" t="s">
        <v>774</v>
      </c>
      <c r="O105" s="66">
        <v>0.8</v>
      </c>
      <c r="P105" s="66">
        <v>0.12</v>
      </c>
      <c r="Q105" s="66">
        <v>0.08</v>
      </c>
      <c r="R105" s="66">
        <v>0</v>
      </c>
      <c r="S105" s="120">
        <v>50</v>
      </c>
      <c r="T105" s="66" t="s">
        <v>774</v>
      </c>
      <c r="U105" s="66" t="s">
        <v>774</v>
      </c>
      <c r="V105" s="66" t="s">
        <v>774</v>
      </c>
      <c r="W105" s="66" t="s">
        <v>774</v>
      </c>
      <c r="X105" s="120" t="s">
        <v>774</v>
      </c>
      <c r="Y105" s="96">
        <v>0.90196078431372551</v>
      </c>
      <c r="Z105" s="96">
        <v>5.8823529411764705E-2</v>
      </c>
      <c r="AA105" s="96">
        <v>3.9215686274509803E-2</v>
      </c>
      <c r="AB105" s="96">
        <v>0</v>
      </c>
      <c r="AC105" s="16">
        <v>51</v>
      </c>
      <c r="AD105" s="93" t="s">
        <v>774</v>
      </c>
      <c r="AE105" s="93" t="s">
        <v>774</v>
      </c>
      <c r="AF105" s="93" t="s">
        <v>774</v>
      </c>
      <c r="AG105" s="93" t="s">
        <v>774</v>
      </c>
      <c r="AH105" s="105" t="s">
        <v>774</v>
      </c>
      <c r="AI105" s="97">
        <v>0.90243902439024393</v>
      </c>
      <c r="AJ105" s="98">
        <v>9.7560975609756101E-2</v>
      </c>
      <c r="AK105" s="98">
        <v>0</v>
      </c>
      <c r="AL105" s="98">
        <v>0</v>
      </c>
      <c r="AM105" s="99">
        <v>41</v>
      </c>
      <c r="AN105" s="97" t="s">
        <v>774</v>
      </c>
      <c r="AO105" s="98" t="s">
        <v>774</v>
      </c>
      <c r="AP105" s="98" t="s">
        <v>774</v>
      </c>
      <c r="AQ105" s="98" t="s">
        <v>774</v>
      </c>
      <c r="AR105" s="99" t="s">
        <v>774</v>
      </c>
    </row>
    <row r="106" spans="1:44">
      <c r="A106" s="58" t="s">
        <v>207</v>
      </c>
      <c r="B106" s="58">
        <v>113</v>
      </c>
      <c r="C106" s="58" t="s">
        <v>13</v>
      </c>
      <c r="D106" s="92" t="s">
        <v>208</v>
      </c>
      <c r="E106" s="122">
        <v>0.65055762081784385</v>
      </c>
      <c r="F106" s="122">
        <v>0.27881040892193309</v>
      </c>
      <c r="G106" s="122">
        <v>7.0631970260223054E-2</v>
      </c>
      <c r="H106" s="122">
        <v>0</v>
      </c>
      <c r="I106" s="21">
        <v>269</v>
      </c>
      <c r="J106" s="93">
        <v>0.2</v>
      </c>
      <c r="K106" s="93">
        <v>0.7</v>
      </c>
      <c r="L106" s="93">
        <v>0.1</v>
      </c>
      <c r="M106" s="93">
        <v>0</v>
      </c>
      <c r="N106" s="21">
        <v>10</v>
      </c>
      <c r="O106" s="66">
        <v>0.70684039087947881</v>
      </c>
      <c r="P106" s="66">
        <v>0.21172638436482086</v>
      </c>
      <c r="Q106" s="66">
        <v>7.8175895765472306E-2</v>
      </c>
      <c r="R106" s="66">
        <v>3.2573289902280132E-3</v>
      </c>
      <c r="S106" s="120">
        <v>307</v>
      </c>
      <c r="T106" s="66">
        <v>0.3</v>
      </c>
      <c r="U106" s="66">
        <v>0.5</v>
      </c>
      <c r="V106" s="66">
        <v>0.2</v>
      </c>
      <c r="W106" s="66">
        <v>0</v>
      </c>
      <c r="X106" s="120">
        <v>10</v>
      </c>
      <c r="Y106" s="96">
        <v>0.72527472527472525</v>
      </c>
      <c r="Z106" s="96">
        <v>0.2271062271062271</v>
      </c>
      <c r="AA106" s="96">
        <v>4.7619047619047616E-2</v>
      </c>
      <c r="AB106" s="96">
        <v>0</v>
      </c>
      <c r="AC106" s="16">
        <v>273</v>
      </c>
      <c r="AD106" s="96">
        <v>0.1</v>
      </c>
      <c r="AE106" s="96">
        <v>0.7</v>
      </c>
      <c r="AF106" s="96">
        <v>0.2</v>
      </c>
      <c r="AG106" s="96">
        <v>0</v>
      </c>
      <c r="AH106" s="16">
        <v>10</v>
      </c>
      <c r="AI106" s="97">
        <v>0.70491803278688525</v>
      </c>
      <c r="AJ106" s="98">
        <v>0.21721311475409835</v>
      </c>
      <c r="AK106" s="98">
        <v>7.7868852459016397E-2</v>
      </c>
      <c r="AL106" s="98">
        <v>0</v>
      </c>
      <c r="AM106" s="99">
        <v>244</v>
      </c>
      <c r="AN106" s="98">
        <v>0.14285714285714285</v>
      </c>
      <c r="AO106" s="98">
        <v>0.42857142857142855</v>
      </c>
      <c r="AP106" s="98">
        <v>0.42857142857142855</v>
      </c>
      <c r="AQ106" s="98">
        <v>0</v>
      </c>
      <c r="AR106" s="99">
        <v>14</v>
      </c>
    </row>
    <row r="107" spans="1:44">
      <c r="A107" s="104" t="s">
        <v>683</v>
      </c>
      <c r="B107" s="58">
        <v>121</v>
      </c>
      <c r="C107" s="58" t="s">
        <v>13</v>
      </c>
      <c r="D107" s="21" t="s">
        <v>684</v>
      </c>
      <c r="E107" s="122">
        <v>0.86111111111111116</v>
      </c>
      <c r="F107" s="122">
        <v>0.1111111111111111</v>
      </c>
      <c r="G107" s="122">
        <v>2.7777777777777776E-2</v>
      </c>
      <c r="H107" s="122">
        <v>0</v>
      </c>
      <c r="I107" s="21">
        <v>36</v>
      </c>
      <c r="J107" s="93" t="s">
        <v>774</v>
      </c>
      <c r="K107" s="93" t="s">
        <v>774</v>
      </c>
      <c r="L107" s="93" t="s">
        <v>774</v>
      </c>
      <c r="M107" s="93" t="s">
        <v>774</v>
      </c>
      <c r="N107" s="93" t="s">
        <v>774</v>
      </c>
      <c r="O107" s="67">
        <v>0.88461538461538458</v>
      </c>
      <c r="P107" s="67">
        <v>0.11538461538461539</v>
      </c>
      <c r="Q107" s="67">
        <v>0</v>
      </c>
      <c r="R107" s="67">
        <v>0</v>
      </c>
      <c r="S107" s="123">
        <v>26</v>
      </c>
      <c r="T107" s="66" t="s">
        <v>774</v>
      </c>
      <c r="U107" s="66" t="s">
        <v>774</v>
      </c>
      <c r="V107" s="66" t="s">
        <v>774</v>
      </c>
      <c r="W107" s="66" t="s">
        <v>774</v>
      </c>
      <c r="X107" s="120" t="s">
        <v>774</v>
      </c>
      <c r="Y107" s="96">
        <v>1</v>
      </c>
      <c r="Z107" s="96">
        <v>0</v>
      </c>
      <c r="AA107" s="96">
        <v>0</v>
      </c>
      <c r="AB107" s="96">
        <v>0</v>
      </c>
      <c r="AC107" s="16">
        <v>12</v>
      </c>
      <c r="AD107" s="96" t="s">
        <v>694</v>
      </c>
      <c r="AE107" s="96" t="s">
        <v>694</v>
      </c>
      <c r="AF107" s="96" t="s">
        <v>694</v>
      </c>
      <c r="AG107" s="96" t="s">
        <v>694</v>
      </c>
      <c r="AH107" s="16" t="s">
        <v>694</v>
      </c>
      <c r="AI107" s="97" t="s">
        <v>64</v>
      </c>
      <c r="AJ107" s="97" t="s">
        <v>64</v>
      </c>
      <c r="AK107" s="97" t="s">
        <v>64</v>
      </c>
      <c r="AL107" s="97" t="s">
        <v>64</v>
      </c>
      <c r="AM107" s="97" t="s">
        <v>64</v>
      </c>
      <c r="AN107" s="97" t="s">
        <v>64</v>
      </c>
      <c r="AO107" s="97" t="s">
        <v>64</v>
      </c>
      <c r="AP107" s="97" t="s">
        <v>64</v>
      </c>
      <c r="AQ107" s="97" t="s">
        <v>64</v>
      </c>
      <c r="AR107" s="97" t="s">
        <v>64</v>
      </c>
    </row>
    <row r="108" spans="1:44">
      <c r="A108" s="58" t="s">
        <v>662</v>
      </c>
      <c r="B108" s="58">
        <v>121</v>
      </c>
      <c r="C108" s="58" t="s">
        <v>13</v>
      </c>
      <c r="D108" s="92" t="s">
        <v>213</v>
      </c>
      <c r="E108" s="122">
        <v>0.87804878048780488</v>
      </c>
      <c r="F108" s="122">
        <v>2.4390243902439025E-2</v>
      </c>
      <c r="G108" s="122">
        <v>7.3170731707317069E-2</v>
      </c>
      <c r="H108" s="122">
        <v>2.4390243902439025E-2</v>
      </c>
      <c r="I108" s="21">
        <v>41</v>
      </c>
      <c r="J108" s="93" t="s">
        <v>774</v>
      </c>
      <c r="K108" s="93" t="s">
        <v>774</v>
      </c>
      <c r="L108" s="93" t="s">
        <v>774</v>
      </c>
      <c r="M108" s="93" t="s">
        <v>774</v>
      </c>
      <c r="N108" s="93" t="s">
        <v>774</v>
      </c>
      <c r="O108" s="66">
        <v>0.85</v>
      </c>
      <c r="P108" s="66">
        <v>0.125</v>
      </c>
      <c r="Q108" s="66">
        <v>2.5000000000000001E-2</v>
      </c>
      <c r="R108" s="66">
        <v>0</v>
      </c>
      <c r="S108" s="120">
        <v>40</v>
      </c>
      <c r="T108" s="66" t="s">
        <v>774</v>
      </c>
      <c r="U108" s="66" t="s">
        <v>774</v>
      </c>
      <c r="V108" s="66" t="s">
        <v>774</v>
      </c>
      <c r="W108" s="66" t="s">
        <v>774</v>
      </c>
      <c r="X108" s="120" t="s">
        <v>774</v>
      </c>
      <c r="Y108" s="96">
        <v>0.75</v>
      </c>
      <c r="Z108" s="96">
        <v>0.25</v>
      </c>
      <c r="AA108" s="96">
        <v>0</v>
      </c>
      <c r="AB108" s="96">
        <v>0</v>
      </c>
      <c r="AC108" s="16">
        <v>36</v>
      </c>
      <c r="AD108" s="96" t="s">
        <v>694</v>
      </c>
      <c r="AE108" s="96" t="s">
        <v>694</v>
      </c>
      <c r="AF108" s="96" t="s">
        <v>694</v>
      </c>
      <c r="AG108" s="96" t="s">
        <v>694</v>
      </c>
      <c r="AH108" s="16" t="s">
        <v>694</v>
      </c>
      <c r="AI108" s="97">
        <v>1</v>
      </c>
      <c r="AJ108" s="98">
        <v>0</v>
      </c>
      <c r="AK108" s="98">
        <v>0</v>
      </c>
      <c r="AL108" s="98">
        <v>0</v>
      </c>
      <c r="AM108" s="99">
        <v>20</v>
      </c>
      <c r="AN108" s="98" t="s">
        <v>694</v>
      </c>
      <c r="AO108" s="98" t="s">
        <v>694</v>
      </c>
      <c r="AP108" s="98" t="s">
        <v>694</v>
      </c>
      <c r="AQ108" s="98" t="s">
        <v>694</v>
      </c>
      <c r="AR108" s="99" t="s">
        <v>694</v>
      </c>
    </row>
    <row r="109" spans="1:44">
      <c r="A109" s="58" t="s">
        <v>209</v>
      </c>
      <c r="B109" s="58">
        <v>121</v>
      </c>
      <c r="C109" s="58" t="s">
        <v>13</v>
      </c>
      <c r="D109" s="92" t="s">
        <v>210</v>
      </c>
      <c r="E109" s="122">
        <v>0.98571428571428577</v>
      </c>
      <c r="F109" s="122">
        <v>0</v>
      </c>
      <c r="G109" s="122">
        <v>1.4285714285714285E-2</v>
      </c>
      <c r="H109" s="122">
        <v>0</v>
      </c>
      <c r="I109" s="21">
        <v>70</v>
      </c>
      <c r="J109" s="93" t="s">
        <v>694</v>
      </c>
      <c r="K109" s="93" t="s">
        <v>694</v>
      </c>
      <c r="L109" s="93" t="s">
        <v>694</v>
      </c>
      <c r="M109" s="93" t="s">
        <v>694</v>
      </c>
      <c r="N109" s="21" t="s">
        <v>694</v>
      </c>
      <c r="O109" s="66">
        <v>0.98305084745762716</v>
      </c>
      <c r="P109" s="66">
        <v>0</v>
      </c>
      <c r="Q109" s="66">
        <v>1.6949152542372881E-2</v>
      </c>
      <c r="R109" s="66">
        <v>0</v>
      </c>
      <c r="S109" s="120">
        <v>59</v>
      </c>
      <c r="T109" s="66" t="s">
        <v>694</v>
      </c>
      <c r="U109" s="66" t="s">
        <v>694</v>
      </c>
      <c r="V109" s="66" t="s">
        <v>694</v>
      </c>
      <c r="W109" s="66" t="s">
        <v>694</v>
      </c>
      <c r="X109" s="120" t="s">
        <v>694</v>
      </c>
      <c r="Y109" s="96">
        <v>0.85416666666666663</v>
      </c>
      <c r="Z109" s="96">
        <v>0.125</v>
      </c>
      <c r="AA109" s="96">
        <v>2.0833333333333332E-2</v>
      </c>
      <c r="AB109" s="96">
        <v>0</v>
      </c>
      <c r="AC109" s="16">
        <v>48</v>
      </c>
      <c r="AD109" s="96" t="s">
        <v>694</v>
      </c>
      <c r="AE109" s="96" t="s">
        <v>694</v>
      </c>
      <c r="AF109" s="96" t="s">
        <v>694</v>
      </c>
      <c r="AG109" s="96" t="s">
        <v>694</v>
      </c>
      <c r="AH109" s="16" t="s">
        <v>694</v>
      </c>
      <c r="AI109" s="97">
        <v>0.92307692307692313</v>
      </c>
      <c r="AJ109" s="98">
        <v>7.6923076923076927E-2</v>
      </c>
      <c r="AK109" s="98">
        <v>0</v>
      </c>
      <c r="AL109" s="98">
        <v>0</v>
      </c>
      <c r="AM109" s="99">
        <v>26</v>
      </c>
      <c r="AN109" s="98" t="s">
        <v>694</v>
      </c>
      <c r="AO109" s="98" t="s">
        <v>694</v>
      </c>
      <c r="AP109" s="98" t="s">
        <v>694</v>
      </c>
      <c r="AQ109" s="98" t="s">
        <v>694</v>
      </c>
      <c r="AR109" s="99" t="s">
        <v>694</v>
      </c>
    </row>
    <row r="110" spans="1:44">
      <c r="A110" s="58" t="s">
        <v>211</v>
      </c>
      <c r="B110" s="58">
        <v>121</v>
      </c>
      <c r="C110" s="58" t="s">
        <v>13</v>
      </c>
      <c r="D110" s="92" t="s">
        <v>212</v>
      </c>
      <c r="E110" s="122">
        <v>0.94594594594594594</v>
      </c>
      <c r="F110" s="122">
        <v>2.7027027027027029E-2</v>
      </c>
      <c r="G110" s="122">
        <v>0</v>
      </c>
      <c r="H110" s="122">
        <v>2.7027027027027029E-2</v>
      </c>
      <c r="I110" s="21">
        <v>37</v>
      </c>
      <c r="J110" s="93" t="s">
        <v>694</v>
      </c>
      <c r="K110" s="93" t="s">
        <v>694</v>
      </c>
      <c r="L110" s="93" t="s">
        <v>694</v>
      </c>
      <c r="M110" s="93" t="s">
        <v>694</v>
      </c>
      <c r="N110" s="21" t="s">
        <v>694</v>
      </c>
      <c r="O110" s="66">
        <v>0.96875</v>
      </c>
      <c r="P110" s="66">
        <v>3.125E-2</v>
      </c>
      <c r="Q110" s="66">
        <v>0</v>
      </c>
      <c r="R110" s="66">
        <v>0</v>
      </c>
      <c r="S110" s="120">
        <v>32</v>
      </c>
      <c r="T110" s="66" t="s">
        <v>694</v>
      </c>
      <c r="U110" s="66" t="s">
        <v>694</v>
      </c>
      <c r="V110" s="66" t="s">
        <v>694</v>
      </c>
      <c r="W110" s="66" t="s">
        <v>694</v>
      </c>
      <c r="X110" s="120" t="s">
        <v>694</v>
      </c>
      <c r="Y110" s="96">
        <v>0.9285714285714286</v>
      </c>
      <c r="Z110" s="96">
        <v>7.1428571428571425E-2</v>
      </c>
      <c r="AA110" s="96">
        <v>0</v>
      </c>
      <c r="AB110" s="96">
        <v>0</v>
      </c>
      <c r="AC110" s="16">
        <v>14</v>
      </c>
      <c r="AD110" s="96" t="s">
        <v>694</v>
      </c>
      <c r="AE110" s="96" t="s">
        <v>694</v>
      </c>
      <c r="AF110" s="96" t="s">
        <v>694</v>
      </c>
      <c r="AG110" s="96" t="s">
        <v>694</v>
      </c>
      <c r="AH110" s="16" t="s">
        <v>694</v>
      </c>
      <c r="AI110" s="97">
        <v>1</v>
      </c>
      <c r="AJ110" s="98">
        <v>0</v>
      </c>
      <c r="AK110" s="98">
        <v>0</v>
      </c>
      <c r="AL110" s="98">
        <v>0</v>
      </c>
      <c r="AM110" s="99">
        <v>12</v>
      </c>
      <c r="AN110" s="98" t="s">
        <v>694</v>
      </c>
      <c r="AO110" s="98" t="s">
        <v>694</v>
      </c>
      <c r="AP110" s="98" t="s">
        <v>694</v>
      </c>
      <c r="AQ110" s="98" t="s">
        <v>694</v>
      </c>
      <c r="AR110" s="99" t="s">
        <v>694</v>
      </c>
    </row>
    <row r="111" spans="1:44">
      <c r="A111" s="58" t="s">
        <v>214</v>
      </c>
      <c r="B111" s="58">
        <v>101</v>
      </c>
      <c r="C111" s="58" t="s">
        <v>13</v>
      </c>
      <c r="D111" s="92" t="s">
        <v>215</v>
      </c>
      <c r="E111" s="122">
        <v>0.79166666666666663</v>
      </c>
      <c r="F111" s="122">
        <v>0.16666666666666666</v>
      </c>
      <c r="G111" s="122">
        <v>4.1666666666666664E-2</v>
      </c>
      <c r="H111" s="122">
        <v>0</v>
      </c>
      <c r="I111" s="21">
        <v>24</v>
      </c>
      <c r="J111" s="93" t="s">
        <v>694</v>
      </c>
      <c r="K111" s="93" t="s">
        <v>694</v>
      </c>
      <c r="L111" s="93" t="s">
        <v>694</v>
      </c>
      <c r="M111" s="93" t="s">
        <v>694</v>
      </c>
      <c r="N111" s="21" t="s">
        <v>694</v>
      </c>
      <c r="O111" s="66">
        <v>0.77272727272727271</v>
      </c>
      <c r="P111" s="66">
        <v>0.13636363636363635</v>
      </c>
      <c r="Q111" s="66">
        <v>9.0909090909090912E-2</v>
      </c>
      <c r="R111" s="66">
        <v>0</v>
      </c>
      <c r="S111" s="120">
        <v>22</v>
      </c>
      <c r="T111" s="66" t="s">
        <v>694</v>
      </c>
      <c r="U111" s="66" t="s">
        <v>694</v>
      </c>
      <c r="V111" s="66" t="s">
        <v>694</v>
      </c>
      <c r="W111" s="66" t="s">
        <v>694</v>
      </c>
      <c r="X111" s="120" t="s">
        <v>694</v>
      </c>
      <c r="Y111" s="96">
        <v>0.76190476190476186</v>
      </c>
      <c r="Z111" s="96">
        <v>0.14285714285714285</v>
      </c>
      <c r="AA111" s="96">
        <v>9.5238095238095233E-2</v>
      </c>
      <c r="AB111" s="96">
        <v>0</v>
      </c>
      <c r="AC111" s="16">
        <v>21</v>
      </c>
      <c r="AD111" s="96" t="s">
        <v>694</v>
      </c>
      <c r="AE111" s="96" t="s">
        <v>694</v>
      </c>
      <c r="AF111" s="96" t="s">
        <v>694</v>
      </c>
      <c r="AG111" s="96" t="s">
        <v>694</v>
      </c>
      <c r="AH111" s="16" t="s">
        <v>694</v>
      </c>
      <c r="AI111" s="97">
        <v>0.77777777777777779</v>
      </c>
      <c r="AJ111" s="98">
        <v>0.18518518518518517</v>
      </c>
      <c r="AK111" s="98">
        <v>3.7037037037037035E-2</v>
      </c>
      <c r="AL111" s="98">
        <v>0</v>
      </c>
      <c r="AM111" s="99">
        <v>27</v>
      </c>
      <c r="AN111" s="98" t="s">
        <v>694</v>
      </c>
      <c r="AO111" s="98" t="s">
        <v>694</v>
      </c>
      <c r="AP111" s="98" t="s">
        <v>694</v>
      </c>
      <c r="AQ111" s="98" t="s">
        <v>694</v>
      </c>
      <c r="AR111" s="99" t="s">
        <v>694</v>
      </c>
    </row>
    <row r="112" spans="1:44">
      <c r="A112" s="58" t="s">
        <v>216</v>
      </c>
      <c r="B112" s="58">
        <v>189</v>
      </c>
      <c r="C112" s="58" t="s">
        <v>13</v>
      </c>
      <c r="D112" s="92" t="s">
        <v>217</v>
      </c>
      <c r="E112" s="93" t="s">
        <v>774</v>
      </c>
      <c r="F112" s="93" t="s">
        <v>774</v>
      </c>
      <c r="G112" s="93" t="s">
        <v>774</v>
      </c>
      <c r="H112" s="93" t="s">
        <v>774</v>
      </c>
      <c r="I112" s="93" t="s">
        <v>774</v>
      </c>
      <c r="J112" s="93" t="s">
        <v>694</v>
      </c>
      <c r="K112" s="93" t="s">
        <v>694</v>
      </c>
      <c r="L112" s="93" t="s">
        <v>694</v>
      </c>
      <c r="M112" s="93" t="s">
        <v>694</v>
      </c>
      <c r="N112" s="21" t="s">
        <v>694</v>
      </c>
      <c r="O112" s="66">
        <v>0.875</v>
      </c>
      <c r="P112" s="66">
        <v>0</v>
      </c>
      <c r="Q112" s="66">
        <v>0</v>
      </c>
      <c r="R112" s="66">
        <v>0.125</v>
      </c>
      <c r="S112" s="120">
        <v>8</v>
      </c>
      <c r="T112" s="66" t="s">
        <v>694</v>
      </c>
      <c r="U112" s="66" t="s">
        <v>694</v>
      </c>
      <c r="V112" s="66" t="s">
        <v>694</v>
      </c>
      <c r="W112" s="66" t="s">
        <v>694</v>
      </c>
      <c r="X112" s="120" t="s">
        <v>694</v>
      </c>
      <c r="Y112" s="93" t="s">
        <v>774</v>
      </c>
      <c r="Z112" s="93" t="s">
        <v>774</v>
      </c>
      <c r="AA112" s="93" t="s">
        <v>774</v>
      </c>
      <c r="AB112" s="93" t="s">
        <v>774</v>
      </c>
      <c r="AC112" s="105" t="s">
        <v>774</v>
      </c>
      <c r="AD112" s="96" t="s">
        <v>694</v>
      </c>
      <c r="AE112" s="96" t="s">
        <v>694</v>
      </c>
      <c r="AF112" s="96" t="s">
        <v>694</v>
      </c>
      <c r="AG112" s="96" t="s">
        <v>694</v>
      </c>
      <c r="AH112" s="16" t="s">
        <v>694</v>
      </c>
      <c r="AI112" s="97" t="s">
        <v>774</v>
      </c>
      <c r="AJ112" s="98" t="s">
        <v>774</v>
      </c>
      <c r="AK112" s="98" t="s">
        <v>774</v>
      </c>
      <c r="AL112" s="98" t="s">
        <v>774</v>
      </c>
      <c r="AM112" s="99" t="s">
        <v>774</v>
      </c>
      <c r="AN112" s="98" t="s">
        <v>694</v>
      </c>
      <c r="AO112" s="98" t="s">
        <v>694</v>
      </c>
      <c r="AP112" s="98" t="s">
        <v>694</v>
      </c>
      <c r="AQ112" s="98" t="s">
        <v>694</v>
      </c>
      <c r="AR112" s="99" t="s">
        <v>694</v>
      </c>
    </row>
    <row r="113" spans="1:44">
      <c r="A113" s="58" t="s">
        <v>664</v>
      </c>
      <c r="B113" s="58">
        <v>101</v>
      </c>
      <c r="C113" s="58" t="s">
        <v>13</v>
      </c>
      <c r="D113" s="38" t="s">
        <v>696</v>
      </c>
      <c r="E113" s="122">
        <v>1</v>
      </c>
      <c r="F113" s="122">
        <v>0</v>
      </c>
      <c r="G113" s="122">
        <v>0</v>
      </c>
      <c r="H113" s="122">
        <v>0</v>
      </c>
      <c r="I113" s="21">
        <v>37</v>
      </c>
      <c r="J113" s="93" t="s">
        <v>774</v>
      </c>
      <c r="K113" s="93" t="s">
        <v>774</v>
      </c>
      <c r="L113" s="93" t="s">
        <v>774</v>
      </c>
      <c r="M113" s="93" t="s">
        <v>774</v>
      </c>
      <c r="N113" s="93" t="s">
        <v>774</v>
      </c>
      <c r="O113" s="66">
        <v>1</v>
      </c>
      <c r="P113" s="66">
        <v>0</v>
      </c>
      <c r="Q113" s="66">
        <v>0</v>
      </c>
      <c r="R113" s="66">
        <v>0</v>
      </c>
      <c r="S113" s="120">
        <v>43</v>
      </c>
      <c r="T113" s="66">
        <v>1</v>
      </c>
      <c r="U113" s="66" t="s">
        <v>694</v>
      </c>
      <c r="V113" s="66" t="s">
        <v>694</v>
      </c>
      <c r="W113" s="66" t="s">
        <v>694</v>
      </c>
      <c r="X113" s="120" t="s">
        <v>694</v>
      </c>
      <c r="Y113" s="96" t="s">
        <v>687</v>
      </c>
      <c r="Z113" s="96" t="s">
        <v>687</v>
      </c>
      <c r="AA113" s="96" t="s">
        <v>687</v>
      </c>
      <c r="AB113" s="96" t="s">
        <v>687</v>
      </c>
      <c r="AC113" s="96" t="s">
        <v>687</v>
      </c>
      <c r="AD113" s="93" t="s">
        <v>774</v>
      </c>
      <c r="AE113" s="93" t="s">
        <v>774</v>
      </c>
      <c r="AF113" s="93" t="s">
        <v>774</v>
      </c>
      <c r="AG113" s="93" t="s">
        <v>774</v>
      </c>
      <c r="AH113" s="105" t="s">
        <v>774</v>
      </c>
      <c r="AI113" s="97">
        <v>1</v>
      </c>
      <c r="AJ113" s="98">
        <v>0</v>
      </c>
      <c r="AK113" s="98">
        <v>0</v>
      </c>
      <c r="AL113" s="98">
        <v>0</v>
      </c>
      <c r="AM113" s="99">
        <v>105</v>
      </c>
      <c r="AN113" s="97" t="s">
        <v>774</v>
      </c>
      <c r="AO113" s="98" t="s">
        <v>774</v>
      </c>
      <c r="AP113" s="98" t="s">
        <v>774</v>
      </c>
      <c r="AQ113" s="98" t="s">
        <v>774</v>
      </c>
      <c r="AR113" s="99" t="s">
        <v>774</v>
      </c>
    </row>
    <row r="114" spans="1:44">
      <c r="A114" s="58" t="s">
        <v>219</v>
      </c>
      <c r="B114" s="58">
        <v>121</v>
      </c>
      <c r="C114" s="58" t="s">
        <v>13</v>
      </c>
      <c r="D114" s="92" t="s">
        <v>220</v>
      </c>
      <c r="E114" s="122">
        <v>0.7929184549356223</v>
      </c>
      <c r="F114" s="122">
        <v>0.10354077253218884</v>
      </c>
      <c r="G114" s="122">
        <v>6.5987124463519314E-2</v>
      </c>
      <c r="H114" s="122">
        <v>3.755364806866953E-2</v>
      </c>
      <c r="I114" s="21">
        <v>1864</v>
      </c>
      <c r="J114" s="93">
        <v>0.18181818181818182</v>
      </c>
      <c r="K114" s="93">
        <v>0.40909090909090912</v>
      </c>
      <c r="L114" s="93">
        <v>0.31818181818181818</v>
      </c>
      <c r="M114" s="93">
        <v>9.0909090909090912E-2</v>
      </c>
      <c r="N114" s="21">
        <v>22</v>
      </c>
      <c r="O114" s="66">
        <v>0.76492146596858634</v>
      </c>
      <c r="P114" s="66">
        <v>0.12774869109947645</v>
      </c>
      <c r="Q114" s="66">
        <v>6.0732984293193716E-2</v>
      </c>
      <c r="R114" s="66">
        <v>4.6596858638743459E-2</v>
      </c>
      <c r="S114" s="120">
        <v>1910</v>
      </c>
      <c r="T114" s="66">
        <v>0.04</v>
      </c>
      <c r="U114" s="66">
        <v>0.6</v>
      </c>
      <c r="V114" s="66">
        <v>0.32</v>
      </c>
      <c r="W114" s="66">
        <v>0.04</v>
      </c>
      <c r="X114" s="120">
        <v>25</v>
      </c>
      <c r="Y114" s="96">
        <v>0.69340659340659339</v>
      </c>
      <c r="Z114" s="96">
        <v>0.20054945054945056</v>
      </c>
      <c r="AA114" s="96">
        <v>7.3076923076923081E-2</v>
      </c>
      <c r="AB114" s="96">
        <v>3.2967032967032968E-2</v>
      </c>
      <c r="AC114" s="16">
        <v>1820</v>
      </c>
      <c r="AD114" s="96">
        <v>0.04</v>
      </c>
      <c r="AE114" s="96">
        <v>0.36</v>
      </c>
      <c r="AF114" s="96">
        <v>0.52</v>
      </c>
      <c r="AG114" s="96">
        <v>0.08</v>
      </c>
      <c r="AH114" s="16">
        <v>25</v>
      </c>
      <c r="AI114" s="97">
        <v>0.66766467065868262</v>
      </c>
      <c r="AJ114" s="98">
        <v>0.20059880239520958</v>
      </c>
      <c r="AK114" s="98">
        <v>8.4431137724550895E-2</v>
      </c>
      <c r="AL114" s="98">
        <v>4.7305389221556887E-2</v>
      </c>
      <c r="AM114" s="99">
        <v>1670</v>
      </c>
      <c r="AN114" s="98">
        <v>3.7037037037037035E-2</v>
      </c>
      <c r="AO114" s="98">
        <v>0.22222222222222221</v>
      </c>
      <c r="AP114" s="98">
        <v>0.7407407407407407</v>
      </c>
      <c r="AQ114" s="98">
        <v>0</v>
      </c>
      <c r="AR114" s="99">
        <v>27</v>
      </c>
    </row>
    <row r="115" spans="1:44">
      <c r="A115" s="58" t="s">
        <v>221</v>
      </c>
      <c r="B115" s="58">
        <v>123</v>
      </c>
      <c r="C115" s="58" t="s">
        <v>13</v>
      </c>
      <c r="D115" s="92" t="s">
        <v>222</v>
      </c>
      <c r="E115" s="93" t="s">
        <v>774</v>
      </c>
      <c r="F115" s="93" t="s">
        <v>774</v>
      </c>
      <c r="G115" s="93" t="s">
        <v>774</v>
      </c>
      <c r="H115" s="93" t="s">
        <v>774</v>
      </c>
      <c r="I115" s="93" t="s">
        <v>774</v>
      </c>
      <c r="J115" s="93" t="s">
        <v>774</v>
      </c>
      <c r="K115" s="93" t="s">
        <v>774</v>
      </c>
      <c r="L115" s="93" t="s">
        <v>774</v>
      </c>
      <c r="M115" s="93" t="s">
        <v>774</v>
      </c>
      <c r="N115" s="93" t="s">
        <v>774</v>
      </c>
      <c r="O115" s="66">
        <v>1</v>
      </c>
      <c r="P115" s="66">
        <v>0</v>
      </c>
      <c r="Q115" s="66">
        <v>0</v>
      </c>
      <c r="R115" s="66">
        <v>0</v>
      </c>
      <c r="S115" s="120">
        <v>9</v>
      </c>
      <c r="T115" s="66" t="s">
        <v>774</v>
      </c>
      <c r="U115" s="66" t="s">
        <v>774</v>
      </c>
      <c r="V115" s="66" t="s">
        <v>774</v>
      </c>
      <c r="W115" s="66" t="s">
        <v>774</v>
      </c>
      <c r="X115" s="120" t="s">
        <v>774</v>
      </c>
      <c r="Y115" s="96">
        <v>1</v>
      </c>
      <c r="Z115" s="96">
        <v>0</v>
      </c>
      <c r="AA115" s="96">
        <v>0</v>
      </c>
      <c r="AB115" s="96">
        <v>0</v>
      </c>
      <c r="AC115" s="16">
        <v>13</v>
      </c>
      <c r="AD115" s="93" t="s">
        <v>774</v>
      </c>
      <c r="AE115" s="93" t="s">
        <v>774</v>
      </c>
      <c r="AF115" s="93" t="s">
        <v>774</v>
      </c>
      <c r="AG115" s="93" t="s">
        <v>774</v>
      </c>
      <c r="AH115" s="105" t="s">
        <v>774</v>
      </c>
      <c r="AI115" s="97" t="s">
        <v>774</v>
      </c>
      <c r="AJ115" s="98" t="s">
        <v>774</v>
      </c>
      <c r="AK115" s="98" t="s">
        <v>774</v>
      </c>
      <c r="AL115" s="98" t="s">
        <v>774</v>
      </c>
      <c r="AM115" s="99" t="s">
        <v>774</v>
      </c>
      <c r="AN115" s="98" t="s">
        <v>694</v>
      </c>
      <c r="AO115" s="98" t="s">
        <v>694</v>
      </c>
      <c r="AP115" s="98" t="s">
        <v>694</v>
      </c>
      <c r="AQ115" s="98" t="s">
        <v>694</v>
      </c>
      <c r="AR115" s="99" t="s">
        <v>694</v>
      </c>
    </row>
    <row r="116" spans="1:44">
      <c r="A116" s="58" t="s">
        <v>223</v>
      </c>
      <c r="B116" s="58">
        <v>112</v>
      </c>
      <c r="C116" s="58" t="s">
        <v>13</v>
      </c>
      <c r="D116" s="92" t="s">
        <v>224</v>
      </c>
      <c r="E116" s="122">
        <v>0.73544973544973546</v>
      </c>
      <c r="F116" s="122">
        <v>0.18518518518518517</v>
      </c>
      <c r="G116" s="122">
        <v>3.7037037037037035E-2</v>
      </c>
      <c r="H116" s="122">
        <v>4.2328042328042326E-2</v>
      </c>
      <c r="I116" s="21">
        <v>189</v>
      </c>
      <c r="J116" s="93" t="s">
        <v>774</v>
      </c>
      <c r="K116" s="93" t="s">
        <v>774</v>
      </c>
      <c r="L116" s="93" t="s">
        <v>774</v>
      </c>
      <c r="M116" s="93" t="s">
        <v>774</v>
      </c>
      <c r="N116" s="93" t="s">
        <v>774</v>
      </c>
      <c r="O116" s="66">
        <v>0.6875</v>
      </c>
      <c r="P116" s="66">
        <v>0.23295454545454544</v>
      </c>
      <c r="Q116" s="66">
        <v>6.25E-2</v>
      </c>
      <c r="R116" s="66">
        <v>1.7045454545454544E-2</v>
      </c>
      <c r="S116" s="120">
        <v>176</v>
      </c>
      <c r="T116" s="66" t="s">
        <v>774</v>
      </c>
      <c r="U116" s="66" t="s">
        <v>774</v>
      </c>
      <c r="V116" s="66" t="s">
        <v>774</v>
      </c>
      <c r="W116" s="66" t="s">
        <v>774</v>
      </c>
      <c r="X116" s="120" t="s">
        <v>774</v>
      </c>
      <c r="Y116" s="96">
        <v>0.66666666666666663</v>
      </c>
      <c r="Z116" s="96">
        <v>0.27777777777777779</v>
      </c>
      <c r="AA116" s="96">
        <v>4.4444444444444446E-2</v>
      </c>
      <c r="AB116" s="96">
        <v>1.1111111111111112E-2</v>
      </c>
      <c r="AC116" s="16">
        <v>180</v>
      </c>
      <c r="AD116" s="93" t="s">
        <v>774</v>
      </c>
      <c r="AE116" s="93" t="s">
        <v>774</v>
      </c>
      <c r="AF116" s="93" t="s">
        <v>774</v>
      </c>
      <c r="AG116" s="93" t="s">
        <v>774</v>
      </c>
      <c r="AH116" s="105" t="s">
        <v>774</v>
      </c>
      <c r="AI116" s="97">
        <v>0.68478260869565222</v>
      </c>
      <c r="AJ116" s="98">
        <v>0.23369565217391305</v>
      </c>
      <c r="AK116" s="98">
        <v>4.8913043478260872E-2</v>
      </c>
      <c r="AL116" s="98">
        <v>3.2608695652173912E-2</v>
      </c>
      <c r="AM116" s="99">
        <v>184</v>
      </c>
      <c r="AN116" s="97" t="s">
        <v>774</v>
      </c>
      <c r="AO116" s="98" t="s">
        <v>774</v>
      </c>
      <c r="AP116" s="98" t="s">
        <v>774</v>
      </c>
      <c r="AQ116" s="98" t="s">
        <v>774</v>
      </c>
      <c r="AR116" s="99" t="s">
        <v>774</v>
      </c>
    </row>
    <row r="117" spans="1:44">
      <c r="A117" s="58" t="s">
        <v>225</v>
      </c>
      <c r="B117" s="58">
        <v>101</v>
      </c>
      <c r="C117" s="58" t="s">
        <v>13</v>
      </c>
      <c r="D117" s="92" t="s">
        <v>226</v>
      </c>
      <c r="E117" s="93" t="s">
        <v>774</v>
      </c>
      <c r="F117" s="93" t="s">
        <v>774</v>
      </c>
      <c r="G117" s="93" t="s">
        <v>774</v>
      </c>
      <c r="H117" s="93" t="s">
        <v>774</v>
      </c>
      <c r="I117" s="93" t="s">
        <v>774</v>
      </c>
      <c r="J117" s="93" t="s">
        <v>694</v>
      </c>
      <c r="K117" s="93" t="s">
        <v>694</v>
      </c>
      <c r="L117" s="93" t="s">
        <v>694</v>
      </c>
      <c r="M117" s="93" t="s">
        <v>694</v>
      </c>
      <c r="N117" s="21" t="s">
        <v>694</v>
      </c>
      <c r="O117" s="66">
        <v>1</v>
      </c>
      <c r="P117" s="66">
        <v>0</v>
      </c>
      <c r="Q117" s="66">
        <v>0</v>
      </c>
      <c r="R117" s="66">
        <v>0</v>
      </c>
      <c r="S117" s="120">
        <v>6</v>
      </c>
      <c r="T117" s="66" t="s">
        <v>694</v>
      </c>
      <c r="U117" s="66" t="s">
        <v>694</v>
      </c>
      <c r="V117" s="66" t="s">
        <v>694</v>
      </c>
      <c r="W117" s="66" t="s">
        <v>694</v>
      </c>
      <c r="X117" s="120" t="s">
        <v>694</v>
      </c>
      <c r="Y117" s="93" t="s">
        <v>774</v>
      </c>
      <c r="Z117" s="93" t="s">
        <v>774</v>
      </c>
      <c r="AA117" s="93" t="s">
        <v>774</v>
      </c>
      <c r="AB117" s="93" t="s">
        <v>774</v>
      </c>
      <c r="AC117" s="93" t="s">
        <v>774</v>
      </c>
      <c r="AD117" s="96" t="s">
        <v>694</v>
      </c>
      <c r="AE117" s="96" t="s">
        <v>694</v>
      </c>
      <c r="AF117" s="96" t="s">
        <v>694</v>
      </c>
      <c r="AG117" s="96" t="s">
        <v>694</v>
      </c>
      <c r="AH117" s="16" t="s">
        <v>694</v>
      </c>
      <c r="AI117" s="97" t="s">
        <v>774</v>
      </c>
      <c r="AJ117" s="98" t="s">
        <v>774</v>
      </c>
      <c r="AK117" s="98" t="s">
        <v>774</v>
      </c>
      <c r="AL117" s="98" t="s">
        <v>774</v>
      </c>
      <c r="AM117" s="99" t="s">
        <v>774</v>
      </c>
      <c r="AN117" s="98" t="s">
        <v>694</v>
      </c>
      <c r="AO117" s="98" t="s">
        <v>694</v>
      </c>
      <c r="AP117" s="98" t="s">
        <v>694</v>
      </c>
      <c r="AQ117" s="98" t="s">
        <v>694</v>
      </c>
      <c r="AR117" s="99" t="s">
        <v>694</v>
      </c>
    </row>
    <row r="118" spans="1:44">
      <c r="A118" s="58" t="s">
        <v>227</v>
      </c>
      <c r="B118" s="58">
        <v>112</v>
      </c>
      <c r="C118" s="58" t="s">
        <v>13</v>
      </c>
      <c r="D118" s="92" t="s">
        <v>228</v>
      </c>
      <c r="E118" s="122">
        <v>0.58759124087591241</v>
      </c>
      <c r="F118" s="122">
        <v>0.27250608272506083</v>
      </c>
      <c r="G118" s="122">
        <v>0.11922141119221411</v>
      </c>
      <c r="H118" s="122">
        <v>2.0681265206812651E-2</v>
      </c>
      <c r="I118" s="21">
        <v>822</v>
      </c>
      <c r="J118" s="93">
        <v>8.5714285714285715E-2</v>
      </c>
      <c r="K118" s="93">
        <v>0.65714285714285714</v>
      </c>
      <c r="L118" s="93">
        <v>0.25714285714285712</v>
      </c>
      <c r="M118" s="93">
        <v>0</v>
      </c>
      <c r="N118" s="21">
        <v>35</v>
      </c>
      <c r="O118" s="66">
        <v>0.6178660049627791</v>
      </c>
      <c r="P118" s="66">
        <v>0.27047146401985112</v>
      </c>
      <c r="Q118" s="66">
        <v>9.6774193548387094E-2</v>
      </c>
      <c r="R118" s="66">
        <v>1.488833746898263E-2</v>
      </c>
      <c r="S118" s="120">
        <v>806</v>
      </c>
      <c r="T118" s="66">
        <v>0.20689655172413793</v>
      </c>
      <c r="U118" s="66">
        <v>0.58620689655172409</v>
      </c>
      <c r="V118" s="66">
        <v>0.20689655172413793</v>
      </c>
      <c r="W118" s="66">
        <v>0</v>
      </c>
      <c r="X118" s="120">
        <v>29</v>
      </c>
      <c r="Y118" s="96">
        <v>0.61757105943152457</v>
      </c>
      <c r="Z118" s="96">
        <v>0.26356589147286824</v>
      </c>
      <c r="AA118" s="96">
        <v>9.6899224806201556E-2</v>
      </c>
      <c r="AB118" s="96">
        <v>2.1963824289405683E-2</v>
      </c>
      <c r="AC118" s="16">
        <v>774</v>
      </c>
      <c r="AD118" s="96">
        <v>0.125</v>
      </c>
      <c r="AE118" s="96">
        <v>0.5</v>
      </c>
      <c r="AF118" s="96">
        <v>0.375</v>
      </c>
      <c r="AG118" s="96">
        <v>0</v>
      </c>
      <c r="AH118" s="16">
        <v>24</v>
      </c>
      <c r="AI118" s="97">
        <v>0.559254327563249</v>
      </c>
      <c r="AJ118" s="98">
        <v>0.30625832223701732</v>
      </c>
      <c r="AK118" s="98">
        <v>0.10918774966711052</v>
      </c>
      <c r="AL118" s="98">
        <v>2.529960053262317E-2</v>
      </c>
      <c r="AM118" s="99">
        <v>751</v>
      </c>
      <c r="AN118" s="98">
        <v>4.3478260869565216E-2</v>
      </c>
      <c r="AO118" s="98">
        <v>0.47826086956521741</v>
      </c>
      <c r="AP118" s="98">
        <v>0.47826086956521741</v>
      </c>
      <c r="AQ118" s="98">
        <v>0</v>
      </c>
      <c r="AR118" s="99">
        <v>23</v>
      </c>
    </row>
    <row r="119" spans="1:44">
      <c r="A119" s="58" t="s">
        <v>229</v>
      </c>
      <c r="B119" s="58">
        <v>123</v>
      </c>
      <c r="C119" s="58" t="s">
        <v>8</v>
      </c>
      <c r="D119" s="92" t="s">
        <v>230</v>
      </c>
      <c r="E119" s="122">
        <v>0.55334163553341631</v>
      </c>
      <c r="F119" s="122">
        <v>0.26525529265255293</v>
      </c>
      <c r="G119" s="122">
        <v>0.16230801162308012</v>
      </c>
      <c r="H119" s="122">
        <v>1.9095060190950603E-2</v>
      </c>
      <c r="I119" s="21">
        <v>2409</v>
      </c>
      <c r="J119" s="93">
        <v>9.8039215686274508E-3</v>
      </c>
      <c r="K119" s="93">
        <v>0.27450980392156865</v>
      </c>
      <c r="L119" s="93">
        <v>0.59803921568627449</v>
      </c>
      <c r="M119" s="93">
        <v>0.11764705882352941</v>
      </c>
      <c r="N119" s="21">
        <v>102</v>
      </c>
      <c r="O119" s="66">
        <v>0.54721649484536083</v>
      </c>
      <c r="P119" s="66">
        <v>0.28577319587628863</v>
      </c>
      <c r="Q119" s="66">
        <v>0.14927835051546393</v>
      </c>
      <c r="R119" s="66">
        <v>1.7731958762886597E-2</v>
      </c>
      <c r="S119" s="120">
        <v>2425</v>
      </c>
      <c r="T119" s="66">
        <v>4.8543689320388349E-2</v>
      </c>
      <c r="U119" s="66">
        <v>0.27184466019417475</v>
      </c>
      <c r="V119" s="66">
        <v>0.62135922330097082</v>
      </c>
      <c r="W119" s="66">
        <v>5.8252427184466021E-2</v>
      </c>
      <c r="X119" s="120">
        <v>103</v>
      </c>
      <c r="Y119" s="96">
        <v>0.51039168665067947</v>
      </c>
      <c r="Z119" s="96">
        <v>0.32973621103117506</v>
      </c>
      <c r="AA119" s="96">
        <v>0.14388489208633093</v>
      </c>
      <c r="AB119" s="96">
        <v>1.5987210231814548E-2</v>
      </c>
      <c r="AC119" s="16">
        <v>2502</v>
      </c>
      <c r="AD119" s="96">
        <v>2.0618556701030927E-2</v>
      </c>
      <c r="AE119" s="96">
        <v>0.38144329896907214</v>
      </c>
      <c r="AF119" s="96">
        <v>0.59793814432989689</v>
      </c>
      <c r="AG119" s="96">
        <v>0</v>
      </c>
      <c r="AH119" s="16">
        <v>97</v>
      </c>
      <c r="AI119" s="97">
        <v>0.49556025369978857</v>
      </c>
      <c r="AJ119" s="98">
        <v>0.33488372093023255</v>
      </c>
      <c r="AK119" s="98">
        <v>0.15264270613107822</v>
      </c>
      <c r="AL119" s="98">
        <v>1.6913319238900635E-2</v>
      </c>
      <c r="AM119" s="99">
        <v>2365</v>
      </c>
      <c r="AN119" s="98">
        <v>0</v>
      </c>
      <c r="AO119" s="98">
        <v>0.32631578947368423</v>
      </c>
      <c r="AP119" s="98">
        <v>0.67368421052631577</v>
      </c>
      <c r="AQ119" s="98">
        <v>0</v>
      </c>
      <c r="AR119" s="99">
        <v>95</v>
      </c>
    </row>
    <row r="120" spans="1:44">
      <c r="A120" s="58" t="s">
        <v>231</v>
      </c>
      <c r="B120" s="58">
        <v>121</v>
      </c>
      <c r="C120" s="58" t="s">
        <v>8</v>
      </c>
      <c r="D120" s="92" t="s">
        <v>232</v>
      </c>
      <c r="E120" s="122">
        <v>0.55771428571428572</v>
      </c>
      <c r="F120" s="122">
        <v>0.252</v>
      </c>
      <c r="G120" s="122">
        <v>0.17571428571428571</v>
      </c>
      <c r="H120" s="122">
        <v>1.4571428571428572E-2</v>
      </c>
      <c r="I120" s="21">
        <v>3500</v>
      </c>
      <c r="J120" s="93">
        <v>3.0534351145038167E-2</v>
      </c>
      <c r="K120" s="93">
        <v>0.35114503816793891</v>
      </c>
      <c r="L120" s="93">
        <v>0.61832061068702293</v>
      </c>
      <c r="M120" s="93">
        <v>0</v>
      </c>
      <c r="N120" s="21">
        <v>131</v>
      </c>
      <c r="O120" s="66">
        <v>0.56997705670272047</v>
      </c>
      <c r="P120" s="66">
        <v>0.2605703048180924</v>
      </c>
      <c r="Q120" s="66">
        <v>0.15044247787610621</v>
      </c>
      <c r="R120" s="66">
        <v>1.9010160603080958E-2</v>
      </c>
      <c r="S120" s="120">
        <v>3051</v>
      </c>
      <c r="T120" s="66">
        <v>4.065040650406504E-2</v>
      </c>
      <c r="U120" s="66">
        <v>0.37398373983739835</v>
      </c>
      <c r="V120" s="66">
        <v>0.58536585365853655</v>
      </c>
      <c r="W120" s="66">
        <v>0</v>
      </c>
      <c r="X120" s="120">
        <v>123</v>
      </c>
      <c r="Y120" s="96">
        <v>0.55008156606851555</v>
      </c>
      <c r="Z120" s="96">
        <v>0.26916802610114193</v>
      </c>
      <c r="AA120" s="96">
        <v>0.15823817292006526</v>
      </c>
      <c r="AB120" s="96">
        <v>2.2512234910277325E-2</v>
      </c>
      <c r="AC120" s="16">
        <v>3065</v>
      </c>
      <c r="AD120" s="96">
        <v>1.6129032258064516E-2</v>
      </c>
      <c r="AE120" s="96">
        <v>0.33870967741935482</v>
      </c>
      <c r="AF120" s="96">
        <v>0.63709677419354838</v>
      </c>
      <c r="AG120" s="96">
        <v>8.0645161290322578E-3</v>
      </c>
      <c r="AH120" s="16">
        <v>124</v>
      </c>
      <c r="AI120" s="97">
        <v>0.55883373828531757</v>
      </c>
      <c r="AJ120" s="98">
        <v>0.26067337729954876</v>
      </c>
      <c r="AK120" s="98">
        <v>0.15688996876084693</v>
      </c>
      <c r="AL120" s="98">
        <v>2.3602915654286707E-2</v>
      </c>
      <c r="AM120" s="99">
        <v>2881</v>
      </c>
      <c r="AN120" s="98">
        <v>6.0344827586206899E-2</v>
      </c>
      <c r="AO120" s="98">
        <v>0.31896551724137934</v>
      </c>
      <c r="AP120" s="98">
        <v>0.61206896551724133</v>
      </c>
      <c r="AQ120" s="98">
        <v>8.6206896551724137E-3</v>
      </c>
      <c r="AR120" s="99">
        <v>116</v>
      </c>
    </row>
    <row r="121" spans="1:44">
      <c r="A121" s="109" t="s">
        <v>233</v>
      </c>
      <c r="B121" s="58">
        <v>101</v>
      </c>
      <c r="C121" s="58" t="s">
        <v>13</v>
      </c>
      <c r="D121" s="110" t="s">
        <v>234</v>
      </c>
      <c r="E121" s="122">
        <v>0.83225806451612905</v>
      </c>
      <c r="F121" s="122">
        <v>0.1032258064516129</v>
      </c>
      <c r="G121" s="122">
        <v>6.4516129032258063E-2</v>
      </c>
      <c r="H121" s="122">
        <v>0</v>
      </c>
      <c r="I121" s="21">
        <v>155</v>
      </c>
      <c r="J121" s="93" t="s">
        <v>774</v>
      </c>
      <c r="K121" s="93" t="s">
        <v>774</v>
      </c>
      <c r="L121" s="93" t="s">
        <v>774</v>
      </c>
      <c r="M121" s="93" t="s">
        <v>774</v>
      </c>
      <c r="N121" s="105" t="s">
        <v>774</v>
      </c>
      <c r="O121" s="67">
        <v>0.81081081081081086</v>
      </c>
      <c r="P121" s="67">
        <v>0.11486486486486487</v>
      </c>
      <c r="Q121" s="67">
        <v>7.4324324324324328E-2</v>
      </c>
      <c r="R121" s="67">
        <v>0</v>
      </c>
      <c r="S121" s="123">
        <v>148</v>
      </c>
      <c r="T121" s="67" t="s">
        <v>774</v>
      </c>
      <c r="U121" s="67" t="s">
        <v>774</v>
      </c>
      <c r="V121" s="67" t="s">
        <v>774</v>
      </c>
      <c r="W121" s="67" t="s">
        <v>774</v>
      </c>
      <c r="X121" s="123" t="s">
        <v>774</v>
      </c>
      <c r="Y121" s="96">
        <v>0.7862595419847328</v>
      </c>
      <c r="Z121" s="96">
        <v>0.10687022900763359</v>
      </c>
      <c r="AA121" s="96">
        <v>0.10687022900763359</v>
      </c>
      <c r="AB121" s="96">
        <v>0</v>
      </c>
      <c r="AC121" s="16">
        <v>131</v>
      </c>
      <c r="AD121" s="93" t="s">
        <v>774</v>
      </c>
      <c r="AE121" s="93" t="s">
        <v>774</v>
      </c>
      <c r="AF121" s="93" t="s">
        <v>774</v>
      </c>
      <c r="AG121" s="93" t="s">
        <v>774</v>
      </c>
      <c r="AH121" s="105" t="s">
        <v>774</v>
      </c>
      <c r="AI121" s="97">
        <v>0.8</v>
      </c>
      <c r="AJ121" s="98">
        <v>0.12142857142857143</v>
      </c>
      <c r="AK121" s="98">
        <v>7.857142857142857E-2</v>
      </c>
      <c r="AL121" s="98">
        <v>0</v>
      </c>
      <c r="AM121" s="99">
        <v>140</v>
      </c>
      <c r="AN121" s="97" t="s">
        <v>774</v>
      </c>
      <c r="AO121" s="98" t="s">
        <v>774</v>
      </c>
      <c r="AP121" s="98" t="s">
        <v>774</v>
      </c>
      <c r="AQ121" s="98" t="s">
        <v>774</v>
      </c>
      <c r="AR121" s="99" t="s">
        <v>774</v>
      </c>
    </row>
    <row r="122" spans="1:44">
      <c r="A122" s="58" t="s">
        <v>235</v>
      </c>
      <c r="B122" s="58">
        <v>123</v>
      </c>
      <c r="C122" s="58" t="s">
        <v>13</v>
      </c>
      <c r="D122" s="92" t="s">
        <v>236</v>
      </c>
      <c r="E122" s="122">
        <v>0.54644808743169404</v>
      </c>
      <c r="F122" s="122">
        <v>0.34972677595628415</v>
      </c>
      <c r="G122" s="122">
        <v>9.2896174863387984E-2</v>
      </c>
      <c r="H122" s="122">
        <v>1.092896174863388E-2</v>
      </c>
      <c r="I122" s="21">
        <v>183</v>
      </c>
      <c r="J122" s="93" t="s">
        <v>774</v>
      </c>
      <c r="K122" s="93" t="s">
        <v>774</v>
      </c>
      <c r="L122" s="93" t="s">
        <v>774</v>
      </c>
      <c r="M122" s="93" t="s">
        <v>774</v>
      </c>
      <c r="N122" s="93" t="s">
        <v>774</v>
      </c>
      <c r="O122" s="66">
        <v>0.65193370165745856</v>
      </c>
      <c r="P122" s="66">
        <v>0.2541436464088398</v>
      </c>
      <c r="Q122" s="66">
        <v>8.2872928176795577E-2</v>
      </c>
      <c r="R122" s="66">
        <v>1.1049723756906077E-2</v>
      </c>
      <c r="S122" s="120">
        <v>181</v>
      </c>
      <c r="T122" s="66" t="s">
        <v>774</v>
      </c>
      <c r="U122" s="66" t="s">
        <v>774</v>
      </c>
      <c r="V122" s="66" t="s">
        <v>774</v>
      </c>
      <c r="W122" s="66" t="s">
        <v>774</v>
      </c>
      <c r="X122" s="120" t="s">
        <v>774</v>
      </c>
      <c r="Y122" s="96">
        <v>0.72159090909090906</v>
      </c>
      <c r="Z122" s="96">
        <v>0.19318181818181818</v>
      </c>
      <c r="AA122" s="96">
        <v>5.6818181818181816E-2</v>
      </c>
      <c r="AB122" s="96">
        <v>2.8409090909090908E-2</v>
      </c>
      <c r="AC122" s="16">
        <v>176</v>
      </c>
      <c r="AD122" s="93" t="s">
        <v>774</v>
      </c>
      <c r="AE122" s="93" t="s">
        <v>774</v>
      </c>
      <c r="AF122" s="93" t="s">
        <v>774</v>
      </c>
      <c r="AG122" s="93" t="s">
        <v>774</v>
      </c>
      <c r="AH122" s="105" t="s">
        <v>774</v>
      </c>
      <c r="AI122" s="97">
        <v>0.68235294117647061</v>
      </c>
      <c r="AJ122" s="98">
        <v>0.2411764705882353</v>
      </c>
      <c r="AK122" s="98">
        <v>6.4705882352941183E-2</v>
      </c>
      <c r="AL122" s="98">
        <v>1.1764705882352941E-2</v>
      </c>
      <c r="AM122" s="99">
        <v>170</v>
      </c>
      <c r="AN122" s="97" t="s">
        <v>774</v>
      </c>
      <c r="AO122" s="98" t="s">
        <v>774</v>
      </c>
      <c r="AP122" s="98" t="s">
        <v>774</v>
      </c>
      <c r="AQ122" s="98" t="s">
        <v>774</v>
      </c>
      <c r="AR122" s="99" t="s">
        <v>774</v>
      </c>
    </row>
    <row r="123" spans="1:44">
      <c r="A123" s="58" t="s">
        <v>237</v>
      </c>
      <c r="B123" s="58">
        <v>105</v>
      </c>
      <c r="C123" s="58" t="s">
        <v>13</v>
      </c>
      <c r="D123" s="92" t="s">
        <v>238</v>
      </c>
      <c r="E123" s="122">
        <v>0.68831168831168832</v>
      </c>
      <c r="F123" s="122">
        <v>0.15584415584415584</v>
      </c>
      <c r="G123" s="122">
        <v>0.15584415584415584</v>
      </c>
      <c r="H123" s="122">
        <v>0</v>
      </c>
      <c r="I123" s="21">
        <v>77</v>
      </c>
      <c r="J123" s="93" t="s">
        <v>774</v>
      </c>
      <c r="K123" s="93" t="s">
        <v>774</v>
      </c>
      <c r="L123" s="93" t="s">
        <v>774</v>
      </c>
      <c r="M123" s="93" t="s">
        <v>774</v>
      </c>
      <c r="N123" s="93" t="s">
        <v>774</v>
      </c>
      <c r="O123" s="66">
        <v>0.76623376623376627</v>
      </c>
      <c r="P123" s="66">
        <v>0.12987012987012986</v>
      </c>
      <c r="Q123" s="66">
        <v>0.1038961038961039</v>
      </c>
      <c r="R123" s="66">
        <v>0</v>
      </c>
      <c r="S123" s="120">
        <v>77</v>
      </c>
      <c r="T123" s="66" t="s">
        <v>774</v>
      </c>
      <c r="U123" s="66" t="s">
        <v>774</v>
      </c>
      <c r="V123" s="66" t="s">
        <v>774</v>
      </c>
      <c r="W123" s="66" t="s">
        <v>774</v>
      </c>
      <c r="X123" s="120" t="s">
        <v>774</v>
      </c>
      <c r="Y123" s="96">
        <v>0.76388888888888884</v>
      </c>
      <c r="Z123" s="96">
        <v>0.125</v>
      </c>
      <c r="AA123" s="96">
        <v>0.1111111111111111</v>
      </c>
      <c r="AB123" s="96">
        <v>0</v>
      </c>
      <c r="AC123" s="16">
        <v>72</v>
      </c>
      <c r="AD123" s="93" t="s">
        <v>774</v>
      </c>
      <c r="AE123" s="93" t="s">
        <v>774</v>
      </c>
      <c r="AF123" s="93" t="s">
        <v>774</v>
      </c>
      <c r="AG123" s="93" t="s">
        <v>774</v>
      </c>
      <c r="AH123" s="105" t="s">
        <v>774</v>
      </c>
      <c r="AI123" s="97">
        <v>0.72972972972972971</v>
      </c>
      <c r="AJ123" s="98">
        <v>0.12162162162162163</v>
      </c>
      <c r="AK123" s="98">
        <v>0.14864864864864866</v>
      </c>
      <c r="AL123" s="98">
        <v>0</v>
      </c>
      <c r="AM123" s="99">
        <v>74</v>
      </c>
      <c r="AN123" s="97" t="s">
        <v>774</v>
      </c>
      <c r="AO123" s="98" t="s">
        <v>774</v>
      </c>
      <c r="AP123" s="98" t="s">
        <v>774</v>
      </c>
      <c r="AQ123" s="98" t="s">
        <v>774</v>
      </c>
      <c r="AR123" s="99" t="s">
        <v>774</v>
      </c>
    </row>
    <row r="124" spans="1:44">
      <c r="A124" s="58" t="s">
        <v>239</v>
      </c>
      <c r="B124" s="58">
        <v>112</v>
      </c>
      <c r="C124" s="58" t="s">
        <v>13</v>
      </c>
      <c r="D124" s="92" t="s">
        <v>240</v>
      </c>
      <c r="E124" s="122">
        <v>0.54545454545454541</v>
      </c>
      <c r="F124" s="122">
        <v>0.45454545454545453</v>
      </c>
      <c r="G124" s="122">
        <v>0</v>
      </c>
      <c r="H124" s="122">
        <v>0</v>
      </c>
      <c r="I124" s="21">
        <v>11</v>
      </c>
      <c r="J124" s="93" t="s">
        <v>694</v>
      </c>
      <c r="K124" s="93" t="s">
        <v>694</v>
      </c>
      <c r="L124" s="93" t="s">
        <v>694</v>
      </c>
      <c r="M124" s="93" t="s">
        <v>694</v>
      </c>
      <c r="N124" s="21" t="s">
        <v>694</v>
      </c>
      <c r="O124" s="66">
        <v>0.875</v>
      </c>
      <c r="P124" s="66">
        <v>0</v>
      </c>
      <c r="Q124" s="66">
        <v>0</v>
      </c>
      <c r="R124" s="66">
        <v>0.125</v>
      </c>
      <c r="S124" s="120">
        <v>8</v>
      </c>
      <c r="T124" s="66" t="s">
        <v>694</v>
      </c>
      <c r="U124" s="66" t="s">
        <v>694</v>
      </c>
      <c r="V124" s="66" t="s">
        <v>694</v>
      </c>
      <c r="W124" s="66" t="s">
        <v>694</v>
      </c>
      <c r="X124" s="120" t="s">
        <v>694</v>
      </c>
      <c r="Y124" s="96">
        <v>0.9</v>
      </c>
      <c r="Z124" s="96">
        <v>0.1</v>
      </c>
      <c r="AA124" s="96">
        <v>0</v>
      </c>
      <c r="AB124" s="96">
        <v>0</v>
      </c>
      <c r="AC124" s="16">
        <v>10</v>
      </c>
      <c r="AD124" s="93" t="s">
        <v>774</v>
      </c>
      <c r="AE124" s="93" t="s">
        <v>774</v>
      </c>
      <c r="AF124" s="93" t="s">
        <v>774</v>
      </c>
      <c r="AG124" s="93" t="s">
        <v>774</v>
      </c>
      <c r="AH124" s="105" t="s">
        <v>774</v>
      </c>
      <c r="AI124" s="97">
        <v>0.9285714285714286</v>
      </c>
      <c r="AJ124" s="98">
        <v>7.1428571428571425E-2</v>
      </c>
      <c r="AK124" s="98">
        <v>0</v>
      </c>
      <c r="AL124" s="98">
        <v>0</v>
      </c>
      <c r="AM124" s="99">
        <v>14</v>
      </c>
      <c r="AN124" s="98" t="s">
        <v>694</v>
      </c>
      <c r="AO124" s="98" t="s">
        <v>694</v>
      </c>
      <c r="AP124" s="98" t="s">
        <v>694</v>
      </c>
      <c r="AQ124" s="98" t="s">
        <v>694</v>
      </c>
      <c r="AR124" s="99" t="s">
        <v>694</v>
      </c>
    </row>
    <row r="125" spans="1:44">
      <c r="A125" s="58" t="s">
        <v>241</v>
      </c>
      <c r="B125" s="58">
        <v>112</v>
      </c>
      <c r="C125" s="58" t="s">
        <v>13</v>
      </c>
      <c r="D125" s="92" t="s">
        <v>242</v>
      </c>
      <c r="E125" s="122">
        <v>0.70040485829959509</v>
      </c>
      <c r="F125" s="122">
        <v>0.24696356275303644</v>
      </c>
      <c r="G125" s="122">
        <v>2.4291497975708502E-2</v>
      </c>
      <c r="H125" s="122">
        <v>2.8340080971659919E-2</v>
      </c>
      <c r="I125" s="21">
        <v>247</v>
      </c>
      <c r="J125" s="93" t="s">
        <v>774</v>
      </c>
      <c r="K125" s="93" t="s">
        <v>774</v>
      </c>
      <c r="L125" s="93" t="s">
        <v>774</v>
      </c>
      <c r="M125" s="93" t="s">
        <v>774</v>
      </c>
      <c r="N125" s="93" t="s">
        <v>774</v>
      </c>
      <c r="O125" s="66">
        <v>0.62015503875968991</v>
      </c>
      <c r="P125" s="66">
        <v>0.34108527131782945</v>
      </c>
      <c r="Q125" s="66">
        <v>1.5503875968992248E-2</v>
      </c>
      <c r="R125" s="66">
        <v>2.3255813953488372E-2</v>
      </c>
      <c r="S125" s="120">
        <v>258</v>
      </c>
      <c r="T125" s="66" t="s">
        <v>774</v>
      </c>
      <c r="U125" s="66" t="s">
        <v>774</v>
      </c>
      <c r="V125" s="66" t="s">
        <v>774</v>
      </c>
      <c r="W125" s="66" t="s">
        <v>774</v>
      </c>
      <c r="X125" s="120" t="s">
        <v>774</v>
      </c>
      <c r="Y125" s="96">
        <v>0.54651162790697672</v>
      </c>
      <c r="Z125" s="96">
        <v>0.41085271317829458</v>
      </c>
      <c r="AA125" s="96">
        <v>3.4883720930232558E-2</v>
      </c>
      <c r="AB125" s="96">
        <v>7.7519379844961239E-3</v>
      </c>
      <c r="AC125" s="16">
        <v>258</v>
      </c>
      <c r="AD125" s="93" t="s">
        <v>774</v>
      </c>
      <c r="AE125" s="93" t="s">
        <v>774</v>
      </c>
      <c r="AF125" s="93" t="s">
        <v>774</v>
      </c>
      <c r="AG125" s="93" t="s">
        <v>774</v>
      </c>
      <c r="AH125" s="105" t="s">
        <v>774</v>
      </c>
      <c r="AI125" s="97">
        <v>0.53754940711462451</v>
      </c>
      <c r="AJ125" s="98">
        <v>0.4189723320158103</v>
      </c>
      <c r="AK125" s="98">
        <v>3.9525691699604744E-2</v>
      </c>
      <c r="AL125" s="98">
        <v>3.952569169960474E-3</v>
      </c>
      <c r="AM125" s="99">
        <v>253</v>
      </c>
      <c r="AN125" s="97" t="s">
        <v>774</v>
      </c>
      <c r="AO125" s="98" t="s">
        <v>774</v>
      </c>
      <c r="AP125" s="98" t="s">
        <v>774</v>
      </c>
      <c r="AQ125" s="98" t="s">
        <v>774</v>
      </c>
      <c r="AR125" s="99" t="s">
        <v>774</v>
      </c>
    </row>
    <row r="126" spans="1:44">
      <c r="A126" s="58" t="s">
        <v>243</v>
      </c>
      <c r="B126" s="58">
        <v>189</v>
      </c>
      <c r="C126" s="58" t="s">
        <v>13</v>
      </c>
      <c r="D126" s="92" t="s">
        <v>244</v>
      </c>
      <c r="E126" s="122">
        <v>0.60784313725490191</v>
      </c>
      <c r="F126" s="122">
        <v>0.30392156862745096</v>
      </c>
      <c r="G126" s="122">
        <v>5.8823529411764705E-2</v>
      </c>
      <c r="H126" s="122">
        <v>2.9411764705882353E-2</v>
      </c>
      <c r="I126" s="21">
        <v>102</v>
      </c>
      <c r="J126" s="93" t="s">
        <v>774</v>
      </c>
      <c r="K126" s="93" t="s">
        <v>774</v>
      </c>
      <c r="L126" s="93" t="s">
        <v>774</v>
      </c>
      <c r="M126" s="93" t="s">
        <v>774</v>
      </c>
      <c r="N126" s="93" t="s">
        <v>774</v>
      </c>
      <c r="O126" s="66">
        <v>0.72727272727272729</v>
      </c>
      <c r="P126" s="66">
        <v>0.22727272727272727</v>
      </c>
      <c r="Q126" s="66">
        <v>4.5454545454545456E-2</v>
      </c>
      <c r="R126" s="66">
        <v>0</v>
      </c>
      <c r="S126" s="120">
        <v>88</v>
      </c>
      <c r="T126" s="66" t="s">
        <v>774</v>
      </c>
      <c r="U126" s="66" t="s">
        <v>774</v>
      </c>
      <c r="V126" s="66" t="s">
        <v>774</v>
      </c>
      <c r="W126" s="66" t="s">
        <v>774</v>
      </c>
      <c r="X126" s="120" t="s">
        <v>774</v>
      </c>
      <c r="Y126" s="96">
        <v>0.69318181818181823</v>
      </c>
      <c r="Z126" s="96">
        <v>0.23863636363636365</v>
      </c>
      <c r="AA126" s="96">
        <v>5.6818181818181816E-2</v>
      </c>
      <c r="AB126" s="96">
        <v>1.1363636363636364E-2</v>
      </c>
      <c r="AC126" s="16">
        <v>88</v>
      </c>
      <c r="AD126" s="93" t="s">
        <v>774</v>
      </c>
      <c r="AE126" s="93" t="s">
        <v>774</v>
      </c>
      <c r="AF126" s="93" t="s">
        <v>774</v>
      </c>
      <c r="AG126" s="93" t="s">
        <v>774</v>
      </c>
      <c r="AH126" s="105" t="s">
        <v>774</v>
      </c>
      <c r="AI126" s="97">
        <v>0.6966292134831461</v>
      </c>
      <c r="AJ126" s="98">
        <v>0.25842696629213485</v>
      </c>
      <c r="AK126" s="98">
        <v>3.3707865168539325E-2</v>
      </c>
      <c r="AL126" s="98">
        <v>1.1235955056179775E-2</v>
      </c>
      <c r="AM126" s="99">
        <v>89</v>
      </c>
      <c r="AN126" s="97" t="s">
        <v>774</v>
      </c>
      <c r="AO126" s="98" t="s">
        <v>774</v>
      </c>
      <c r="AP126" s="98" t="s">
        <v>774</v>
      </c>
      <c r="AQ126" s="98" t="s">
        <v>774</v>
      </c>
      <c r="AR126" s="99" t="s">
        <v>774</v>
      </c>
    </row>
    <row r="127" spans="1:44">
      <c r="A127" s="58" t="s">
        <v>245</v>
      </c>
      <c r="B127" s="58">
        <v>101</v>
      </c>
      <c r="C127" s="58" t="s">
        <v>13</v>
      </c>
      <c r="D127" s="92" t="s">
        <v>246</v>
      </c>
      <c r="E127" s="122">
        <v>0.90909090909090906</v>
      </c>
      <c r="F127" s="122">
        <v>9.0909090909090912E-2</v>
      </c>
      <c r="G127" s="122">
        <v>0</v>
      </c>
      <c r="H127" s="122">
        <v>0</v>
      </c>
      <c r="I127" s="21">
        <v>11</v>
      </c>
      <c r="J127" s="93" t="s">
        <v>694</v>
      </c>
      <c r="K127" s="93" t="s">
        <v>694</v>
      </c>
      <c r="L127" s="93" t="s">
        <v>694</v>
      </c>
      <c r="M127" s="93" t="s">
        <v>694</v>
      </c>
      <c r="N127" s="21" t="s">
        <v>694</v>
      </c>
      <c r="O127" s="66">
        <v>0.91666666666666663</v>
      </c>
      <c r="P127" s="66">
        <v>8.3333333333333329E-2</v>
      </c>
      <c r="Q127" s="66">
        <v>0</v>
      </c>
      <c r="R127" s="66">
        <v>0</v>
      </c>
      <c r="S127" s="120">
        <v>12</v>
      </c>
      <c r="T127" s="66" t="s">
        <v>694</v>
      </c>
      <c r="U127" s="66" t="s">
        <v>694</v>
      </c>
      <c r="V127" s="66" t="s">
        <v>694</v>
      </c>
      <c r="W127" s="66" t="s">
        <v>694</v>
      </c>
      <c r="X127" s="120" t="s">
        <v>694</v>
      </c>
      <c r="Y127" s="96">
        <v>1</v>
      </c>
      <c r="Z127" s="96">
        <v>0</v>
      </c>
      <c r="AA127" s="96">
        <v>0</v>
      </c>
      <c r="AB127" s="96">
        <v>0</v>
      </c>
      <c r="AC127" s="16">
        <v>10</v>
      </c>
      <c r="AD127" s="96" t="s">
        <v>694</v>
      </c>
      <c r="AE127" s="96" t="s">
        <v>694</v>
      </c>
      <c r="AF127" s="96" t="s">
        <v>694</v>
      </c>
      <c r="AG127" s="96" t="s">
        <v>694</v>
      </c>
      <c r="AH127" s="16" t="s">
        <v>694</v>
      </c>
      <c r="AI127" s="97">
        <v>0.9375</v>
      </c>
      <c r="AJ127" s="98">
        <v>0</v>
      </c>
      <c r="AK127" s="98">
        <v>6.25E-2</v>
      </c>
      <c r="AL127" s="98">
        <v>0</v>
      </c>
      <c r="AM127" s="99">
        <v>16</v>
      </c>
      <c r="AN127" s="98" t="s">
        <v>694</v>
      </c>
      <c r="AO127" s="98" t="s">
        <v>694</v>
      </c>
      <c r="AP127" s="98" t="s">
        <v>694</v>
      </c>
      <c r="AQ127" s="98" t="s">
        <v>694</v>
      </c>
      <c r="AR127" s="99" t="s">
        <v>694</v>
      </c>
    </row>
    <row r="128" spans="1:44">
      <c r="A128" s="58" t="s">
        <v>247</v>
      </c>
      <c r="B128" s="58">
        <v>171</v>
      </c>
      <c r="C128" s="58" t="s">
        <v>13</v>
      </c>
      <c r="D128" s="92" t="s">
        <v>248</v>
      </c>
      <c r="E128" s="122">
        <v>0.86075949367088611</v>
      </c>
      <c r="F128" s="122">
        <v>5.0632911392405063E-2</v>
      </c>
      <c r="G128" s="122">
        <v>8.2278481012658222E-2</v>
      </c>
      <c r="H128" s="122">
        <v>6.3291139240506328E-3</v>
      </c>
      <c r="I128" s="21">
        <v>158</v>
      </c>
      <c r="J128" s="93" t="s">
        <v>774</v>
      </c>
      <c r="K128" s="93" t="s">
        <v>774</v>
      </c>
      <c r="L128" s="93" t="s">
        <v>774</v>
      </c>
      <c r="M128" s="93" t="s">
        <v>774</v>
      </c>
      <c r="N128" s="93" t="s">
        <v>774</v>
      </c>
      <c r="O128" s="66">
        <v>0.84615384615384615</v>
      </c>
      <c r="P128" s="66">
        <v>0.1048951048951049</v>
      </c>
      <c r="Q128" s="66">
        <v>3.4965034965034968E-2</v>
      </c>
      <c r="R128" s="66">
        <v>1.3986013986013986E-2</v>
      </c>
      <c r="S128" s="120">
        <v>143</v>
      </c>
      <c r="T128" s="66" t="s">
        <v>774</v>
      </c>
      <c r="U128" s="66" t="s">
        <v>774</v>
      </c>
      <c r="V128" s="66" t="s">
        <v>774</v>
      </c>
      <c r="W128" s="66" t="s">
        <v>774</v>
      </c>
      <c r="X128" s="120" t="s">
        <v>774</v>
      </c>
      <c r="Y128" s="96">
        <v>0.85365853658536583</v>
      </c>
      <c r="Z128" s="96">
        <v>0.12195121951219512</v>
      </c>
      <c r="AA128" s="96">
        <v>1.6260162601626018E-2</v>
      </c>
      <c r="AB128" s="96">
        <v>8.130081300813009E-3</v>
      </c>
      <c r="AC128" s="16">
        <v>123</v>
      </c>
      <c r="AD128" s="93" t="s">
        <v>774</v>
      </c>
      <c r="AE128" s="93" t="s">
        <v>774</v>
      </c>
      <c r="AF128" s="93" t="s">
        <v>774</v>
      </c>
      <c r="AG128" s="93" t="s">
        <v>774</v>
      </c>
      <c r="AH128" s="105" t="s">
        <v>774</v>
      </c>
      <c r="AI128" s="97">
        <v>0.84251968503937003</v>
      </c>
      <c r="AJ128" s="98">
        <v>0.11023622047244094</v>
      </c>
      <c r="AK128" s="98">
        <v>3.937007874015748E-2</v>
      </c>
      <c r="AL128" s="98">
        <v>7.874015748031496E-3</v>
      </c>
      <c r="AM128" s="99">
        <v>127</v>
      </c>
      <c r="AN128" s="97" t="s">
        <v>774</v>
      </c>
      <c r="AO128" s="98" t="s">
        <v>774</v>
      </c>
      <c r="AP128" s="98" t="s">
        <v>774</v>
      </c>
      <c r="AQ128" s="98" t="s">
        <v>774</v>
      </c>
      <c r="AR128" s="99" t="s">
        <v>774</v>
      </c>
    </row>
    <row r="129" spans="1:44">
      <c r="A129" s="58" t="s">
        <v>249</v>
      </c>
      <c r="B129" s="58">
        <v>113</v>
      </c>
      <c r="C129" s="58" t="s">
        <v>13</v>
      </c>
      <c r="D129" s="92" t="s">
        <v>250</v>
      </c>
      <c r="E129" s="122">
        <v>0.64912280701754388</v>
      </c>
      <c r="F129" s="122">
        <v>0.2982456140350877</v>
      </c>
      <c r="G129" s="122">
        <v>1.7543859649122806E-2</v>
      </c>
      <c r="H129" s="122">
        <v>3.5087719298245612E-2</v>
      </c>
      <c r="I129" s="21">
        <v>57</v>
      </c>
      <c r="J129" s="93" t="s">
        <v>774</v>
      </c>
      <c r="K129" s="93" t="s">
        <v>774</v>
      </c>
      <c r="L129" s="93" t="s">
        <v>774</v>
      </c>
      <c r="M129" s="93" t="s">
        <v>774</v>
      </c>
      <c r="N129" s="93" t="s">
        <v>774</v>
      </c>
      <c r="O129" s="66">
        <v>0.5</v>
      </c>
      <c r="P129" s="66">
        <v>0.41304347826086957</v>
      </c>
      <c r="Q129" s="66">
        <v>8.6956521739130432E-2</v>
      </c>
      <c r="R129" s="66">
        <v>0</v>
      </c>
      <c r="S129" s="120">
        <v>46</v>
      </c>
      <c r="T129" s="66" t="s">
        <v>774</v>
      </c>
      <c r="U129" s="66" t="s">
        <v>774</v>
      </c>
      <c r="V129" s="66" t="s">
        <v>774</v>
      </c>
      <c r="W129" s="66" t="s">
        <v>774</v>
      </c>
      <c r="X129" s="120" t="s">
        <v>774</v>
      </c>
      <c r="Y129" s="96">
        <v>0.40540540540540543</v>
      </c>
      <c r="Z129" s="96">
        <v>0.51351351351351349</v>
      </c>
      <c r="AA129" s="96">
        <v>8.1081081081081086E-2</v>
      </c>
      <c r="AB129" s="96">
        <v>0</v>
      </c>
      <c r="AC129" s="16">
        <v>37</v>
      </c>
      <c r="AD129" s="93" t="s">
        <v>774</v>
      </c>
      <c r="AE129" s="93" t="s">
        <v>774</v>
      </c>
      <c r="AF129" s="93" t="s">
        <v>774</v>
      </c>
      <c r="AG129" s="93" t="s">
        <v>774</v>
      </c>
      <c r="AH129" s="105" t="s">
        <v>774</v>
      </c>
      <c r="AI129" s="97">
        <v>0.46666666666666667</v>
      </c>
      <c r="AJ129" s="98">
        <v>0.46666666666666667</v>
      </c>
      <c r="AK129" s="98">
        <v>6.6666666666666666E-2</v>
      </c>
      <c r="AL129" s="98">
        <v>0</v>
      </c>
      <c r="AM129" s="99">
        <v>30</v>
      </c>
      <c r="AN129" s="98" t="s">
        <v>694</v>
      </c>
      <c r="AO129" s="98" t="s">
        <v>694</v>
      </c>
      <c r="AP129" s="98" t="s">
        <v>694</v>
      </c>
      <c r="AQ129" s="98" t="s">
        <v>694</v>
      </c>
      <c r="AR129" s="99" t="s">
        <v>694</v>
      </c>
    </row>
    <row r="130" spans="1:44">
      <c r="A130" s="58" t="s">
        <v>251</v>
      </c>
      <c r="B130" s="58">
        <v>189</v>
      </c>
      <c r="C130" s="58" t="s">
        <v>13</v>
      </c>
      <c r="D130" s="92" t="s">
        <v>252</v>
      </c>
      <c r="E130" s="122">
        <v>0.6376329787234043</v>
      </c>
      <c r="F130" s="122">
        <v>0.23736702127659576</v>
      </c>
      <c r="G130" s="122">
        <v>0.10638297872340426</v>
      </c>
      <c r="H130" s="122">
        <v>1.8617021276595744E-2</v>
      </c>
      <c r="I130" s="21">
        <v>1504</v>
      </c>
      <c r="J130" s="93">
        <v>3.4482758620689655E-2</v>
      </c>
      <c r="K130" s="93">
        <v>0.62068965517241381</v>
      </c>
      <c r="L130" s="93">
        <v>0.34482758620689657</v>
      </c>
      <c r="M130" s="93">
        <v>0</v>
      </c>
      <c r="N130" s="21">
        <v>29</v>
      </c>
      <c r="O130" s="66">
        <v>0.62483039348710989</v>
      </c>
      <c r="P130" s="66">
        <v>0.25440976933514248</v>
      </c>
      <c r="Q130" s="66">
        <v>0.10583446404341927</v>
      </c>
      <c r="R130" s="66">
        <v>1.4925373134328358E-2</v>
      </c>
      <c r="S130" s="120">
        <v>1474</v>
      </c>
      <c r="T130" s="66">
        <v>4.3478260869565216E-2</v>
      </c>
      <c r="U130" s="66">
        <v>0.65217391304347827</v>
      </c>
      <c r="V130" s="66">
        <v>0.30434782608695654</v>
      </c>
      <c r="W130" s="66">
        <v>0</v>
      </c>
      <c r="X130" s="120">
        <v>23</v>
      </c>
      <c r="Y130" s="96">
        <v>0.59090909090909094</v>
      </c>
      <c r="Z130" s="96">
        <v>0.28041958041958043</v>
      </c>
      <c r="AA130" s="96">
        <v>0.11538461538461539</v>
      </c>
      <c r="AB130" s="96">
        <v>1.3286713286713287E-2</v>
      </c>
      <c r="AC130" s="16">
        <v>1430</v>
      </c>
      <c r="AD130" s="96">
        <v>0</v>
      </c>
      <c r="AE130" s="96">
        <v>0.625</v>
      </c>
      <c r="AF130" s="96">
        <v>0.375</v>
      </c>
      <c r="AG130" s="96">
        <v>0</v>
      </c>
      <c r="AH130" s="16">
        <v>24</v>
      </c>
      <c r="AI130" s="97">
        <v>0.55000000000000004</v>
      </c>
      <c r="AJ130" s="98">
        <v>0.29402985074626864</v>
      </c>
      <c r="AK130" s="98">
        <v>0.13432835820895522</v>
      </c>
      <c r="AL130" s="98">
        <v>2.1641791044776121E-2</v>
      </c>
      <c r="AM130" s="99">
        <v>1340</v>
      </c>
      <c r="AN130" s="98">
        <v>0</v>
      </c>
      <c r="AO130" s="98">
        <v>0.35483870967741937</v>
      </c>
      <c r="AP130" s="98">
        <v>0.64516129032258063</v>
      </c>
      <c r="AQ130" s="98">
        <v>0</v>
      </c>
      <c r="AR130" s="99">
        <v>31</v>
      </c>
    </row>
    <row r="131" spans="1:44">
      <c r="A131" s="58" t="s">
        <v>253</v>
      </c>
      <c r="B131" s="58">
        <v>121</v>
      </c>
      <c r="C131" s="58" t="s">
        <v>13</v>
      </c>
      <c r="D131" s="92" t="s">
        <v>254</v>
      </c>
      <c r="E131" s="122">
        <v>0.6907482491706598</v>
      </c>
      <c r="F131" s="122">
        <v>0.22226317729450792</v>
      </c>
      <c r="G131" s="122">
        <v>5.5289347585698485E-2</v>
      </c>
      <c r="H131" s="122">
        <v>3.1699225949133797E-2</v>
      </c>
      <c r="I131" s="21">
        <v>2713</v>
      </c>
      <c r="J131" s="93">
        <v>0.125</v>
      </c>
      <c r="K131" s="93">
        <v>0.5892857142857143</v>
      </c>
      <c r="L131" s="93">
        <v>0.25</v>
      </c>
      <c r="M131" s="93">
        <v>3.5714285714285712E-2</v>
      </c>
      <c r="N131" s="21">
        <v>56</v>
      </c>
      <c r="O131" s="66">
        <v>0.69245072517664563</v>
      </c>
      <c r="P131" s="66">
        <v>0.22536258832279657</v>
      </c>
      <c r="Q131" s="66">
        <v>5.5410933432502786E-2</v>
      </c>
      <c r="R131" s="66">
        <v>2.677575306805504E-2</v>
      </c>
      <c r="S131" s="120">
        <v>2689</v>
      </c>
      <c r="T131" s="66">
        <v>6.8181818181818177E-2</v>
      </c>
      <c r="U131" s="66">
        <v>0.61363636363636365</v>
      </c>
      <c r="V131" s="66">
        <v>0.31818181818181818</v>
      </c>
      <c r="W131" s="66">
        <v>0</v>
      </c>
      <c r="X131" s="120">
        <v>44</v>
      </c>
      <c r="Y131" s="96">
        <v>0.68492094099498646</v>
      </c>
      <c r="Z131" s="96">
        <v>0.22676436559969149</v>
      </c>
      <c r="AA131" s="96">
        <v>6.3247204010798308E-2</v>
      </c>
      <c r="AB131" s="96">
        <v>2.5067489394523718E-2</v>
      </c>
      <c r="AC131" s="16">
        <v>2593</v>
      </c>
      <c r="AD131" s="96">
        <v>0.14583333333333334</v>
      </c>
      <c r="AE131" s="96">
        <v>0.54166666666666663</v>
      </c>
      <c r="AF131" s="96">
        <v>0.3125</v>
      </c>
      <c r="AG131" s="96">
        <v>0</v>
      </c>
      <c r="AH131" s="16">
        <v>48</v>
      </c>
      <c r="AI131" s="97">
        <v>0.66465256797583083</v>
      </c>
      <c r="AJ131" s="98">
        <v>0.23376132930513596</v>
      </c>
      <c r="AK131" s="98">
        <v>7.5528700906344406E-2</v>
      </c>
      <c r="AL131" s="98">
        <v>2.6057401812688823E-2</v>
      </c>
      <c r="AM131" s="99">
        <v>2648</v>
      </c>
      <c r="AN131" s="98">
        <v>0.06</v>
      </c>
      <c r="AO131" s="98">
        <v>0.52</v>
      </c>
      <c r="AP131" s="98">
        <v>0.38</v>
      </c>
      <c r="AQ131" s="98">
        <v>0.04</v>
      </c>
      <c r="AR131" s="99">
        <v>50</v>
      </c>
    </row>
    <row r="132" spans="1:44">
      <c r="A132" s="58" t="s">
        <v>255</v>
      </c>
      <c r="B132" s="58">
        <v>189</v>
      </c>
      <c r="C132" s="58" t="s">
        <v>13</v>
      </c>
      <c r="D132" s="92" t="s">
        <v>256</v>
      </c>
      <c r="E132" s="122">
        <v>0.64966740576496673</v>
      </c>
      <c r="F132" s="122">
        <v>0.17960088691796008</v>
      </c>
      <c r="G132" s="122">
        <v>0.15299334811529933</v>
      </c>
      <c r="H132" s="122">
        <v>1.7738359201773836E-2</v>
      </c>
      <c r="I132" s="21">
        <v>451</v>
      </c>
      <c r="J132" s="93">
        <v>0.15384615384615385</v>
      </c>
      <c r="K132" s="93">
        <v>0.30769230769230771</v>
      </c>
      <c r="L132" s="93">
        <v>0.46153846153846156</v>
      </c>
      <c r="M132" s="93">
        <v>7.6923076923076927E-2</v>
      </c>
      <c r="N132" s="21">
        <v>13</v>
      </c>
      <c r="O132" s="66">
        <v>0.60130718954248363</v>
      </c>
      <c r="P132" s="66">
        <v>0.22875816993464052</v>
      </c>
      <c r="Q132" s="66">
        <v>0.14814814814814814</v>
      </c>
      <c r="R132" s="66">
        <v>2.178649237472767E-2</v>
      </c>
      <c r="S132" s="120">
        <v>459</v>
      </c>
      <c r="T132" s="66">
        <v>0.15</v>
      </c>
      <c r="U132" s="66">
        <v>0.3</v>
      </c>
      <c r="V132" s="66">
        <v>0.5</v>
      </c>
      <c r="W132" s="66">
        <v>0.05</v>
      </c>
      <c r="X132" s="120">
        <v>20</v>
      </c>
      <c r="Y132" s="96">
        <v>0.61038961038961037</v>
      </c>
      <c r="Z132" s="96">
        <v>0.24458874458874458</v>
      </c>
      <c r="AA132" s="96">
        <v>0.12121212121212122</v>
      </c>
      <c r="AB132" s="96">
        <v>2.3809523809523808E-2</v>
      </c>
      <c r="AC132" s="16">
        <v>462</v>
      </c>
      <c r="AD132" s="96">
        <v>0</v>
      </c>
      <c r="AE132" s="96">
        <v>0.47368421052631576</v>
      </c>
      <c r="AF132" s="96">
        <v>0.47368421052631576</v>
      </c>
      <c r="AG132" s="96">
        <v>5.2631578947368418E-2</v>
      </c>
      <c r="AH132" s="16">
        <v>19</v>
      </c>
      <c r="AI132" s="97">
        <v>0.58823529411764708</v>
      </c>
      <c r="AJ132" s="98">
        <v>0.2752941176470588</v>
      </c>
      <c r="AK132" s="98">
        <v>0.11529411764705882</v>
      </c>
      <c r="AL132" s="98">
        <v>2.1176470588235293E-2</v>
      </c>
      <c r="AM132" s="99">
        <v>425</v>
      </c>
      <c r="AN132" s="98">
        <v>6.6666666666666666E-2</v>
      </c>
      <c r="AO132" s="98">
        <v>0.4</v>
      </c>
      <c r="AP132" s="98">
        <v>0.46666666666666667</v>
      </c>
      <c r="AQ132" s="98">
        <v>6.6666666666666666E-2</v>
      </c>
      <c r="AR132" s="99">
        <v>15</v>
      </c>
    </row>
    <row r="133" spans="1:44">
      <c r="A133" s="58" t="s">
        <v>663</v>
      </c>
      <c r="B133" s="58">
        <v>101</v>
      </c>
      <c r="C133" s="58" t="s">
        <v>13</v>
      </c>
      <c r="D133" s="92" t="s">
        <v>257</v>
      </c>
      <c r="E133" s="93" t="s">
        <v>774</v>
      </c>
      <c r="F133" s="93" t="s">
        <v>774</v>
      </c>
      <c r="G133" s="93" t="s">
        <v>774</v>
      </c>
      <c r="H133" s="93" t="s">
        <v>774</v>
      </c>
      <c r="I133" s="93" t="s">
        <v>774</v>
      </c>
      <c r="J133" s="93" t="s">
        <v>694</v>
      </c>
      <c r="K133" s="93" t="s">
        <v>694</v>
      </c>
      <c r="L133" s="93" t="s">
        <v>694</v>
      </c>
      <c r="M133" s="93" t="s">
        <v>694</v>
      </c>
      <c r="N133" s="21" t="s">
        <v>694</v>
      </c>
      <c r="O133" s="66">
        <v>0.83333333333333337</v>
      </c>
      <c r="P133" s="66">
        <v>8.3333333333333329E-2</v>
      </c>
      <c r="Q133" s="66">
        <v>8.3333333333333329E-2</v>
      </c>
      <c r="R133" s="66">
        <v>0</v>
      </c>
      <c r="S133" s="120">
        <v>12</v>
      </c>
      <c r="T133" s="66" t="s">
        <v>774</v>
      </c>
      <c r="U133" s="66" t="s">
        <v>774</v>
      </c>
      <c r="V133" s="66" t="s">
        <v>774</v>
      </c>
      <c r="W133" s="66" t="s">
        <v>774</v>
      </c>
      <c r="X133" s="120" t="s">
        <v>774</v>
      </c>
      <c r="Y133" s="93" t="s">
        <v>774</v>
      </c>
      <c r="Z133" s="93" t="s">
        <v>774</v>
      </c>
      <c r="AA133" s="93" t="s">
        <v>774</v>
      </c>
      <c r="AB133" s="93" t="s">
        <v>774</v>
      </c>
      <c r="AC133" s="105" t="s">
        <v>774</v>
      </c>
      <c r="AD133" s="93" t="s">
        <v>774</v>
      </c>
      <c r="AE133" s="93" t="s">
        <v>774</v>
      </c>
      <c r="AF133" s="93" t="s">
        <v>774</v>
      </c>
      <c r="AG133" s="93" t="s">
        <v>774</v>
      </c>
      <c r="AH133" s="105" t="s">
        <v>774</v>
      </c>
      <c r="AI133" s="97">
        <v>0.7142857142857143</v>
      </c>
      <c r="AJ133" s="98">
        <v>0.2857142857142857</v>
      </c>
      <c r="AK133" s="98">
        <v>0</v>
      </c>
      <c r="AL133" s="98">
        <v>0</v>
      </c>
      <c r="AM133" s="99">
        <v>7</v>
      </c>
      <c r="AN133" s="97" t="s">
        <v>774</v>
      </c>
      <c r="AO133" s="98" t="s">
        <v>774</v>
      </c>
      <c r="AP133" s="98" t="s">
        <v>774</v>
      </c>
      <c r="AQ133" s="98" t="s">
        <v>774</v>
      </c>
      <c r="AR133" s="99" t="s">
        <v>774</v>
      </c>
    </row>
    <row r="134" spans="1:44">
      <c r="A134" s="58" t="s">
        <v>258</v>
      </c>
      <c r="B134" s="58">
        <v>101</v>
      </c>
      <c r="C134" s="58" t="s">
        <v>13</v>
      </c>
      <c r="D134" s="92" t="s">
        <v>259</v>
      </c>
      <c r="E134" s="122">
        <v>0.52777777777777779</v>
      </c>
      <c r="F134" s="122">
        <v>0.40277777777777779</v>
      </c>
      <c r="G134" s="122">
        <v>4.1666666666666664E-2</v>
      </c>
      <c r="H134" s="122">
        <v>2.7777777777777776E-2</v>
      </c>
      <c r="I134" s="21">
        <v>72</v>
      </c>
      <c r="J134" s="93" t="s">
        <v>774</v>
      </c>
      <c r="K134" s="93" t="s">
        <v>774</v>
      </c>
      <c r="L134" s="93" t="s">
        <v>774</v>
      </c>
      <c r="M134" s="93" t="s">
        <v>774</v>
      </c>
      <c r="N134" s="93" t="s">
        <v>774</v>
      </c>
      <c r="O134" s="66">
        <v>0.53333333333333333</v>
      </c>
      <c r="P134" s="66">
        <v>0.4</v>
      </c>
      <c r="Q134" s="66">
        <v>6.6666666666666666E-2</v>
      </c>
      <c r="R134" s="66">
        <v>0</v>
      </c>
      <c r="S134" s="120">
        <v>60</v>
      </c>
      <c r="T134" s="66" t="s">
        <v>774</v>
      </c>
      <c r="U134" s="66" t="s">
        <v>774</v>
      </c>
      <c r="V134" s="66" t="s">
        <v>774</v>
      </c>
      <c r="W134" s="66" t="s">
        <v>774</v>
      </c>
      <c r="X134" s="120" t="s">
        <v>774</v>
      </c>
      <c r="Y134" s="96">
        <v>0.48333333333333334</v>
      </c>
      <c r="Z134" s="96">
        <v>0.38333333333333336</v>
      </c>
      <c r="AA134" s="96">
        <v>8.3333333333333329E-2</v>
      </c>
      <c r="AB134" s="96">
        <v>0.05</v>
      </c>
      <c r="AC134" s="16">
        <v>60</v>
      </c>
      <c r="AD134" s="93" t="s">
        <v>774</v>
      </c>
      <c r="AE134" s="93" t="s">
        <v>774</v>
      </c>
      <c r="AF134" s="93" t="s">
        <v>774</v>
      </c>
      <c r="AG134" s="93" t="s">
        <v>774</v>
      </c>
      <c r="AH134" s="105" t="s">
        <v>774</v>
      </c>
      <c r="AI134" s="97">
        <v>0.5161290322580645</v>
      </c>
      <c r="AJ134" s="98">
        <v>0.35483870967741937</v>
      </c>
      <c r="AK134" s="98">
        <v>4.8387096774193547E-2</v>
      </c>
      <c r="AL134" s="98">
        <v>8.0645161290322578E-2</v>
      </c>
      <c r="AM134" s="99">
        <v>62</v>
      </c>
      <c r="AN134" s="97" t="s">
        <v>774</v>
      </c>
      <c r="AO134" s="98" t="s">
        <v>774</v>
      </c>
      <c r="AP134" s="98" t="s">
        <v>774</v>
      </c>
      <c r="AQ134" s="98" t="s">
        <v>774</v>
      </c>
      <c r="AR134" s="99" t="s">
        <v>774</v>
      </c>
    </row>
    <row r="135" spans="1:44">
      <c r="A135" s="58" t="s">
        <v>260</v>
      </c>
      <c r="B135" s="58">
        <v>101</v>
      </c>
      <c r="C135" s="58" t="s">
        <v>13</v>
      </c>
      <c r="D135" s="92" t="s">
        <v>261</v>
      </c>
      <c r="E135" s="122">
        <v>0.83333333333333337</v>
      </c>
      <c r="F135" s="122">
        <v>0</v>
      </c>
      <c r="G135" s="122">
        <v>0.1111111111111111</v>
      </c>
      <c r="H135" s="122">
        <v>5.5555555555555552E-2</v>
      </c>
      <c r="I135" s="21">
        <v>18</v>
      </c>
      <c r="J135" s="93" t="s">
        <v>694</v>
      </c>
      <c r="K135" s="93" t="s">
        <v>694</v>
      </c>
      <c r="L135" s="93" t="s">
        <v>694</v>
      </c>
      <c r="M135" s="93" t="s">
        <v>694</v>
      </c>
      <c r="N135" s="21" t="s">
        <v>694</v>
      </c>
      <c r="O135" s="66">
        <v>0.8571428571428571</v>
      </c>
      <c r="P135" s="66">
        <v>7.1428571428571425E-2</v>
      </c>
      <c r="Q135" s="66">
        <v>7.1428571428571425E-2</v>
      </c>
      <c r="R135" s="66">
        <v>0</v>
      </c>
      <c r="S135" s="120">
        <v>14</v>
      </c>
      <c r="T135" s="66" t="s">
        <v>774</v>
      </c>
      <c r="U135" s="66" t="s">
        <v>774</v>
      </c>
      <c r="V135" s="66" t="s">
        <v>774</v>
      </c>
      <c r="W135" s="66" t="s">
        <v>774</v>
      </c>
      <c r="X135" s="120" t="s">
        <v>774</v>
      </c>
      <c r="Y135" s="96">
        <v>0.94736842105263153</v>
      </c>
      <c r="Z135" s="96">
        <v>0</v>
      </c>
      <c r="AA135" s="96">
        <v>5.2631578947368418E-2</v>
      </c>
      <c r="AB135" s="96">
        <v>0</v>
      </c>
      <c r="AC135" s="16">
        <v>19</v>
      </c>
      <c r="AD135" s="93" t="s">
        <v>774</v>
      </c>
      <c r="AE135" s="93" t="s">
        <v>774</v>
      </c>
      <c r="AF135" s="93" t="s">
        <v>774</v>
      </c>
      <c r="AG135" s="93" t="s">
        <v>774</v>
      </c>
      <c r="AH135" s="105" t="s">
        <v>774</v>
      </c>
      <c r="AI135" s="97">
        <v>0.92</v>
      </c>
      <c r="AJ135" s="98">
        <v>0</v>
      </c>
      <c r="AK135" s="98">
        <v>0.08</v>
      </c>
      <c r="AL135" s="98">
        <v>0</v>
      </c>
      <c r="AM135" s="99">
        <v>25</v>
      </c>
      <c r="AN135" s="97" t="s">
        <v>774</v>
      </c>
      <c r="AO135" s="98" t="s">
        <v>774</v>
      </c>
      <c r="AP135" s="98" t="s">
        <v>774</v>
      </c>
      <c r="AQ135" s="98" t="s">
        <v>774</v>
      </c>
      <c r="AR135" s="99" t="s">
        <v>774</v>
      </c>
    </row>
    <row r="136" spans="1:44">
      <c r="A136" s="58" t="s">
        <v>262</v>
      </c>
      <c r="B136" s="58">
        <v>112</v>
      </c>
      <c r="C136" s="58" t="s">
        <v>13</v>
      </c>
      <c r="D136" s="92" t="s">
        <v>263</v>
      </c>
      <c r="E136" s="122">
        <v>0.60840336134453776</v>
      </c>
      <c r="F136" s="122">
        <v>0.28235294117647058</v>
      </c>
      <c r="G136" s="122">
        <v>8.7394957983193272E-2</v>
      </c>
      <c r="H136" s="122">
        <v>2.1848739495798318E-2</v>
      </c>
      <c r="I136" s="21">
        <v>1190</v>
      </c>
      <c r="J136" s="93">
        <v>2.564102564102564E-2</v>
      </c>
      <c r="K136" s="93">
        <v>0.61538461538461542</v>
      </c>
      <c r="L136" s="93">
        <v>0.30769230769230771</v>
      </c>
      <c r="M136" s="93">
        <v>5.128205128205128E-2</v>
      </c>
      <c r="N136" s="21">
        <v>39</v>
      </c>
      <c r="O136" s="66">
        <v>0.61570945945945943</v>
      </c>
      <c r="P136" s="66">
        <v>0.29054054054054052</v>
      </c>
      <c r="Q136" s="66">
        <v>8.2770270270270271E-2</v>
      </c>
      <c r="R136" s="66">
        <v>1.097972972972973E-2</v>
      </c>
      <c r="S136" s="120">
        <v>1184</v>
      </c>
      <c r="T136" s="66">
        <v>0</v>
      </c>
      <c r="U136" s="66">
        <v>0.76190476190476186</v>
      </c>
      <c r="V136" s="66">
        <v>0.21428571428571427</v>
      </c>
      <c r="W136" s="66">
        <v>2.3809523809523808E-2</v>
      </c>
      <c r="X136" s="120">
        <v>42</v>
      </c>
      <c r="Y136" s="96">
        <v>0.61222627737226276</v>
      </c>
      <c r="Z136" s="96">
        <v>0.29470802919708028</v>
      </c>
      <c r="AA136" s="96">
        <v>8.3941605839416053E-2</v>
      </c>
      <c r="AB136" s="96">
        <v>9.1240875912408752E-3</v>
      </c>
      <c r="AC136" s="16">
        <v>1096</v>
      </c>
      <c r="AD136" s="96">
        <v>0.12195121951219512</v>
      </c>
      <c r="AE136" s="96">
        <v>0.6097560975609756</v>
      </c>
      <c r="AF136" s="96">
        <v>0.24390243902439024</v>
      </c>
      <c r="AG136" s="96">
        <v>2.4390243902439025E-2</v>
      </c>
      <c r="AH136" s="16">
        <v>41</v>
      </c>
      <c r="AI136" s="97">
        <v>0.60349586016559342</v>
      </c>
      <c r="AJ136" s="98">
        <v>0.29438822447102114</v>
      </c>
      <c r="AK136" s="98">
        <v>9.1076356945722164E-2</v>
      </c>
      <c r="AL136" s="98">
        <v>1.1039558417663294E-2</v>
      </c>
      <c r="AM136" s="99">
        <v>1087</v>
      </c>
      <c r="AN136" s="98">
        <v>0.13157894736842105</v>
      </c>
      <c r="AO136" s="98">
        <v>0.57894736842105265</v>
      </c>
      <c r="AP136" s="98">
        <v>0.28947368421052633</v>
      </c>
      <c r="AQ136" s="98">
        <v>0</v>
      </c>
      <c r="AR136" s="99">
        <v>38</v>
      </c>
    </row>
    <row r="137" spans="1:44">
      <c r="A137" s="58" t="s">
        <v>264</v>
      </c>
      <c r="B137" s="58">
        <v>101</v>
      </c>
      <c r="C137" s="58" t="s">
        <v>13</v>
      </c>
      <c r="D137" s="92" t="s">
        <v>265</v>
      </c>
      <c r="E137" s="122">
        <v>0.42105263157894735</v>
      </c>
      <c r="F137" s="122">
        <v>0.52631578947368418</v>
      </c>
      <c r="G137" s="122">
        <v>5.2631578947368418E-2</v>
      </c>
      <c r="H137" s="122">
        <v>0</v>
      </c>
      <c r="I137" s="21">
        <v>19</v>
      </c>
      <c r="J137" s="93" t="s">
        <v>774</v>
      </c>
      <c r="K137" s="93" t="s">
        <v>774</v>
      </c>
      <c r="L137" s="93" t="s">
        <v>774</v>
      </c>
      <c r="M137" s="93" t="s">
        <v>774</v>
      </c>
      <c r="N137" s="93" t="s">
        <v>774</v>
      </c>
      <c r="O137" s="66">
        <v>0.4</v>
      </c>
      <c r="P137" s="66">
        <v>0.6</v>
      </c>
      <c r="Q137" s="66">
        <v>0</v>
      </c>
      <c r="R137" s="66">
        <v>0</v>
      </c>
      <c r="S137" s="120">
        <v>15</v>
      </c>
      <c r="T137" s="66" t="s">
        <v>774</v>
      </c>
      <c r="U137" s="66" t="s">
        <v>774</v>
      </c>
      <c r="V137" s="66" t="s">
        <v>774</v>
      </c>
      <c r="W137" s="66" t="s">
        <v>774</v>
      </c>
      <c r="X137" s="120" t="s">
        <v>774</v>
      </c>
      <c r="Y137" s="96">
        <v>0.46666666666666667</v>
      </c>
      <c r="Z137" s="96">
        <v>0.53333333333333333</v>
      </c>
      <c r="AA137" s="96">
        <v>0</v>
      </c>
      <c r="AB137" s="96">
        <v>0</v>
      </c>
      <c r="AC137" s="16">
        <v>15</v>
      </c>
      <c r="AD137" s="93" t="s">
        <v>774</v>
      </c>
      <c r="AE137" s="93" t="s">
        <v>774</v>
      </c>
      <c r="AF137" s="93" t="s">
        <v>774</v>
      </c>
      <c r="AG137" s="93" t="s">
        <v>774</v>
      </c>
      <c r="AH137" s="105" t="s">
        <v>774</v>
      </c>
      <c r="AI137" s="97">
        <v>0.33333333333333331</v>
      </c>
      <c r="AJ137" s="98">
        <v>0.53333333333333333</v>
      </c>
      <c r="AK137" s="98">
        <v>0.13333333333333333</v>
      </c>
      <c r="AL137" s="98">
        <v>0</v>
      </c>
      <c r="AM137" s="99">
        <v>15</v>
      </c>
      <c r="AN137" s="97" t="s">
        <v>774</v>
      </c>
      <c r="AO137" s="98" t="s">
        <v>774</v>
      </c>
      <c r="AP137" s="98" t="s">
        <v>774</v>
      </c>
      <c r="AQ137" s="98" t="s">
        <v>774</v>
      </c>
      <c r="AR137" s="99" t="s">
        <v>774</v>
      </c>
    </row>
    <row r="138" spans="1:44">
      <c r="A138" s="58" t="s">
        <v>266</v>
      </c>
      <c r="B138" s="58">
        <v>189</v>
      </c>
      <c r="C138" s="58" t="s">
        <v>13</v>
      </c>
      <c r="D138" s="92" t="s">
        <v>267</v>
      </c>
      <c r="E138" s="122">
        <v>0.84210526315789469</v>
      </c>
      <c r="F138" s="122">
        <v>0</v>
      </c>
      <c r="G138" s="122">
        <v>0.10526315789473684</v>
      </c>
      <c r="H138" s="122">
        <v>5.2631578947368418E-2</v>
      </c>
      <c r="I138" s="21">
        <v>38</v>
      </c>
      <c r="J138" s="93" t="s">
        <v>694</v>
      </c>
      <c r="K138" s="93" t="s">
        <v>694</v>
      </c>
      <c r="L138" s="93" t="s">
        <v>694</v>
      </c>
      <c r="M138" s="93" t="s">
        <v>694</v>
      </c>
      <c r="N138" s="21" t="s">
        <v>694</v>
      </c>
      <c r="O138" s="66">
        <v>0.82352941176470584</v>
      </c>
      <c r="P138" s="66">
        <v>0</v>
      </c>
      <c r="Q138" s="66">
        <v>0.14705882352941177</v>
      </c>
      <c r="R138" s="66">
        <v>2.9411764705882353E-2</v>
      </c>
      <c r="S138" s="120">
        <v>34</v>
      </c>
      <c r="T138" s="66" t="s">
        <v>694</v>
      </c>
      <c r="U138" s="66" t="s">
        <v>694</v>
      </c>
      <c r="V138" s="66" t="s">
        <v>694</v>
      </c>
      <c r="W138" s="66" t="s">
        <v>694</v>
      </c>
      <c r="X138" s="120" t="s">
        <v>694</v>
      </c>
      <c r="Y138" s="96">
        <v>0.79591836734693877</v>
      </c>
      <c r="Z138" s="96">
        <v>2.0408163265306121E-2</v>
      </c>
      <c r="AA138" s="96">
        <v>8.1632653061224483E-2</v>
      </c>
      <c r="AB138" s="96">
        <v>0.10204081632653061</v>
      </c>
      <c r="AC138" s="16">
        <v>49</v>
      </c>
      <c r="AD138" s="96" t="s">
        <v>694</v>
      </c>
      <c r="AE138" s="96" t="s">
        <v>694</v>
      </c>
      <c r="AF138" s="96" t="s">
        <v>694</v>
      </c>
      <c r="AG138" s="96" t="s">
        <v>694</v>
      </c>
      <c r="AH138" s="16" t="s">
        <v>694</v>
      </c>
      <c r="AI138" s="97">
        <v>0.9</v>
      </c>
      <c r="AJ138" s="98">
        <v>0</v>
      </c>
      <c r="AK138" s="98">
        <v>0.06</v>
      </c>
      <c r="AL138" s="98">
        <v>0.04</v>
      </c>
      <c r="AM138" s="99">
        <v>50</v>
      </c>
      <c r="AN138" s="98" t="s">
        <v>694</v>
      </c>
      <c r="AO138" s="98" t="s">
        <v>694</v>
      </c>
      <c r="AP138" s="98" t="s">
        <v>694</v>
      </c>
      <c r="AQ138" s="98" t="s">
        <v>694</v>
      </c>
      <c r="AR138" s="99" t="s">
        <v>694</v>
      </c>
    </row>
    <row r="139" spans="1:44">
      <c r="A139" s="58" t="s">
        <v>268</v>
      </c>
      <c r="B139" s="58">
        <v>101</v>
      </c>
      <c r="C139" s="58" t="s">
        <v>13</v>
      </c>
      <c r="D139" s="92" t="s">
        <v>269</v>
      </c>
      <c r="E139" s="93" t="s">
        <v>774</v>
      </c>
      <c r="F139" s="93" t="s">
        <v>774</v>
      </c>
      <c r="G139" s="93" t="s">
        <v>774</v>
      </c>
      <c r="H139" s="93" t="s">
        <v>774</v>
      </c>
      <c r="I139" s="93" t="s">
        <v>774</v>
      </c>
      <c r="J139" s="93" t="s">
        <v>694</v>
      </c>
      <c r="K139" s="93" t="s">
        <v>694</v>
      </c>
      <c r="L139" s="93" t="s">
        <v>694</v>
      </c>
      <c r="M139" s="93" t="s">
        <v>694</v>
      </c>
      <c r="N139" s="21" t="s">
        <v>694</v>
      </c>
      <c r="O139" s="66">
        <v>1</v>
      </c>
      <c r="P139" s="66">
        <v>0</v>
      </c>
      <c r="Q139" s="66">
        <v>0</v>
      </c>
      <c r="R139" s="66">
        <v>0</v>
      </c>
      <c r="S139" s="120">
        <v>4</v>
      </c>
      <c r="T139" s="66" t="s">
        <v>774</v>
      </c>
      <c r="U139" s="66" t="s">
        <v>774</v>
      </c>
      <c r="V139" s="66" t="s">
        <v>774</v>
      </c>
      <c r="W139" s="66" t="s">
        <v>774</v>
      </c>
      <c r="X139" s="120" t="s">
        <v>774</v>
      </c>
      <c r="Y139" s="93" t="s">
        <v>774</v>
      </c>
      <c r="Z139" s="93" t="s">
        <v>774</v>
      </c>
      <c r="AA139" s="93" t="s">
        <v>774</v>
      </c>
      <c r="AB139" s="93" t="s">
        <v>774</v>
      </c>
      <c r="AC139" s="93" t="s">
        <v>774</v>
      </c>
      <c r="AD139" s="96" t="s">
        <v>694</v>
      </c>
      <c r="AE139" s="96" t="s">
        <v>694</v>
      </c>
      <c r="AF139" s="96" t="s">
        <v>694</v>
      </c>
      <c r="AG139" s="96" t="s">
        <v>694</v>
      </c>
      <c r="AH139" s="16" t="s">
        <v>694</v>
      </c>
      <c r="AI139" s="97" t="s">
        <v>774</v>
      </c>
      <c r="AJ139" s="98" t="s">
        <v>774</v>
      </c>
      <c r="AK139" s="98" t="s">
        <v>774</v>
      </c>
      <c r="AL139" s="98" t="s">
        <v>774</v>
      </c>
      <c r="AM139" s="99" t="s">
        <v>774</v>
      </c>
      <c r="AN139" s="98" t="s">
        <v>694</v>
      </c>
      <c r="AO139" s="98" t="s">
        <v>694</v>
      </c>
      <c r="AP139" s="98" t="s">
        <v>694</v>
      </c>
      <c r="AQ139" s="98" t="s">
        <v>694</v>
      </c>
      <c r="AR139" s="99" t="s">
        <v>694</v>
      </c>
    </row>
    <row r="140" spans="1:44">
      <c r="A140" s="58" t="s">
        <v>270</v>
      </c>
      <c r="B140" s="58">
        <v>112</v>
      </c>
      <c r="C140" s="58" t="s">
        <v>13</v>
      </c>
      <c r="D140" s="92" t="s">
        <v>271</v>
      </c>
      <c r="E140" s="122">
        <v>0.90476190476190477</v>
      </c>
      <c r="F140" s="122">
        <v>0</v>
      </c>
      <c r="G140" s="122">
        <v>0</v>
      </c>
      <c r="H140" s="122">
        <v>9.5238095238095233E-2</v>
      </c>
      <c r="I140" s="21">
        <v>21</v>
      </c>
      <c r="J140" s="93" t="s">
        <v>694</v>
      </c>
      <c r="K140" s="93" t="s">
        <v>694</v>
      </c>
      <c r="L140" s="93" t="s">
        <v>694</v>
      </c>
      <c r="M140" s="93" t="s">
        <v>694</v>
      </c>
      <c r="N140" s="21" t="s">
        <v>694</v>
      </c>
      <c r="O140" s="66">
        <v>0.92592592592592593</v>
      </c>
      <c r="P140" s="66">
        <v>3.7037037037037035E-2</v>
      </c>
      <c r="Q140" s="66">
        <v>0</v>
      </c>
      <c r="R140" s="66">
        <v>3.7037037037037035E-2</v>
      </c>
      <c r="S140" s="120">
        <v>27</v>
      </c>
      <c r="T140" s="66" t="s">
        <v>694</v>
      </c>
      <c r="U140" s="66" t="s">
        <v>694</v>
      </c>
      <c r="V140" s="66" t="s">
        <v>694</v>
      </c>
      <c r="W140" s="66" t="s">
        <v>694</v>
      </c>
      <c r="X140" s="120" t="s">
        <v>694</v>
      </c>
      <c r="Y140" s="96">
        <v>0.90625</v>
      </c>
      <c r="Z140" s="96">
        <v>6.25E-2</v>
      </c>
      <c r="AA140" s="96">
        <v>3.125E-2</v>
      </c>
      <c r="AB140" s="96">
        <v>0</v>
      </c>
      <c r="AC140" s="16">
        <v>32</v>
      </c>
      <c r="AD140" s="93" t="s">
        <v>774</v>
      </c>
      <c r="AE140" s="93" t="s">
        <v>774</v>
      </c>
      <c r="AF140" s="93" t="s">
        <v>774</v>
      </c>
      <c r="AG140" s="93" t="s">
        <v>774</v>
      </c>
      <c r="AH140" s="105" t="s">
        <v>774</v>
      </c>
      <c r="AI140" s="97">
        <v>0.92307692307692313</v>
      </c>
      <c r="AJ140" s="98">
        <v>7.6923076923076927E-2</v>
      </c>
      <c r="AK140" s="98">
        <v>0</v>
      </c>
      <c r="AL140" s="98">
        <v>0</v>
      </c>
      <c r="AM140" s="99">
        <v>39</v>
      </c>
      <c r="AN140" s="97" t="s">
        <v>774</v>
      </c>
      <c r="AO140" s="98" t="s">
        <v>774</v>
      </c>
      <c r="AP140" s="98" t="s">
        <v>774</v>
      </c>
      <c r="AQ140" s="98" t="s">
        <v>774</v>
      </c>
      <c r="AR140" s="99" t="s">
        <v>774</v>
      </c>
    </row>
    <row r="141" spans="1:44">
      <c r="A141" s="58" t="s">
        <v>272</v>
      </c>
      <c r="B141" s="58">
        <v>189</v>
      </c>
      <c r="C141" s="58" t="s">
        <v>13</v>
      </c>
      <c r="D141" s="92" t="s">
        <v>273</v>
      </c>
      <c r="E141" s="122">
        <v>0.75362318840579712</v>
      </c>
      <c r="F141" s="122">
        <v>0.19875776397515527</v>
      </c>
      <c r="G141" s="122">
        <v>3.7267080745341616E-2</v>
      </c>
      <c r="H141" s="122">
        <v>1.0351966873706004E-2</v>
      </c>
      <c r="I141" s="21">
        <v>483</v>
      </c>
      <c r="J141" s="93">
        <v>0.15789473684210525</v>
      </c>
      <c r="K141" s="93">
        <v>0.57894736842105265</v>
      </c>
      <c r="L141" s="93">
        <v>0.26315789473684209</v>
      </c>
      <c r="M141" s="93">
        <v>0</v>
      </c>
      <c r="N141" s="21">
        <v>19</v>
      </c>
      <c r="O141" s="66">
        <v>0.77204301075268822</v>
      </c>
      <c r="P141" s="66">
        <v>0.16559139784946236</v>
      </c>
      <c r="Q141" s="66">
        <v>4.9462365591397849E-2</v>
      </c>
      <c r="R141" s="66">
        <v>1.2903225806451613E-2</v>
      </c>
      <c r="S141" s="120">
        <v>465</v>
      </c>
      <c r="T141" s="66">
        <v>0.1</v>
      </c>
      <c r="U141" s="66">
        <v>0.6</v>
      </c>
      <c r="V141" s="66">
        <v>0.3</v>
      </c>
      <c r="W141" s="66">
        <v>0</v>
      </c>
      <c r="X141" s="120">
        <v>20</v>
      </c>
      <c r="Y141" s="96">
        <v>0.78215767634854771</v>
      </c>
      <c r="Z141" s="96">
        <v>0.15560165975103735</v>
      </c>
      <c r="AA141" s="96">
        <v>5.1867219917012451E-2</v>
      </c>
      <c r="AB141" s="96">
        <v>1.0373443983402489E-2</v>
      </c>
      <c r="AC141" s="16">
        <v>482</v>
      </c>
      <c r="AD141" s="96">
        <v>4.1666666666666664E-2</v>
      </c>
      <c r="AE141" s="96">
        <v>0.70833333333333337</v>
      </c>
      <c r="AF141" s="96">
        <v>0.25</v>
      </c>
      <c r="AG141" s="96">
        <v>0</v>
      </c>
      <c r="AH141" s="16">
        <v>24</v>
      </c>
      <c r="AI141" s="97">
        <v>0.79193205944798306</v>
      </c>
      <c r="AJ141" s="98">
        <v>0.15498938428874734</v>
      </c>
      <c r="AK141" s="98">
        <v>4.4585987261146494E-2</v>
      </c>
      <c r="AL141" s="98">
        <v>8.4925690021231421E-3</v>
      </c>
      <c r="AM141" s="99">
        <v>471</v>
      </c>
      <c r="AN141" s="98">
        <v>0.15384615384615385</v>
      </c>
      <c r="AO141" s="98">
        <v>0.76923076923076927</v>
      </c>
      <c r="AP141" s="98">
        <v>7.6923076923076927E-2</v>
      </c>
      <c r="AQ141" s="98">
        <v>0</v>
      </c>
      <c r="AR141" s="99">
        <v>26</v>
      </c>
    </row>
    <row r="142" spans="1:44">
      <c r="A142" s="58" t="s">
        <v>274</v>
      </c>
      <c r="B142" s="58">
        <v>105</v>
      </c>
      <c r="C142" s="58" t="s">
        <v>13</v>
      </c>
      <c r="D142" s="92" t="s">
        <v>275</v>
      </c>
      <c r="E142" s="122">
        <v>0.46987951807228917</v>
      </c>
      <c r="F142" s="122">
        <v>0.44578313253012047</v>
      </c>
      <c r="G142" s="122">
        <v>6.0240963855421686E-2</v>
      </c>
      <c r="H142" s="122">
        <v>2.4096385542168676E-2</v>
      </c>
      <c r="I142" s="21">
        <v>83</v>
      </c>
      <c r="J142" s="93" t="s">
        <v>774</v>
      </c>
      <c r="K142" s="93" t="s">
        <v>774</v>
      </c>
      <c r="L142" s="93" t="s">
        <v>774</v>
      </c>
      <c r="M142" s="93" t="s">
        <v>774</v>
      </c>
      <c r="N142" s="93" t="s">
        <v>774</v>
      </c>
      <c r="O142" s="66">
        <v>0.49397590361445781</v>
      </c>
      <c r="P142" s="66">
        <v>0.43373493975903615</v>
      </c>
      <c r="Q142" s="66">
        <v>7.2289156626506021E-2</v>
      </c>
      <c r="R142" s="66">
        <v>0</v>
      </c>
      <c r="S142" s="120">
        <v>83</v>
      </c>
      <c r="T142" s="66" t="s">
        <v>774</v>
      </c>
      <c r="U142" s="66" t="s">
        <v>774</v>
      </c>
      <c r="V142" s="66" t="s">
        <v>774</v>
      </c>
      <c r="W142" s="66" t="s">
        <v>774</v>
      </c>
      <c r="X142" s="120" t="s">
        <v>774</v>
      </c>
      <c r="Y142" s="96">
        <v>0.51249999999999996</v>
      </c>
      <c r="Z142" s="96">
        <v>0.4375</v>
      </c>
      <c r="AA142" s="96">
        <v>0.05</v>
      </c>
      <c r="AB142" s="96">
        <v>0</v>
      </c>
      <c r="AC142" s="16">
        <v>80</v>
      </c>
      <c r="AD142" s="93" t="s">
        <v>774</v>
      </c>
      <c r="AE142" s="93" t="s">
        <v>774</v>
      </c>
      <c r="AF142" s="93" t="s">
        <v>774</v>
      </c>
      <c r="AG142" s="93" t="s">
        <v>774</v>
      </c>
      <c r="AH142" s="105" t="s">
        <v>774</v>
      </c>
      <c r="AI142" s="97">
        <v>0.44303797468354428</v>
      </c>
      <c r="AJ142" s="98">
        <v>0.53164556962025311</v>
      </c>
      <c r="AK142" s="98">
        <v>2.5316455696202531E-2</v>
      </c>
      <c r="AL142" s="98">
        <v>0</v>
      </c>
      <c r="AM142" s="99">
        <v>79</v>
      </c>
      <c r="AN142" s="97" t="s">
        <v>774</v>
      </c>
      <c r="AO142" s="98" t="s">
        <v>774</v>
      </c>
      <c r="AP142" s="98" t="s">
        <v>774</v>
      </c>
      <c r="AQ142" s="98" t="s">
        <v>774</v>
      </c>
      <c r="AR142" s="99" t="s">
        <v>774</v>
      </c>
    </row>
    <row r="143" spans="1:44">
      <c r="A143" s="58" t="s">
        <v>276</v>
      </c>
      <c r="B143" s="58">
        <v>171</v>
      </c>
      <c r="C143" s="58" t="s">
        <v>13</v>
      </c>
      <c r="D143" s="92" t="s">
        <v>277</v>
      </c>
      <c r="E143" s="122">
        <v>0.63636363636363635</v>
      </c>
      <c r="F143" s="122">
        <v>0.27272727272727271</v>
      </c>
      <c r="G143" s="122">
        <v>0</v>
      </c>
      <c r="H143" s="122">
        <v>9.0909090909090912E-2</v>
      </c>
      <c r="I143" s="21">
        <v>11</v>
      </c>
      <c r="J143" s="93" t="s">
        <v>774</v>
      </c>
      <c r="K143" s="93" t="s">
        <v>774</v>
      </c>
      <c r="L143" s="93" t="s">
        <v>774</v>
      </c>
      <c r="M143" s="93" t="s">
        <v>774</v>
      </c>
      <c r="N143" s="93" t="s">
        <v>774</v>
      </c>
      <c r="O143" s="66">
        <v>0.63636363636363635</v>
      </c>
      <c r="P143" s="66">
        <v>0.27272727272727271</v>
      </c>
      <c r="Q143" s="66">
        <v>0</v>
      </c>
      <c r="R143" s="66">
        <v>9.0909090909090912E-2</v>
      </c>
      <c r="S143" s="120">
        <v>11</v>
      </c>
      <c r="T143" s="66" t="s">
        <v>774</v>
      </c>
      <c r="U143" s="66" t="s">
        <v>774</v>
      </c>
      <c r="V143" s="66" t="s">
        <v>774</v>
      </c>
      <c r="W143" s="66" t="s">
        <v>774</v>
      </c>
      <c r="X143" s="120" t="s">
        <v>774</v>
      </c>
      <c r="Y143" s="96">
        <v>0.75</v>
      </c>
      <c r="Z143" s="96">
        <v>0.16666666666666666</v>
      </c>
      <c r="AA143" s="96">
        <v>8.3333333333333329E-2</v>
      </c>
      <c r="AB143" s="96">
        <v>0</v>
      </c>
      <c r="AC143" s="16">
        <v>12</v>
      </c>
      <c r="AD143" s="93" t="s">
        <v>774</v>
      </c>
      <c r="AE143" s="93" t="s">
        <v>774</v>
      </c>
      <c r="AF143" s="93" t="s">
        <v>774</v>
      </c>
      <c r="AG143" s="93" t="s">
        <v>774</v>
      </c>
      <c r="AH143" s="105" t="s">
        <v>774</v>
      </c>
      <c r="AI143" s="97">
        <v>0.6</v>
      </c>
      <c r="AJ143" s="98">
        <v>0.3</v>
      </c>
      <c r="AK143" s="98">
        <v>0.1</v>
      </c>
      <c r="AL143" s="98">
        <v>0</v>
      </c>
      <c r="AM143" s="99">
        <v>10</v>
      </c>
      <c r="AN143" s="97" t="s">
        <v>774</v>
      </c>
      <c r="AO143" s="98" t="s">
        <v>774</v>
      </c>
      <c r="AP143" s="98" t="s">
        <v>774</v>
      </c>
      <c r="AQ143" s="98" t="s">
        <v>774</v>
      </c>
      <c r="AR143" s="99" t="s">
        <v>774</v>
      </c>
    </row>
    <row r="144" spans="1:44">
      <c r="A144" s="58" t="s">
        <v>278</v>
      </c>
      <c r="B144" s="58">
        <v>171</v>
      </c>
      <c r="C144" s="58" t="s">
        <v>13</v>
      </c>
      <c r="D144" s="92" t="s">
        <v>279</v>
      </c>
      <c r="E144" s="122">
        <v>0.91428571428571426</v>
      </c>
      <c r="F144" s="122">
        <v>4.2857142857142858E-2</v>
      </c>
      <c r="G144" s="122">
        <v>4.2857142857142858E-2</v>
      </c>
      <c r="H144" s="122">
        <v>0</v>
      </c>
      <c r="I144" s="21">
        <v>70</v>
      </c>
      <c r="J144" s="93" t="s">
        <v>774</v>
      </c>
      <c r="K144" s="93" t="s">
        <v>774</v>
      </c>
      <c r="L144" s="93" t="s">
        <v>774</v>
      </c>
      <c r="M144" s="93" t="s">
        <v>774</v>
      </c>
      <c r="N144" s="93" t="s">
        <v>774</v>
      </c>
      <c r="O144" s="66">
        <v>0.83544303797468356</v>
      </c>
      <c r="P144" s="66">
        <v>0.12658227848101267</v>
      </c>
      <c r="Q144" s="66">
        <v>3.7974683544303799E-2</v>
      </c>
      <c r="R144" s="66">
        <v>0</v>
      </c>
      <c r="S144" s="120">
        <v>79</v>
      </c>
      <c r="T144" s="66" t="s">
        <v>774</v>
      </c>
      <c r="U144" s="66" t="s">
        <v>774</v>
      </c>
      <c r="V144" s="66" t="s">
        <v>774</v>
      </c>
      <c r="W144" s="66" t="s">
        <v>774</v>
      </c>
      <c r="X144" s="120" t="s">
        <v>774</v>
      </c>
      <c r="Y144" s="96">
        <v>0.875</v>
      </c>
      <c r="Z144" s="96">
        <v>0.1</v>
      </c>
      <c r="AA144" s="96">
        <v>0</v>
      </c>
      <c r="AB144" s="96">
        <v>2.5000000000000001E-2</v>
      </c>
      <c r="AC144" s="16">
        <v>80</v>
      </c>
      <c r="AD144" s="93" t="s">
        <v>774</v>
      </c>
      <c r="AE144" s="93" t="s">
        <v>774</v>
      </c>
      <c r="AF144" s="93" t="s">
        <v>774</v>
      </c>
      <c r="AG144" s="93" t="s">
        <v>774</v>
      </c>
      <c r="AH144" s="105" t="s">
        <v>774</v>
      </c>
      <c r="AI144" s="97">
        <v>0.84810126582278478</v>
      </c>
      <c r="AJ144" s="98">
        <v>0.11392405063291139</v>
      </c>
      <c r="AK144" s="98">
        <v>1.2658227848101266E-2</v>
      </c>
      <c r="AL144" s="98">
        <v>2.5316455696202531E-2</v>
      </c>
      <c r="AM144" s="99">
        <v>79</v>
      </c>
      <c r="AN144" s="97" t="s">
        <v>774</v>
      </c>
      <c r="AO144" s="98" t="s">
        <v>774</v>
      </c>
      <c r="AP144" s="98" t="s">
        <v>774</v>
      </c>
      <c r="AQ144" s="98" t="s">
        <v>774</v>
      </c>
      <c r="AR144" s="99" t="s">
        <v>774</v>
      </c>
    </row>
    <row r="145" spans="1:44">
      <c r="A145" s="58" t="s">
        <v>280</v>
      </c>
      <c r="B145" s="58">
        <v>113</v>
      </c>
      <c r="C145" s="58" t="s">
        <v>13</v>
      </c>
      <c r="D145" s="92" t="s">
        <v>281</v>
      </c>
      <c r="E145" s="122">
        <v>0.78985507246376807</v>
      </c>
      <c r="F145" s="122">
        <v>0.12318840579710146</v>
      </c>
      <c r="G145" s="122">
        <v>8.6956521739130432E-2</v>
      </c>
      <c r="H145" s="122">
        <v>0</v>
      </c>
      <c r="I145" s="21">
        <v>138</v>
      </c>
      <c r="J145" s="93" t="s">
        <v>774</v>
      </c>
      <c r="K145" s="93" t="s">
        <v>774</v>
      </c>
      <c r="L145" s="93" t="s">
        <v>774</v>
      </c>
      <c r="M145" s="93" t="s">
        <v>774</v>
      </c>
      <c r="N145" s="93" t="s">
        <v>774</v>
      </c>
      <c r="O145" s="66">
        <v>0.79527559055118113</v>
      </c>
      <c r="P145" s="66">
        <v>0.11811023622047244</v>
      </c>
      <c r="Q145" s="66">
        <v>8.6614173228346455E-2</v>
      </c>
      <c r="R145" s="66">
        <v>0</v>
      </c>
      <c r="S145" s="120">
        <v>127</v>
      </c>
      <c r="T145" s="66" t="s">
        <v>774</v>
      </c>
      <c r="U145" s="66" t="s">
        <v>774</v>
      </c>
      <c r="V145" s="66" t="s">
        <v>774</v>
      </c>
      <c r="W145" s="66" t="s">
        <v>774</v>
      </c>
      <c r="X145" s="120" t="s">
        <v>774</v>
      </c>
      <c r="Y145" s="96">
        <v>0.79720279720279719</v>
      </c>
      <c r="Z145" s="96">
        <v>0.11188811188811189</v>
      </c>
      <c r="AA145" s="96">
        <v>9.0909090909090912E-2</v>
      </c>
      <c r="AB145" s="96">
        <v>0</v>
      </c>
      <c r="AC145" s="16">
        <v>143</v>
      </c>
      <c r="AD145" s="93" t="s">
        <v>774</v>
      </c>
      <c r="AE145" s="93" t="s">
        <v>774</v>
      </c>
      <c r="AF145" s="93" t="s">
        <v>774</v>
      </c>
      <c r="AG145" s="93" t="s">
        <v>774</v>
      </c>
      <c r="AH145" s="105" t="s">
        <v>774</v>
      </c>
      <c r="AI145" s="97">
        <v>0.79640718562874246</v>
      </c>
      <c r="AJ145" s="98">
        <v>0.10179640718562874</v>
      </c>
      <c r="AK145" s="98">
        <v>0.10179640718562874</v>
      </c>
      <c r="AL145" s="98">
        <v>0</v>
      </c>
      <c r="AM145" s="99">
        <v>167</v>
      </c>
      <c r="AN145" s="97" t="s">
        <v>774</v>
      </c>
      <c r="AO145" s="98" t="s">
        <v>774</v>
      </c>
      <c r="AP145" s="98" t="s">
        <v>774</v>
      </c>
      <c r="AQ145" s="98" t="s">
        <v>774</v>
      </c>
      <c r="AR145" s="99" t="s">
        <v>774</v>
      </c>
    </row>
    <row r="146" spans="1:44">
      <c r="A146" s="58" t="s">
        <v>282</v>
      </c>
      <c r="B146" s="58">
        <v>101</v>
      </c>
      <c r="C146" s="58" t="s">
        <v>13</v>
      </c>
      <c r="D146" s="92" t="s">
        <v>283</v>
      </c>
      <c r="E146" s="122">
        <v>0.82300884955752207</v>
      </c>
      <c r="F146" s="122">
        <v>0.17699115044247787</v>
      </c>
      <c r="G146" s="122">
        <v>0</v>
      </c>
      <c r="H146" s="122">
        <v>0</v>
      </c>
      <c r="I146" s="21">
        <v>113</v>
      </c>
      <c r="J146" s="93" t="s">
        <v>774</v>
      </c>
      <c r="K146" s="93" t="s">
        <v>774</v>
      </c>
      <c r="L146" s="93" t="s">
        <v>774</v>
      </c>
      <c r="M146" s="93" t="s">
        <v>774</v>
      </c>
      <c r="N146" s="93" t="s">
        <v>774</v>
      </c>
      <c r="O146" s="66">
        <v>0.82608695652173914</v>
      </c>
      <c r="P146" s="66">
        <v>0.14782608695652175</v>
      </c>
      <c r="Q146" s="66">
        <v>2.6086956521739129E-2</v>
      </c>
      <c r="R146" s="66">
        <v>0</v>
      </c>
      <c r="S146" s="120">
        <v>115</v>
      </c>
      <c r="T146" s="66">
        <v>0.7</v>
      </c>
      <c r="U146" s="66">
        <v>0.3</v>
      </c>
      <c r="V146" s="66">
        <v>0</v>
      </c>
      <c r="W146" s="66">
        <v>0</v>
      </c>
      <c r="X146" s="120">
        <v>10</v>
      </c>
      <c r="Y146" s="96">
        <v>0.81632653061224492</v>
      </c>
      <c r="Z146" s="96">
        <v>0.16326530612244897</v>
      </c>
      <c r="AA146" s="96">
        <v>2.0408163265306121E-2</v>
      </c>
      <c r="AB146" s="96">
        <v>0</v>
      </c>
      <c r="AC146" s="16">
        <v>49</v>
      </c>
      <c r="AD146" s="93" t="s">
        <v>774</v>
      </c>
      <c r="AE146" s="93" t="s">
        <v>774</v>
      </c>
      <c r="AF146" s="93" t="s">
        <v>774</v>
      </c>
      <c r="AG146" s="93" t="s">
        <v>774</v>
      </c>
      <c r="AH146" s="105" t="s">
        <v>774</v>
      </c>
      <c r="AI146" s="97">
        <v>0.7142857142857143</v>
      </c>
      <c r="AJ146" s="98">
        <v>0.22077922077922077</v>
      </c>
      <c r="AK146" s="98">
        <v>5.1948051948051951E-2</v>
      </c>
      <c r="AL146" s="98">
        <v>1.2987012987012988E-2</v>
      </c>
      <c r="AM146" s="99">
        <v>77</v>
      </c>
      <c r="AN146" s="97" t="s">
        <v>774</v>
      </c>
      <c r="AO146" s="98" t="s">
        <v>774</v>
      </c>
      <c r="AP146" s="98" t="s">
        <v>774</v>
      </c>
      <c r="AQ146" s="98" t="s">
        <v>774</v>
      </c>
      <c r="AR146" s="99" t="s">
        <v>774</v>
      </c>
    </row>
    <row r="147" spans="1:44">
      <c r="A147" s="58" t="s">
        <v>284</v>
      </c>
      <c r="B147" s="58">
        <v>189</v>
      </c>
      <c r="C147" s="58" t="s">
        <v>8</v>
      </c>
      <c r="D147" s="92" t="s">
        <v>285</v>
      </c>
      <c r="E147" s="122">
        <v>0.51228501228501233</v>
      </c>
      <c r="F147" s="122">
        <v>0.32125307125307123</v>
      </c>
      <c r="G147" s="122">
        <v>0.15601965601965603</v>
      </c>
      <c r="H147" s="122">
        <v>1.0442260442260442E-2</v>
      </c>
      <c r="I147" s="21">
        <v>1628</v>
      </c>
      <c r="J147" s="93">
        <v>1.7857142857142856E-2</v>
      </c>
      <c r="K147" s="93">
        <v>0.35714285714285715</v>
      </c>
      <c r="L147" s="93">
        <v>0.625</v>
      </c>
      <c r="M147" s="93">
        <v>0</v>
      </c>
      <c r="N147" s="21">
        <v>56</v>
      </c>
      <c r="O147" s="66">
        <v>0.49841471147748889</v>
      </c>
      <c r="P147" s="66">
        <v>0.32910589727330375</v>
      </c>
      <c r="Q147" s="66">
        <v>0.16233354470513633</v>
      </c>
      <c r="R147" s="66">
        <v>1.0145846544071021E-2</v>
      </c>
      <c r="S147" s="120">
        <v>1577</v>
      </c>
      <c r="T147" s="66">
        <v>7.407407407407407E-2</v>
      </c>
      <c r="U147" s="66">
        <v>0.25925925925925924</v>
      </c>
      <c r="V147" s="66">
        <v>0.64814814814814814</v>
      </c>
      <c r="W147" s="66">
        <v>1.8518518518518517E-2</v>
      </c>
      <c r="X147" s="120">
        <v>54</v>
      </c>
      <c r="Y147" s="96">
        <v>0.50516129032258061</v>
      </c>
      <c r="Z147" s="96">
        <v>0.34903225806451615</v>
      </c>
      <c r="AA147" s="96">
        <v>0.13548387096774195</v>
      </c>
      <c r="AB147" s="96">
        <v>1.032258064516129E-2</v>
      </c>
      <c r="AC147" s="16">
        <v>1550</v>
      </c>
      <c r="AD147" s="96">
        <v>1.8867924528301886E-2</v>
      </c>
      <c r="AE147" s="96">
        <v>0.28301886792452829</v>
      </c>
      <c r="AF147" s="96">
        <v>0.69811320754716977</v>
      </c>
      <c r="AG147" s="96">
        <v>0</v>
      </c>
      <c r="AH147" s="16">
        <v>53</v>
      </c>
      <c r="AI147" s="97">
        <v>0.48832684824902722</v>
      </c>
      <c r="AJ147" s="98">
        <v>0.36835278858625164</v>
      </c>
      <c r="AK147" s="98">
        <v>0.13294422827496757</v>
      </c>
      <c r="AL147" s="98">
        <v>1.0376134889753566E-2</v>
      </c>
      <c r="AM147" s="99">
        <v>1542</v>
      </c>
      <c r="AN147" s="98">
        <v>1.8867924528301886E-2</v>
      </c>
      <c r="AO147" s="98">
        <v>0.24528301886792453</v>
      </c>
      <c r="AP147" s="98">
        <v>0.73584905660377353</v>
      </c>
      <c r="AQ147" s="98">
        <v>0</v>
      </c>
      <c r="AR147" s="99">
        <v>53</v>
      </c>
    </row>
    <row r="148" spans="1:44">
      <c r="A148" s="58" t="s">
        <v>286</v>
      </c>
      <c r="B148" s="58">
        <v>113</v>
      </c>
      <c r="C148" s="58" t="s">
        <v>13</v>
      </c>
      <c r="D148" s="92" t="s">
        <v>287</v>
      </c>
      <c r="E148" s="122">
        <v>0.66153846153846152</v>
      </c>
      <c r="F148" s="122">
        <v>0.27692307692307694</v>
      </c>
      <c r="G148" s="122">
        <v>6.1538461538461542E-2</v>
      </c>
      <c r="H148" s="122">
        <v>0</v>
      </c>
      <c r="I148" s="21">
        <v>65</v>
      </c>
      <c r="J148" s="93" t="s">
        <v>774</v>
      </c>
      <c r="K148" s="93" t="s">
        <v>774</v>
      </c>
      <c r="L148" s="93" t="s">
        <v>774</v>
      </c>
      <c r="M148" s="93" t="s">
        <v>774</v>
      </c>
      <c r="N148" s="93" t="s">
        <v>774</v>
      </c>
      <c r="O148" s="66">
        <v>0.84848484848484851</v>
      </c>
      <c r="P148" s="66">
        <v>0.10606060606060606</v>
      </c>
      <c r="Q148" s="66">
        <v>4.5454545454545456E-2</v>
      </c>
      <c r="R148" s="66">
        <v>0</v>
      </c>
      <c r="S148" s="120">
        <v>66</v>
      </c>
      <c r="T148" s="66" t="s">
        <v>774</v>
      </c>
      <c r="U148" s="66" t="s">
        <v>774</v>
      </c>
      <c r="V148" s="66" t="s">
        <v>774</v>
      </c>
      <c r="W148" s="66" t="s">
        <v>774</v>
      </c>
      <c r="X148" s="120" t="s">
        <v>774</v>
      </c>
      <c r="Y148" s="96">
        <v>0.79032258064516125</v>
      </c>
      <c r="Z148" s="96">
        <v>0.16129032258064516</v>
      </c>
      <c r="AA148" s="96">
        <v>3.2258064516129031E-2</v>
      </c>
      <c r="AB148" s="96">
        <v>1.6129032258064516E-2</v>
      </c>
      <c r="AC148" s="16">
        <v>62</v>
      </c>
      <c r="AD148" s="93" t="s">
        <v>774</v>
      </c>
      <c r="AE148" s="93" t="s">
        <v>774</v>
      </c>
      <c r="AF148" s="93" t="s">
        <v>774</v>
      </c>
      <c r="AG148" s="93" t="s">
        <v>774</v>
      </c>
      <c r="AH148" s="105" t="s">
        <v>774</v>
      </c>
      <c r="AI148" s="97">
        <v>0.85964912280701755</v>
      </c>
      <c r="AJ148" s="98">
        <v>5.2631578947368418E-2</v>
      </c>
      <c r="AK148" s="98">
        <v>8.771929824561403E-2</v>
      </c>
      <c r="AL148" s="98">
        <v>0</v>
      </c>
      <c r="AM148" s="99">
        <v>57</v>
      </c>
      <c r="AN148" s="98" t="s">
        <v>694</v>
      </c>
      <c r="AO148" s="98" t="s">
        <v>694</v>
      </c>
      <c r="AP148" s="98" t="s">
        <v>694</v>
      </c>
      <c r="AQ148" s="98" t="s">
        <v>694</v>
      </c>
      <c r="AR148" s="99" t="s">
        <v>694</v>
      </c>
    </row>
    <row r="149" spans="1:44">
      <c r="A149" s="58" t="s">
        <v>288</v>
      </c>
      <c r="B149" s="58">
        <v>101</v>
      </c>
      <c r="C149" s="58" t="s">
        <v>8</v>
      </c>
      <c r="D149" s="92" t="s">
        <v>289</v>
      </c>
      <c r="E149" s="122">
        <v>0.59696458684654297</v>
      </c>
      <c r="F149" s="122">
        <v>0.25126475548060706</v>
      </c>
      <c r="G149" s="122">
        <v>0.13153456998313659</v>
      </c>
      <c r="H149" s="122">
        <v>2.0236087689713321E-2</v>
      </c>
      <c r="I149" s="21">
        <v>1779</v>
      </c>
      <c r="J149" s="93">
        <v>5.128205128205128E-2</v>
      </c>
      <c r="K149" s="93">
        <v>0.12820512820512819</v>
      </c>
      <c r="L149" s="93">
        <v>0.82051282051282048</v>
      </c>
      <c r="M149" s="93">
        <v>0</v>
      </c>
      <c r="N149" s="21">
        <v>39</v>
      </c>
      <c r="O149" s="66">
        <v>0.58626865671641792</v>
      </c>
      <c r="P149" s="66">
        <v>0.2656716417910448</v>
      </c>
      <c r="Q149" s="66">
        <v>0.13134328358208955</v>
      </c>
      <c r="R149" s="66">
        <v>1.671641791044776E-2</v>
      </c>
      <c r="S149" s="120">
        <v>1675</v>
      </c>
      <c r="T149" s="66">
        <v>0</v>
      </c>
      <c r="U149" s="66">
        <v>0.2</v>
      </c>
      <c r="V149" s="66">
        <v>0.8</v>
      </c>
      <c r="W149" s="66">
        <v>0</v>
      </c>
      <c r="X149" s="120">
        <v>45</v>
      </c>
      <c r="Y149" s="96">
        <v>0.55293367346938771</v>
      </c>
      <c r="Z149" s="96">
        <v>0.29591836734693877</v>
      </c>
      <c r="AA149" s="96">
        <v>0.13201530612244897</v>
      </c>
      <c r="AB149" s="96">
        <v>1.913265306122449E-2</v>
      </c>
      <c r="AC149" s="16">
        <v>1568</v>
      </c>
      <c r="AD149" s="96">
        <v>2.5000000000000001E-2</v>
      </c>
      <c r="AE149" s="96">
        <v>0.25</v>
      </c>
      <c r="AF149" s="96">
        <v>0.72499999999999998</v>
      </c>
      <c r="AG149" s="96">
        <v>0</v>
      </c>
      <c r="AH149" s="16">
        <v>40</v>
      </c>
      <c r="AI149" s="97">
        <v>0.51726568005637774</v>
      </c>
      <c r="AJ149" s="98">
        <v>0.31712473572938688</v>
      </c>
      <c r="AK149" s="98">
        <v>0.14094432699083861</v>
      </c>
      <c r="AL149" s="98">
        <v>2.4665257223396759E-2</v>
      </c>
      <c r="AM149" s="99">
        <v>1419</v>
      </c>
      <c r="AN149" s="98">
        <v>0</v>
      </c>
      <c r="AO149" s="98">
        <v>0.17073170731707318</v>
      </c>
      <c r="AP149" s="98">
        <v>0.82926829268292679</v>
      </c>
      <c r="AQ149" s="98">
        <v>0</v>
      </c>
      <c r="AR149" s="99">
        <v>41</v>
      </c>
    </row>
    <row r="150" spans="1:44">
      <c r="A150" s="58" t="s">
        <v>290</v>
      </c>
      <c r="B150" s="58">
        <v>101</v>
      </c>
      <c r="C150" s="58" t="s">
        <v>13</v>
      </c>
      <c r="D150" s="92" t="s">
        <v>291</v>
      </c>
      <c r="E150" s="122">
        <v>0.88789237668161436</v>
      </c>
      <c r="F150" s="122">
        <v>5.3811659192825115E-2</v>
      </c>
      <c r="G150" s="122">
        <v>4.0358744394618833E-2</v>
      </c>
      <c r="H150" s="122">
        <v>1.7937219730941704E-2</v>
      </c>
      <c r="I150" s="21">
        <v>223</v>
      </c>
      <c r="J150" s="93" t="s">
        <v>774</v>
      </c>
      <c r="K150" s="93" t="s">
        <v>774</v>
      </c>
      <c r="L150" s="93" t="s">
        <v>774</v>
      </c>
      <c r="M150" s="93" t="s">
        <v>774</v>
      </c>
      <c r="N150" s="93" t="s">
        <v>774</v>
      </c>
      <c r="O150" s="66">
        <v>0.84684684684684686</v>
      </c>
      <c r="P150" s="66">
        <v>9.45945945945946E-2</v>
      </c>
      <c r="Q150" s="66">
        <v>4.5045045045045043E-2</v>
      </c>
      <c r="R150" s="66">
        <v>1.3513513513513514E-2</v>
      </c>
      <c r="S150" s="120">
        <v>222</v>
      </c>
      <c r="T150" s="66" t="s">
        <v>694</v>
      </c>
      <c r="U150" s="66" t="s">
        <v>694</v>
      </c>
      <c r="V150" s="66" t="s">
        <v>694</v>
      </c>
      <c r="W150" s="66" t="s">
        <v>694</v>
      </c>
      <c r="X150" s="120" t="s">
        <v>694</v>
      </c>
      <c r="Y150" s="96">
        <v>0.80861244019138756</v>
      </c>
      <c r="Z150" s="96">
        <v>0.13875598086124402</v>
      </c>
      <c r="AA150" s="96">
        <v>4.3062200956937802E-2</v>
      </c>
      <c r="AB150" s="96">
        <v>9.5693779904306216E-3</v>
      </c>
      <c r="AC150" s="16">
        <v>209</v>
      </c>
      <c r="AD150" s="96" t="s">
        <v>694</v>
      </c>
      <c r="AE150" s="96" t="s">
        <v>694</v>
      </c>
      <c r="AF150" s="96" t="s">
        <v>694</v>
      </c>
      <c r="AG150" s="96" t="s">
        <v>694</v>
      </c>
      <c r="AH150" s="16" t="s">
        <v>694</v>
      </c>
      <c r="AI150" s="97">
        <v>0.81623931623931623</v>
      </c>
      <c r="AJ150" s="98">
        <v>0.11538461538461539</v>
      </c>
      <c r="AK150" s="98">
        <v>5.9829059829059832E-2</v>
      </c>
      <c r="AL150" s="98">
        <v>8.5470085470085479E-3</v>
      </c>
      <c r="AM150" s="99">
        <v>234</v>
      </c>
      <c r="AN150" s="97" t="s">
        <v>774</v>
      </c>
      <c r="AO150" s="98" t="s">
        <v>774</v>
      </c>
      <c r="AP150" s="98" t="s">
        <v>774</v>
      </c>
      <c r="AQ150" s="98" t="s">
        <v>774</v>
      </c>
      <c r="AR150" s="99" t="s">
        <v>774</v>
      </c>
    </row>
    <row r="151" spans="1:44">
      <c r="A151" s="58" t="s">
        <v>292</v>
      </c>
      <c r="B151" s="58">
        <v>121</v>
      </c>
      <c r="C151" s="58" t="s">
        <v>13</v>
      </c>
      <c r="D151" s="92" t="s">
        <v>293</v>
      </c>
      <c r="E151" s="122">
        <v>0.83894230769230771</v>
      </c>
      <c r="F151" s="122">
        <v>0.12980769230769232</v>
      </c>
      <c r="G151" s="122">
        <v>1.4423076923076924E-2</v>
      </c>
      <c r="H151" s="122">
        <v>1.6826923076923076E-2</v>
      </c>
      <c r="I151" s="21">
        <v>416</v>
      </c>
      <c r="J151" s="93" t="s">
        <v>774</v>
      </c>
      <c r="K151" s="93" t="s">
        <v>774</v>
      </c>
      <c r="L151" s="93" t="s">
        <v>774</v>
      </c>
      <c r="M151" s="93" t="s">
        <v>774</v>
      </c>
      <c r="N151" s="93" t="s">
        <v>774</v>
      </c>
      <c r="O151" s="66">
        <v>0.77317073170731709</v>
      </c>
      <c r="P151" s="66">
        <v>0.1926829268292683</v>
      </c>
      <c r="Q151" s="66">
        <v>1.4634146341463415E-2</v>
      </c>
      <c r="R151" s="66">
        <v>1.9512195121951219E-2</v>
      </c>
      <c r="S151" s="120">
        <v>410</v>
      </c>
      <c r="T151" s="66" t="s">
        <v>774</v>
      </c>
      <c r="U151" s="66" t="s">
        <v>774</v>
      </c>
      <c r="V151" s="66" t="s">
        <v>774</v>
      </c>
      <c r="W151" s="66" t="s">
        <v>774</v>
      </c>
      <c r="X151" s="120" t="s">
        <v>774</v>
      </c>
      <c r="Y151" s="96">
        <v>0.77464788732394363</v>
      </c>
      <c r="Z151" s="96">
        <v>0.17136150234741784</v>
      </c>
      <c r="AA151" s="96">
        <v>2.3474178403755867E-2</v>
      </c>
      <c r="AB151" s="96">
        <v>3.0516431924882629E-2</v>
      </c>
      <c r="AC151" s="16">
        <v>426</v>
      </c>
      <c r="AD151" s="93" t="s">
        <v>774</v>
      </c>
      <c r="AE151" s="93" t="s">
        <v>774</v>
      </c>
      <c r="AF151" s="93" t="s">
        <v>774</v>
      </c>
      <c r="AG151" s="93" t="s">
        <v>774</v>
      </c>
      <c r="AH151" s="105" t="s">
        <v>774</v>
      </c>
      <c r="AI151" s="97">
        <v>0.73634204275534443</v>
      </c>
      <c r="AJ151" s="98">
        <v>0.20427553444180521</v>
      </c>
      <c r="AK151" s="98">
        <v>2.8503562945368172E-2</v>
      </c>
      <c r="AL151" s="98">
        <v>3.0878859857482184E-2</v>
      </c>
      <c r="AM151" s="99">
        <v>421</v>
      </c>
      <c r="AN151" s="97" t="s">
        <v>774</v>
      </c>
      <c r="AO151" s="98" t="s">
        <v>774</v>
      </c>
      <c r="AP151" s="98" t="s">
        <v>774</v>
      </c>
      <c r="AQ151" s="98" t="s">
        <v>774</v>
      </c>
      <c r="AR151" s="99" t="s">
        <v>774</v>
      </c>
    </row>
    <row r="152" spans="1:44">
      <c r="A152" s="58" t="s">
        <v>294</v>
      </c>
      <c r="B152" s="58">
        <v>189</v>
      </c>
      <c r="C152" s="58" t="s">
        <v>13</v>
      </c>
      <c r="D152" s="92" t="s">
        <v>295</v>
      </c>
      <c r="E152" s="122">
        <v>0.80769230769230771</v>
      </c>
      <c r="F152" s="122">
        <v>0.14529914529914531</v>
      </c>
      <c r="G152" s="122">
        <v>3.4188034188034191E-2</v>
      </c>
      <c r="H152" s="122">
        <v>1.282051282051282E-2</v>
      </c>
      <c r="I152" s="21">
        <v>234</v>
      </c>
      <c r="J152" s="93" t="s">
        <v>774</v>
      </c>
      <c r="K152" s="93" t="s">
        <v>774</v>
      </c>
      <c r="L152" s="93" t="s">
        <v>774</v>
      </c>
      <c r="M152" s="93" t="s">
        <v>774</v>
      </c>
      <c r="N152" s="93" t="s">
        <v>774</v>
      </c>
      <c r="O152" s="66">
        <v>0.80973451327433632</v>
      </c>
      <c r="P152" s="66">
        <v>0.12389380530973451</v>
      </c>
      <c r="Q152" s="66">
        <v>4.4247787610619468E-2</v>
      </c>
      <c r="R152" s="66">
        <v>2.2123893805309734E-2</v>
      </c>
      <c r="S152" s="120">
        <v>226</v>
      </c>
      <c r="T152" s="66" t="s">
        <v>774</v>
      </c>
      <c r="U152" s="66" t="s">
        <v>774</v>
      </c>
      <c r="V152" s="66" t="s">
        <v>774</v>
      </c>
      <c r="W152" s="66" t="s">
        <v>774</v>
      </c>
      <c r="X152" s="120" t="s">
        <v>774</v>
      </c>
      <c r="Y152" s="96">
        <v>0.79326923076923073</v>
      </c>
      <c r="Z152" s="96">
        <v>0.12980769230769232</v>
      </c>
      <c r="AA152" s="96">
        <v>5.7692307692307696E-2</v>
      </c>
      <c r="AB152" s="96">
        <v>1.9230769230769232E-2</v>
      </c>
      <c r="AC152" s="16">
        <v>208</v>
      </c>
      <c r="AD152" s="93" t="s">
        <v>774</v>
      </c>
      <c r="AE152" s="93" t="s">
        <v>774</v>
      </c>
      <c r="AF152" s="93" t="s">
        <v>774</v>
      </c>
      <c r="AG152" s="93" t="s">
        <v>774</v>
      </c>
      <c r="AH152" s="105" t="s">
        <v>774</v>
      </c>
      <c r="AI152" s="97">
        <v>0.73499999999999999</v>
      </c>
      <c r="AJ152" s="98">
        <v>0.16500000000000001</v>
      </c>
      <c r="AK152" s="98">
        <v>0.08</v>
      </c>
      <c r="AL152" s="98">
        <v>0.02</v>
      </c>
      <c r="AM152" s="99">
        <v>200</v>
      </c>
      <c r="AN152" s="97" t="s">
        <v>774</v>
      </c>
      <c r="AO152" s="98" t="s">
        <v>774</v>
      </c>
      <c r="AP152" s="98" t="s">
        <v>774</v>
      </c>
      <c r="AQ152" s="98" t="s">
        <v>774</v>
      </c>
      <c r="AR152" s="99" t="s">
        <v>774</v>
      </c>
    </row>
    <row r="153" spans="1:44">
      <c r="A153" s="58" t="s">
        <v>296</v>
      </c>
      <c r="B153" s="58">
        <v>171</v>
      </c>
      <c r="C153" s="58" t="s">
        <v>13</v>
      </c>
      <c r="D153" s="92" t="s">
        <v>297</v>
      </c>
      <c r="E153" s="122">
        <v>0.88541666666666663</v>
      </c>
      <c r="F153" s="122">
        <v>7.2916666666666671E-2</v>
      </c>
      <c r="G153" s="122">
        <v>4.1666666666666664E-2</v>
      </c>
      <c r="H153" s="122">
        <v>0</v>
      </c>
      <c r="I153" s="21">
        <v>96</v>
      </c>
      <c r="J153" s="93" t="s">
        <v>774</v>
      </c>
      <c r="K153" s="93" t="s">
        <v>774</v>
      </c>
      <c r="L153" s="93" t="s">
        <v>774</v>
      </c>
      <c r="M153" s="93" t="s">
        <v>774</v>
      </c>
      <c r="N153" s="93" t="s">
        <v>774</v>
      </c>
      <c r="O153" s="66">
        <v>0.89010989010989006</v>
      </c>
      <c r="P153" s="66">
        <v>7.6923076923076927E-2</v>
      </c>
      <c r="Q153" s="66">
        <v>2.197802197802198E-2</v>
      </c>
      <c r="R153" s="66">
        <v>1.098901098901099E-2</v>
      </c>
      <c r="S153" s="120">
        <v>91</v>
      </c>
      <c r="T153" s="66" t="s">
        <v>774</v>
      </c>
      <c r="U153" s="66" t="s">
        <v>774</v>
      </c>
      <c r="V153" s="66" t="s">
        <v>774</v>
      </c>
      <c r="W153" s="66" t="s">
        <v>774</v>
      </c>
      <c r="X153" s="120" t="s">
        <v>774</v>
      </c>
      <c r="Y153" s="96">
        <v>0.90588235294117647</v>
      </c>
      <c r="Z153" s="96">
        <v>3.5294117647058823E-2</v>
      </c>
      <c r="AA153" s="96">
        <v>2.3529411764705882E-2</v>
      </c>
      <c r="AB153" s="96">
        <v>3.5294117647058823E-2</v>
      </c>
      <c r="AC153" s="16">
        <v>85</v>
      </c>
      <c r="AD153" s="93" t="s">
        <v>774</v>
      </c>
      <c r="AE153" s="93" t="s">
        <v>774</v>
      </c>
      <c r="AF153" s="93" t="s">
        <v>774</v>
      </c>
      <c r="AG153" s="93" t="s">
        <v>774</v>
      </c>
      <c r="AH153" s="105" t="s">
        <v>774</v>
      </c>
      <c r="AI153" s="97">
        <v>0.88059701492537312</v>
      </c>
      <c r="AJ153" s="98">
        <v>8.9552238805970144E-2</v>
      </c>
      <c r="AK153" s="98">
        <v>1.4925373134328358E-2</v>
      </c>
      <c r="AL153" s="98">
        <v>1.4925373134328358E-2</v>
      </c>
      <c r="AM153" s="99">
        <v>67</v>
      </c>
      <c r="AN153" s="97" t="s">
        <v>774</v>
      </c>
      <c r="AO153" s="98" t="s">
        <v>774</v>
      </c>
      <c r="AP153" s="98" t="s">
        <v>774</v>
      </c>
      <c r="AQ153" s="98" t="s">
        <v>774</v>
      </c>
      <c r="AR153" s="99" t="s">
        <v>774</v>
      </c>
    </row>
    <row r="154" spans="1:44">
      <c r="A154" s="58" t="s">
        <v>298</v>
      </c>
      <c r="B154" s="58">
        <v>112</v>
      </c>
      <c r="C154" s="58" t="s">
        <v>13</v>
      </c>
      <c r="D154" s="92" t="s">
        <v>299</v>
      </c>
      <c r="E154" s="93" t="s">
        <v>774</v>
      </c>
      <c r="F154" s="93" t="s">
        <v>774</v>
      </c>
      <c r="G154" s="93" t="s">
        <v>774</v>
      </c>
      <c r="H154" s="93" t="s">
        <v>774</v>
      </c>
      <c r="I154" s="93" t="s">
        <v>774</v>
      </c>
      <c r="J154" s="93" t="s">
        <v>694</v>
      </c>
      <c r="K154" s="93" t="s">
        <v>694</v>
      </c>
      <c r="L154" s="93" t="s">
        <v>694</v>
      </c>
      <c r="M154" s="93" t="s">
        <v>694</v>
      </c>
      <c r="N154" s="21" t="s">
        <v>694</v>
      </c>
      <c r="O154" s="66">
        <v>0.83333333333333337</v>
      </c>
      <c r="P154" s="66">
        <v>0.16666666666666666</v>
      </c>
      <c r="Q154" s="66">
        <v>0</v>
      </c>
      <c r="R154" s="66">
        <v>0</v>
      </c>
      <c r="S154" s="120">
        <v>6</v>
      </c>
      <c r="T154" s="66" t="s">
        <v>694</v>
      </c>
      <c r="U154" s="66" t="s">
        <v>694</v>
      </c>
      <c r="V154" s="66" t="s">
        <v>694</v>
      </c>
      <c r="W154" s="66" t="s">
        <v>694</v>
      </c>
      <c r="X154" s="120" t="s">
        <v>694</v>
      </c>
      <c r="Y154" s="93" t="s">
        <v>774</v>
      </c>
      <c r="Z154" s="93" t="s">
        <v>774</v>
      </c>
      <c r="AA154" s="93" t="s">
        <v>774</v>
      </c>
      <c r="AB154" s="93" t="s">
        <v>774</v>
      </c>
      <c r="AC154" s="105" t="s">
        <v>774</v>
      </c>
      <c r="AD154" s="96" t="s">
        <v>694</v>
      </c>
      <c r="AE154" s="96" t="s">
        <v>694</v>
      </c>
      <c r="AF154" s="96" t="s">
        <v>694</v>
      </c>
      <c r="AG154" s="96" t="s">
        <v>694</v>
      </c>
      <c r="AH154" s="16" t="s">
        <v>694</v>
      </c>
      <c r="AI154" s="97" t="s">
        <v>774</v>
      </c>
      <c r="AJ154" s="98" t="s">
        <v>774</v>
      </c>
      <c r="AK154" s="98" t="s">
        <v>774</v>
      </c>
      <c r="AL154" s="98" t="s">
        <v>774</v>
      </c>
      <c r="AM154" s="99" t="s">
        <v>774</v>
      </c>
      <c r="AN154" s="98" t="s">
        <v>694</v>
      </c>
      <c r="AO154" s="98" t="s">
        <v>694</v>
      </c>
      <c r="AP154" s="98" t="s">
        <v>694</v>
      </c>
      <c r="AQ154" s="98" t="s">
        <v>694</v>
      </c>
      <c r="AR154" s="99" t="s">
        <v>694</v>
      </c>
    </row>
    <row r="155" spans="1:44">
      <c r="A155" s="58" t="s">
        <v>300</v>
      </c>
      <c r="B155" s="58">
        <v>189</v>
      </c>
      <c r="C155" s="58" t="s">
        <v>13</v>
      </c>
      <c r="D155" s="92" t="s">
        <v>301</v>
      </c>
      <c r="E155" s="122">
        <v>0.82120051085568324</v>
      </c>
      <c r="F155" s="122">
        <v>8.9399744572158366E-2</v>
      </c>
      <c r="G155" s="122">
        <v>6.0025542784163471E-2</v>
      </c>
      <c r="H155" s="122">
        <v>2.9374201787994891E-2</v>
      </c>
      <c r="I155" s="21">
        <v>783</v>
      </c>
      <c r="J155" s="93">
        <v>0.31578947368421051</v>
      </c>
      <c r="K155" s="93">
        <v>0.42105263157894735</v>
      </c>
      <c r="L155" s="93">
        <v>0.26315789473684209</v>
      </c>
      <c r="M155" s="93">
        <v>0</v>
      </c>
      <c r="N155" s="21">
        <v>19</v>
      </c>
      <c r="O155" s="66">
        <v>0.81225554106910036</v>
      </c>
      <c r="P155" s="66">
        <v>8.9960886571056067E-2</v>
      </c>
      <c r="Q155" s="66">
        <v>6.6492829204693613E-2</v>
      </c>
      <c r="R155" s="66">
        <v>3.1290743155149937E-2</v>
      </c>
      <c r="S155" s="120">
        <v>767</v>
      </c>
      <c r="T155" s="66">
        <v>0.25</v>
      </c>
      <c r="U155" s="66">
        <v>0.5</v>
      </c>
      <c r="V155" s="66">
        <v>0.25</v>
      </c>
      <c r="W155" s="66">
        <v>0</v>
      </c>
      <c r="X155" s="120">
        <v>20</v>
      </c>
      <c r="Y155" s="96">
        <v>0.78237650200267028</v>
      </c>
      <c r="Z155" s="96">
        <v>0.12016021361815754</v>
      </c>
      <c r="AA155" s="96">
        <v>6.4085447263017362E-2</v>
      </c>
      <c r="AB155" s="96">
        <v>3.3377837116154871E-2</v>
      </c>
      <c r="AC155" s="16">
        <v>749</v>
      </c>
      <c r="AD155" s="96">
        <v>0.15789473684210525</v>
      </c>
      <c r="AE155" s="96">
        <v>0.57894736842105265</v>
      </c>
      <c r="AF155" s="96">
        <v>0.26315789473684209</v>
      </c>
      <c r="AG155" s="96">
        <v>0</v>
      </c>
      <c r="AH155" s="16">
        <v>19</v>
      </c>
      <c r="AI155" s="97">
        <v>0.75540540540540535</v>
      </c>
      <c r="AJ155" s="98">
        <v>0.12972972972972974</v>
      </c>
      <c r="AK155" s="98">
        <v>7.567567567567568E-2</v>
      </c>
      <c r="AL155" s="98">
        <v>3.9189189189189191E-2</v>
      </c>
      <c r="AM155" s="99">
        <v>740</v>
      </c>
      <c r="AN155" s="98">
        <v>0</v>
      </c>
      <c r="AO155" s="98">
        <v>0.4</v>
      </c>
      <c r="AP155" s="98">
        <v>0.6</v>
      </c>
      <c r="AQ155" s="98">
        <v>0</v>
      </c>
      <c r="AR155" s="99">
        <v>15</v>
      </c>
    </row>
    <row r="156" spans="1:44">
      <c r="A156" s="58" t="s">
        <v>302</v>
      </c>
      <c r="B156" s="58">
        <v>113</v>
      </c>
      <c r="C156" s="58" t="s">
        <v>13</v>
      </c>
      <c r="D156" s="92" t="s">
        <v>303</v>
      </c>
      <c r="E156" s="122">
        <v>0.66176470588235292</v>
      </c>
      <c r="F156" s="122">
        <v>0.21568627450980393</v>
      </c>
      <c r="G156" s="122">
        <v>0.11764705882352941</v>
      </c>
      <c r="H156" s="122">
        <v>4.9019607843137254E-3</v>
      </c>
      <c r="I156" s="21">
        <v>204</v>
      </c>
      <c r="J156" s="93" t="s">
        <v>774</v>
      </c>
      <c r="K156" s="93" t="s">
        <v>774</v>
      </c>
      <c r="L156" s="93" t="s">
        <v>774</v>
      </c>
      <c r="M156" s="93" t="s">
        <v>774</v>
      </c>
      <c r="N156" s="93" t="s">
        <v>774</v>
      </c>
      <c r="O156" s="66">
        <v>0.69955156950672648</v>
      </c>
      <c r="P156" s="66">
        <v>0.17488789237668162</v>
      </c>
      <c r="Q156" s="66">
        <v>0.11659192825112108</v>
      </c>
      <c r="R156" s="66">
        <v>8.9686098654708519E-3</v>
      </c>
      <c r="S156" s="120">
        <v>223</v>
      </c>
      <c r="T156" s="66">
        <v>9.0909090909090912E-2</v>
      </c>
      <c r="U156" s="66">
        <v>0.27272727272727271</v>
      </c>
      <c r="V156" s="66">
        <v>0.63636363636363635</v>
      </c>
      <c r="W156" s="66">
        <v>0</v>
      </c>
      <c r="X156" s="120">
        <v>11</v>
      </c>
      <c r="Y156" s="96">
        <v>0.67906976744186043</v>
      </c>
      <c r="Z156" s="96">
        <v>0.21395348837209302</v>
      </c>
      <c r="AA156" s="96">
        <v>0.10232558139534884</v>
      </c>
      <c r="AB156" s="96">
        <v>4.6511627906976744E-3</v>
      </c>
      <c r="AC156" s="16">
        <v>215</v>
      </c>
      <c r="AD156" s="93" t="s">
        <v>774</v>
      </c>
      <c r="AE156" s="93" t="s">
        <v>774</v>
      </c>
      <c r="AF156" s="93" t="s">
        <v>774</v>
      </c>
      <c r="AG156" s="93" t="s">
        <v>774</v>
      </c>
      <c r="AH156" s="105" t="s">
        <v>774</v>
      </c>
      <c r="AI156" s="97">
        <v>0.60396039603960394</v>
      </c>
      <c r="AJ156" s="98">
        <v>0.31683168316831684</v>
      </c>
      <c r="AK156" s="98">
        <v>6.9306930693069313E-2</v>
      </c>
      <c r="AL156" s="98">
        <v>9.9009900990099011E-3</v>
      </c>
      <c r="AM156" s="99">
        <v>202</v>
      </c>
      <c r="AN156" s="98">
        <v>0</v>
      </c>
      <c r="AO156" s="98">
        <v>0.63636363636363635</v>
      </c>
      <c r="AP156" s="98">
        <v>0.36363636363636365</v>
      </c>
      <c r="AQ156" s="98">
        <v>0</v>
      </c>
      <c r="AR156" s="99">
        <v>11</v>
      </c>
    </row>
    <row r="157" spans="1:44">
      <c r="A157" s="58" t="s">
        <v>304</v>
      </c>
      <c r="B157" s="58">
        <v>113</v>
      </c>
      <c r="C157" s="58" t="s">
        <v>13</v>
      </c>
      <c r="D157" s="92" t="s">
        <v>305</v>
      </c>
      <c r="E157" s="122">
        <v>0.61403508771929827</v>
      </c>
      <c r="F157" s="122">
        <v>0.14035087719298245</v>
      </c>
      <c r="G157" s="122">
        <v>0.21052631578947367</v>
      </c>
      <c r="H157" s="122">
        <v>3.5087719298245612E-2</v>
      </c>
      <c r="I157" s="21">
        <v>57</v>
      </c>
      <c r="J157" s="93" t="s">
        <v>774</v>
      </c>
      <c r="K157" s="93" t="s">
        <v>774</v>
      </c>
      <c r="L157" s="93" t="s">
        <v>774</v>
      </c>
      <c r="M157" s="93" t="s">
        <v>774</v>
      </c>
      <c r="N157" s="93" t="s">
        <v>774</v>
      </c>
      <c r="O157" s="66">
        <v>0.609375</v>
      </c>
      <c r="P157" s="66">
        <v>0.15625</v>
      </c>
      <c r="Q157" s="66">
        <v>0.21875</v>
      </c>
      <c r="R157" s="66">
        <v>1.5625E-2</v>
      </c>
      <c r="S157" s="120">
        <v>64</v>
      </c>
      <c r="T157" s="66" t="s">
        <v>774</v>
      </c>
      <c r="U157" s="66" t="s">
        <v>774</v>
      </c>
      <c r="V157" s="66" t="s">
        <v>774</v>
      </c>
      <c r="W157" s="66" t="s">
        <v>774</v>
      </c>
      <c r="X157" s="120" t="s">
        <v>774</v>
      </c>
      <c r="Y157" s="96">
        <v>0.57407407407407407</v>
      </c>
      <c r="Z157" s="96">
        <v>0.22222222222222221</v>
      </c>
      <c r="AA157" s="96">
        <v>0.18518518518518517</v>
      </c>
      <c r="AB157" s="96">
        <v>1.8518518518518517E-2</v>
      </c>
      <c r="AC157" s="16">
        <v>54</v>
      </c>
      <c r="AD157" s="93" t="s">
        <v>774</v>
      </c>
      <c r="AE157" s="93" t="s">
        <v>774</v>
      </c>
      <c r="AF157" s="93" t="s">
        <v>774</v>
      </c>
      <c r="AG157" s="93" t="s">
        <v>774</v>
      </c>
      <c r="AH157" s="105" t="s">
        <v>774</v>
      </c>
      <c r="AI157" s="97">
        <v>0.46341463414634149</v>
      </c>
      <c r="AJ157" s="98">
        <v>0.36585365853658536</v>
      </c>
      <c r="AK157" s="98">
        <v>0.17073170731707318</v>
      </c>
      <c r="AL157" s="98">
        <v>0</v>
      </c>
      <c r="AM157" s="99">
        <v>41</v>
      </c>
      <c r="AN157" s="97" t="s">
        <v>774</v>
      </c>
      <c r="AO157" s="98" t="s">
        <v>774</v>
      </c>
      <c r="AP157" s="98" t="s">
        <v>774</v>
      </c>
      <c r="AQ157" s="98" t="s">
        <v>774</v>
      </c>
      <c r="AR157" s="99" t="s">
        <v>774</v>
      </c>
    </row>
    <row r="158" spans="1:44">
      <c r="A158" s="58" t="s">
        <v>306</v>
      </c>
      <c r="B158" s="58">
        <v>171</v>
      </c>
      <c r="C158" s="58" t="s">
        <v>13</v>
      </c>
      <c r="D158" s="92" t="s">
        <v>307</v>
      </c>
      <c r="E158" s="122">
        <v>0.58866813833701248</v>
      </c>
      <c r="F158" s="122">
        <v>0.29948491537895511</v>
      </c>
      <c r="G158" s="122">
        <v>9.9337748344370855E-2</v>
      </c>
      <c r="H158" s="122">
        <v>1.2509197939661517E-2</v>
      </c>
      <c r="I158" s="21">
        <v>1359</v>
      </c>
      <c r="J158" s="93">
        <v>0.15094339622641509</v>
      </c>
      <c r="K158" s="93">
        <v>0.56603773584905659</v>
      </c>
      <c r="L158" s="93">
        <v>0.28301886792452829</v>
      </c>
      <c r="M158" s="93">
        <v>0</v>
      </c>
      <c r="N158" s="21">
        <v>53</v>
      </c>
      <c r="O158" s="66">
        <v>0.58143074581430743</v>
      </c>
      <c r="P158" s="66">
        <v>0.32572298325722981</v>
      </c>
      <c r="Q158" s="66">
        <v>8.2952815829528154E-2</v>
      </c>
      <c r="R158" s="66">
        <v>9.8934550989345504E-3</v>
      </c>
      <c r="S158" s="120">
        <v>1314</v>
      </c>
      <c r="T158" s="66">
        <v>0.10344827586206896</v>
      </c>
      <c r="U158" s="66">
        <v>0.7068965517241379</v>
      </c>
      <c r="V158" s="66">
        <v>0.18965517241379309</v>
      </c>
      <c r="W158" s="66">
        <v>0</v>
      </c>
      <c r="X158" s="120">
        <v>58</v>
      </c>
      <c r="Y158" s="96">
        <v>0.59455252918287937</v>
      </c>
      <c r="Z158" s="96">
        <v>0.30972762645914398</v>
      </c>
      <c r="AA158" s="96">
        <v>8.8715953307393E-2</v>
      </c>
      <c r="AB158" s="96">
        <v>7.0038910505836579E-3</v>
      </c>
      <c r="AC158" s="16">
        <v>1285</v>
      </c>
      <c r="AD158" s="96">
        <v>0.12727272727272726</v>
      </c>
      <c r="AE158" s="96">
        <v>0.54545454545454541</v>
      </c>
      <c r="AF158" s="96">
        <v>0.29090909090909089</v>
      </c>
      <c r="AG158" s="96">
        <v>3.6363636363636362E-2</v>
      </c>
      <c r="AH158" s="16">
        <v>55</v>
      </c>
      <c r="AI158" s="97">
        <v>0.57867132867132864</v>
      </c>
      <c r="AJ158" s="98">
        <v>0.31468531468531469</v>
      </c>
      <c r="AK158" s="98">
        <v>9.6153846153846159E-2</v>
      </c>
      <c r="AL158" s="98">
        <v>1.048951048951049E-2</v>
      </c>
      <c r="AM158" s="99">
        <v>1144</v>
      </c>
      <c r="AN158" s="98">
        <v>0.16949152542372881</v>
      </c>
      <c r="AO158" s="98">
        <v>0.5423728813559322</v>
      </c>
      <c r="AP158" s="98">
        <v>0.25423728813559321</v>
      </c>
      <c r="AQ158" s="98">
        <v>3.3898305084745763E-2</v>
      </c>
      <c r="AR158" s="99">
        <v>59</v>
      </c>
    </row>
    <row r="159" spans="1:44">
      <c r="A159" s="58" t="s">
        <v>308</v>
      </c>
      <c r="B159" s="58">
        <v>113</v>
      </c>
      <c r="C159" s="58" t="s">
        <v>13</v>
      </c>
      <c r="D159" s="92" t="s">
        <v>309</v>
      </c>
      <c r="E159" s="122">
        <v>0.39784946236559138</v>
      </c>
      <c r="F159" s="122">
        <v>0.4946236559139785</v>
      </c>
      <c r="G159" s="122">
        <v>0.10752688172043011</v>
      </c>
      <c r="H159" s="122">
        <v>0</v>
      </c>
      <c r="I159" s="21">
        <v>93</v>
      </c>
      <c r="J159" s="93" t="s">
        <v>774</v>
      </c>
      <c r="K159" s="93" t="s">
        <v>774</v>
      </c>
      <c r="L159" s="93" t="s">
        <v>774</v>
      </c>
      <c r="M159" s="93" t="s">
        <v>774</v>
      </c>
      <c r="N159" s="93" t="s">
        <v>774</v>
      </c>
      <c r="O159" s="66">
        <v>0.41747572815533979</v>
      </c>
      <c r="P159" s="66">
        <v>0.41747572815533979</v>
      </c>
      <c r="Q159" s="66">
        <v>0.14563106796116504</v>
      </c>
      <c r="R159" s="66">
        <v>1.9417475728155338E-2</v>
      </c>
      <c r="S159" s="120">
        <v>103</v>
      </c>
      <c r="T159" s="66" t="s">
        <v>774</v>
      </c>
      <c r="U159" s="66" t="s">
        <v>774</v>
      </c>
      <c r="V159" s="66" t="s">
        <v>774</v>
      </c>
      <c r="W159" s="66" t="s">
        <v>774</v>
      </c>
      <c r="X159" s="120" t="s">
        <v>774</v>
      </c>
      <c r="Y159" s="96">
        <v>0.47457627118644069</v>
      </c>
      <c r="Z159" s="96">
        <v>0.36440677966101692</v>
      </c>
      <c r="AA159" s="96">
        <v>0.11864406779661017</v>
      </c>
      <c r="AB159" s="96">
        <v>4.2372881355932202E-2</v>
      </c>
      <c r="AC159" s="16">
        <v>118</v>
      </c>
      <c r="AD159" s="93" t="s">
        <v>774</v>
      </c>
      <c r="AE159" s="93" t="s">
        <v>774</v>
      </c>
      <c r="AF159" s="93" t="s">
        <v>774</v>
      </c>
      <c r="AG159" s="93" t="s">
        <v>774</v>
      </c>
      <c r="AH159" s="105" t="s">
        <v>774</v>
      </c>
      <c r="AI159" s="97">
        <v>0.48514851485148514</v>
      </c>
      <c r="AJ159" s="98">
        <v>0.37623762376237624</v>
      </c>
      <c r="AK159" s="98">
        <v>0.13861386138613863</v>
      </c>
      <c r="AL159" s="98">
        <v>0</v>
      </c>
      <c r="AM159" s="99">
        <v>101</v>
      </c>
      <c r="AN159" s="97" t="s">
        <v>774</v>
      </c>
      <c r="AO159" s="98" t="s">
        <v>774</v>
      </c>
      <c r="AP159" s="98" t="s">
        <v>774</v>
      </c>
      <c r="AQ159" s="98" t="s">
        <v>774</v>
      </c>
      <c r="AR159" s="99" t="s">
        <v>774</v>
      </c>
    </row>
    <row r="160" spans="1:44">
      <c r="A160" s="58" t="s">
        <v>310</v>
      </c>
      <c r="B160" s="58">
        <v>105</v>
      </c>
      <c r="C160" s="58" t="s">
        <v>13</v>
      </c>
      <c r="D160" s="92" t="s">
        <v>311</v>
      </c>
      <c r="E160" s="122">
        <v>0.71028037383177567</v>
      </c>
      <c r="F160" s="122">
        <v>0.15887850467289719</v>
      </c>
      <c r="G160" s="122">
        <v>0.12149532710280374</v>
      </c>
      <c r="H160" s="122">
        <v>9.3457943925233638E-3</v>
      </c>
      <c r="I160" s="21">
        <v>107</v>
      </c>
      <c r="J160" s="93">
        <v>0.38461538461538464</v>
      </c>
      <c r="K160" s="93">
        <v>0.23076923076923078</v>
      </c>
      <c r="L160" s="93">
        <v>0.38461538461538464</v>
      </c>
      <c r="M160" s="93">
        <v>0</v>
      </c>
      <c r="N160" s="21">
        <v>13</v>
      </c>
      <c r="O160" s="66">
        <v>0.79166666666666663</v>
      </c>
      <c r="P160" s="66">
        <v>0.1</v>
      </c>
      <c r="Q160" s="66">
        <v>0.10833333333333334</v>
      </c>
      <c r="R160" s="66">
        <v>0</v>
      </c>
      <c r="S160" s="120">
        <v>120</v>
      </c>
      <c r="T160" s="66">
        <v>0.46153846153846156</v>
      </c>
      <c r="U160" s="66">
        <v>0.30769230769230771</v>
      </c>
      <c r="V160" s="66">
        <v>0.23076923076923078</v>
      </c>
      <c r="W160" s="66">
        <v>0</v>
      </c>
      <c r="X160" s="120">
        <v>13</v>
      </c>
      <c r="Y160" s="96">
        <v>0.77966101694915257</v>
      </c>
      <c r="Z160" s="96">
        <v>0.1440677966101695</v>
      </c>
      <c r="AA160" s="96">
        <v>7.6271186440677971E-2</v>
      </c>
      <c r="AB160" s="96">
        <v>0</v>
      </c>
      <c r="AC160" s="16">
        <v>118</v>
      </c>
      <c r="AD160" s="96">
        <v>0.3</v>
      </c>
      <c r="AE160" s="96">
        <v>0.6</v>
      </c>
      <c r="AF160" s="96">
        <v>0.1</v>
      </c>
      <c r="AG160" s="96">
        <v>0</v>
      </c>
      <c r="AH160" s="16">
        <v>10</v>
      </c>
      <c r="AI160" s="97">
        <v>0.78991596638655459</v>
      </c>
      <c r="AJ160" s="98">
        <v>0.1092436974789916</v>
      </c>
      <c r="AK160" s="98">
        <v>0.10084033613445378</v>
      </c>
      <c r="AL160" s="98">
        <v>0</v>
      </c>
      <c r="AM160" s="99">
        <v>119</v>
      </c>
      <c r="AN160" s="98">
        <v>0.33333333333333331</v>
      </c>
      <c r="AO160" s="98">
        <v>0.25</v>
      </c>
      <c r="AP160" s="98">
        <v>0.41666666666666669</v>
      </c>
      <c r="AQ160" s="98">
        <v>0</v>
      </c>
      <c r="AR160" s="99">
        <v>12</v>
      </c>
    </row>
    <row r="161" spans="1:44">
      <c r="A161" s="58" t="s">
        <v>312</v>
      </c>
      <c r="B161" s="58">
        <v>189</v>
      </c>
      <c r="C161" s="58" t="s">
        <v>13</v>
      </c>
      <c r="D161" s="92" t="s">
        <v>313</v>
      </c>
      <c r="E161" s="122">
        <v>0.68456375838926176</v>
      </c>
      <c r="F161" s="122">
        <v>0.20805369127516779</v>
      </c>
      <c r="G161" s="122">
        <v>8.7248322147651006E-2</v>
      </c>
      <c r="H161" s="122">
        <v>2.0134228187919462E-2</v>
      </c>
      <c r="I161" s="21">
        <v>298</v>
      </c>
      <c r="J161" s="93" t="s">
        <v>774</v>
      </c>
      <c r="K161" s="93" t="s">
        <v>774</v>
      </c>
      <c r="L161" s="93" t="s">
        <v>774</v>
      </c>
      <c r="M161" s="93" t="s">
        <v>774</v>
      </c>
      <c r="N161" s="93" t="s">
        <v>774</v>
      </c>
      <c r="O161" s="66">
        <v>0.70529801324503316</v>
      </c>
      <c r="P161" s="66">
        <v>0.17880794701986755</v>
      </c>
      <c r="Q161" s="66">
        <v>9.602649006622517E-2</v>
      </c>
      <c r="R161" s="66">
        <v>1.9867549668874173E-2</v>
      </c>
      <c r="S161" s="120">
        <v>302</v>
      </c>
      <c r="T161" s="66" t="s">
        <v>774</v>
      </c>
      <c r="U161" s="66" t="s">
        <v>774</v>
      </c>
      <c r="V161" s="66" t="s">
        <v>774</v>
      </c>
      <c r="W161" s="66" t="s">
        <v>774</v>
      </c>
      <c r="X161" s="120" t="s">
        <v>774</v>
      </c>
      <c r="Y161" s="96">
        <v>0.75426621160409557</v>
      </c>
      <c r="Z161" s="96">
        <v>0.16382252559726962</v>
      </c>
      <c r="AA161" s="96">
        <v>7.1672354948805458E-2</v>
      </c>
      <c r="AB161" s="96">
        <v>1.0238907849829351E-2</v>
      </c>
      <c r="AC161" s="16">
        <v>293</v>
      </c>
      <c r="AD161" s="93" t="s">
        <v>774</v>
      </c>
      <c r="AE161" s="93" t="s">
        <v>774</v>
      </c>
      <c r="AF161" s="93" t="s">
        <v>774</v>
      </c>
      <c r="AG161" s="93" t="s">
        <v>774</v>
      </c>
      <c r="AH161" s="105" t="s">
        <v>774</v>
      </c>
      <c r="AI161" s="97">
        <v>0.8039867109634552</v>
      </c>
      <c r="AJ161" s="98">
        <v>0.11295681063122924</v>
      </c>
      <c r="AK161" s="98">
        <v>6.3122923588039864E-2</v>
      </c>
      <c r="AL161" s="98">
        <v>1.9933554817275746E-2</v>
      </c>
      <c r="AM161" s="99">
        <v>301</v>
      </c>
      <c r="AN161" s="97" t="s">
        <v>774</v>
      </c>
      <c r="AO161" s="98" t="s">
        <v>774</v>
      </c>
      <c r="AP161" s="98" t="s">
        <v>774</v>
      </c>
      <c r="AQ161" s="98" t="s">
        <v>774</v>
      </c>
      <c r="AR161" s="99" t="s">
        <v>774</v>
      </c>
    </row>
    <row r="162" spans="1:44">
      <c r="A162" s="58" t="s">
        <v>314</v>
      </c>
      <c r="B162" s="58">
        <v>112</v>
      </c>
      <c r="C162" s="58" t="s">
        <v>13</v>
      </c>
      <c r="D162" s="92" t="s">
        <v>315</v>
      </c>
      <c r="E162" s="93" t="s">
        <v>774</v>
      </c>
      <c r="F162" s="93" t="s">
        <v>774</v>
      </c>
      <c r="G162" s="93" t="s">
        <v>774</v>
      </c>
      <c r="H162" s="93" t="s">
        <v>774</v>
      </c>
      <c r="I162" s="93" t="s">
        <v>774</v>
      </c>
      <c r="J162" s="93" t="s">
        <v>694</v>
      </c>
      <c r="K162" s="93" t="s">
        <v>694</v>
      </c>
      <c r="L162" s="93" t="s">
        <v>694</v>
      </c>
      <c r="M162" s="93" t="s">
        <v>694</v>
      </c>
      <c r="N162" s="21" t="s">
        <v>694</v>
      </c>
      <c r="O162" s="66">
        <v>1</v>
      </c>
      <c r="P162" s="66">
        <v>0</v>
      </c>
      <c r="Q162" s="66">
        <v>0</v>
      </c>
      <c r="R162" s="66">
        <v>0</v>
      </c>
      <c r="S162" s="120">
        <v>10</v>
      </c>
      <c r="T162" s="66" t="s">
        <v>694</v>
      </c>
      <c r="U162" s="66" t="s">
        <v>694</v>
      </c>
      <c r="V162" s="66" t="s">
        <v>694</v>
      </c>
      <c r="W162" s="66" t="s">
        <v>694</v>
      </c>
      <c r="X162" s="120" t="s">
        <v>694</v>
      </c>
      <c r="Y162" s="93" t="s">
        <v>774</v>
      </c>
      <c r="Z162" s="93" t="s">
        <v>774</v>
      </c>
      <c r="AA162" s="93" t="s">
        <v>774</v>
      </c>
      <c r="AB162" s="93" t="s">
        <v>774</v>
      </c>
      <c r="AC162" s="105" t="s">
        <v>774</v>
      </c>
      <c r="AD162" s="96" t="s">
        <v>694</v>
      </c>
      <c r="AE162" s="96" t="s">
        <v>694</v>
      </c>
      <c r="AF162" s="96" t="s">
        <v>694</v>
      </c>
      <c r="AG162" s="96" t="s">
        <v>694</v>
      </c>
      <c r="AH162" s="16" t="s">
        <v>694</v>
      </c>
      <c r="AI162" s="97" t="s">
        <v>774</v>
      </c>
      <c r="AJ162" s="98" t="s">
        <v>774</v>
      </c>
      <c r="AK162" s="98" t="s">
        <v>774</v>
      </c>
      <c r="AL162" s="98" t="s">
        <v>774</v>
      </c>
      <c r="AM162" s="99" t="s">
        <v>774</v>
      </c>
      <c r="AN162" s="98" t="s">
        <v>694</v>
      </c>
      <c r="AO162" s="98" t="s">
        <v>694</v>
      </c>
      <c r="AP162" s="98" t="s">
        <v>694</v>
      </c>
      <c r="AQ162" s="98" t="s">
        <v>694</v>
      </c>
      <c r="AR162" s="99" t="s">
        <v>694</v>
      </c>
    </row>
    <row r="163" spans="1:44">
      <c r="A163" s="58" t="s">
        <v>316</v>
      </c>
      <c r="B163" s="58">
        <v>189</v>
      </c>
      <c r="C163" s="58" t="s">
        <v>13</v>
      </c>
      <c r="D163" s="92" t="s">
        <v>317</v>
      </c>
      <c r="E163" s="122">
        <v>0.69156159068865175</v>
      </c>
      <c r="F163" s="122">
        <v>0.20271580989330748</v>
      </c>
      <c r="G163" s="122">
        <v>9.2143549951503395E-2</v>
      </c>
      <c r="H163" s="122">
        <v>1.3579049466537343E-2</v>
      </c>
      <c r="I163" s="21">
        <v>1031</v>
      </c>
      <c r="J163" s="93">
        <v>0.26315789473684209</v>
      </c>
      <c r="K163" s="93">
        <v>0.55263157894736847</v>
      </c>
      <c r="L163" s="93">
        <v>0.18421052631578946</v>
      </c>
      <c r="M163" s="93">
        <v>0</v>
      </c>
      <c r="N163" s="21">
        <v>38</v>
      </c>
      <c r="O163" s="66">
        <v>0.65208110992529345</v>
      </c>
      <c r="P163" s="66">
        <v>0.25293489861259338</v>
      </c>
      <c r="Q163" s="66">
        <v>8.4311632870864461E-2</v>
      </c>
      <c r="R163" s="66">
        <v>1.0672358591248666E-2</v>
      </c>
      <c r="S163" s="120">
        <v>937</v>
      </c>
      <c r="T163" s="66">
        <v>0.25714285714285712</v>
      </c>
      <c r="U163" s="66">
        <v>0.51428571428571423</v>
      </c>
      <c r="V163" s="66">
        <v>0.22857142857142856</v>
      </c>
      <c r="W163" s="66">
        <v>0</v>
      </c>
      <c r="X163" s="120">
        <v>35</v>
      </c>
      <c r="Y163" s="96">
        <v>0.60175054704595188</v>
      </c>
      <c r="Z163" s="96">
        <v>0.2735229759299781</v>
      </c>
      <c r="AA163" s="96">
        <v>0.11269146608315099</v>
      </c>
      <c r="AB163" s="96">
        <v>1.2035010940919038E-2</v>
      </c>
      <c r="AC163" s="16">
        <v>914</v>
      </c>
      <c r="AD163" s="96">
        <v>0.17142857142857143</v>
      </c>
      <c r="AE163" s="96">
        <v>0.48571428571428571</v>
      </c>
      <c r="AF163" s="96">
        <v>0.31428571428571428</v>
      </c>
      <c r="AG163" s="96">
        <v>2.8571428571428571E-2</v>
      </c>
      <c r="AH163" s="16">
        <v>35</v>
      </c>
      <c r="AI163" s="97">
        <v>0.55425904317386232</v>
      </c>
      <c r="AJ163" s="98">
        <v>0.28704784130688449</v>
      </c>
      <c r="AK163" s="98">
        <v>0.13768961493582263</v>
      </c>
      <c r="AL163" s="98">
        <v>2.1003500583430573E-2</v>
      </c>
      <c r="AM163" s="99">
        <v>857</v>
      </c>
      <c r="AN163" s="98">
        <v>0</v>
      </c>
      <c r="AO163" s="98">
        <v>0.51351351351351349</v>
      </c>
      <c r="AP163" s="98">
        <v>0.32432432432432434</v>
      </c>
      <c r="AQ163" s="98">
        <v>0.16216216216216217</v>
      </c>
      <c r="AR163" s="99">
        <v>37</v>
      </c>
    </row>
    <row r="164" spans="1:44">
      <c r="A164" s="58" t="s">
        <v>318</v>
      </c>
      <c r="B164" s="58">
        <v>189</v>
      </c>
      <c r="C164" s="58" t="s">
        <v>8</v>
      </c>
      <c r="D164" s="92" t="s">
        <v>319</v>
      </c>
      <c r="E164" s="122">
        <v>0.58516098926738214</v>
      </c>
      <c r="F164" s="122">
        <v>0.25804946336910872</v>
      </c>
      <c r="G164" s="122">
        <v>0.15025664955669621</v>
      </c>
      <c r="H164" s="122">
        <v>6.5328978068128788E-3</v>
      </c>
      <c r="I164" s="21">
        <v>2143</v>
      </c>
      <c r="J164" s="93">
        <v>1.6393442622950821E-2</v>
      </c>
      <c r="K164" s="93">
        <v>0.57377049180327866</v>
      </c>
      <c r="L164" s="93">
        <v>0.4098360655737705</v>
      </c>
      <c r="M164" s="93">
        <v>0</v>
      </c>
      <c r="N164" s="21">
        <v>61</v>
      </c>
      <c r="O164" s="66">
        <v>0.60352213231794383</v>
      </c>
      <c r="P164" s="66">
        <v>0.24178962398857687</v>
      </c>
      <c r="Q164" s="66">
        <v>0.14850071394574013</v>
      </c>
      <c r="R164" s="66">
        <v>6.1875297477391716E-3</v>
      </c>
      <c r="S164" s="120">
        <v>2101</v>
      </c>
      <c r="T164" s="66">
        <v>3.2258064516129031E-2</v>
      </c>
      <c r="U164" s="66">
        <v>0.43548387096774194</v>
      </c>
      <c r="V164" s="66">
        <v>0.532258064516129</v>
      </c>
      <c r="W164" s="66">
        <v>0</v>
      </c>
      <c r="X164" s="120">
        <v>62</v>
      </c>
      <c r="Y164" s="96">
        <v>0.62273161413562561</v>
      </c>
      <c r="Z164" s="96">
        <v>0.21633237822349571</v>
      </c>
      <c r="AA164" s="96">
        <v>0.15329512893982808</v>
      </c>
      <c r="AB164" s="96">
        <v>7.6408787010506206E-3</v>
      </c>
      <c r="AC164" s="16">
        <v>2094</v>
      </c>
      <c r="AD164" s="96">
        <v>1.5151515151515152E-2</v>
      </c>
      <c r="AE164" s="96">
        <v>0.25757575757575757</v>
      </c>
      <c r="AF164" s="96">
        <v>0.72727272727272729</v>
      </c>
      <c r="AG164" s="96">
        <v>0</v>
      </c>
      <c r="AH164" s="16">
        <v>66</v>
      </c>
      <c r="AI164" s="97">
        <v>0.6402195608782435</v>
      </c>
      <c r="AJ164" s="98">
        <v>0.21956087824351297</v>
      </c>
      <c r="AK164" s="98">
        <v>0.1347305389221557</v>
      </c>
      <c r="AL164" s="98">
        <v>5.4890219560878245E-3</v>
      </c>
      <c r="AM164" s="99">
        <v>2004</v>
      </c>
      <c r="AN164" s="98">
        <v>2.7777777777777776E-2</v>
      </c>
      <c r="AO164" s="98">
        <v>0.31944444444444442</v>
      </c>
      <c r="AP164" s="98">
        <v>0.65277777777777779</v>
      </c>
      <c r="AQ164" s="98">
        <v>0</v>
      </c>
      <c r="AR164" s="99">
        <v>72</v>
      </c>
    </row>
    <row r="165" spans="1:44">
      <c r="A165" s="58" t="s">
        <v>320</v>
      </c>
      <c r="B165" s="58">
        <v>105</v>
      </c>
      <c r="C165" s="58" t="s">
        <v>13</v>
      </c>
      <c r="D165" s="92" t="s">
        <v>321</v>
      </c>
      <c r="E165" s="122">
        <v>0.61016949152542377</v>
      </c>
      <c r="F165" s="122">
        <v>0.29943502824858759</v>
      </c>
      <c r="G165" s="122">
        <v>5.6497175141242938E-2</v>
      </c>
      <c r="H165" s="122">
        <v>3.3898305084745763E-2</v>
      </c>
      <c r="I165" s="21">
        <v>177</v>
      </c>
      <c r="J165" s="93" t="s">
        <v>774</v>
      </c>
      <c r="K165" s="93" t="s">
        <v>774</v>
      </c>
      <c r="L165" s="93" t="s">
        <v>774</v>
      </c>
      <c r="M165" s="93" t="s">
        <v>774</v>
      </c>
      <c r="N165" s="93" t="s">
        <v>774</v>
      </c>
      <c r="O165" s="66">
        <v>0.79005524861878451</v>
      </c>
      <c r="P165" s="66">
        <v>0.143646408839779</v>
      </c>
      <c r="Q165" s="66">
        <v>4.4198895027624308E-2</v>
      </c>
      <c r="R165" s="66">
        <v>2.2099447513812154E-2</v>
      </c>
      <c r="S165" s="120">
        <v>181</v>
      </c>
      <c r="T165" s="66" t="s">
        <v>774</v>
      </c>
      <c r="U165" s="66" t="s">
        <v>774</v>
      </c>
      <c r="V165" s="66" t="s">
        <v>774</v>
      </c>
      <c r="W165" s="66" t="s">
        <v>774</v>
      </c>
      <c r="X165" s="120" t="s">
        <v>774</v>
      </c>
      <c r="Y165" s="96">
        <v>0.81720430107526887</v>
      </c>
      <c r="Z165" s="96">
        <v>0.13978494623655913</v>
      </c>
      <c r="AA165" s="96">
        <v>1.6129032258064516E-2</v>
      </c>
      <c r="AB165" s="96">
        <v>2.6881720430107527E-2</v>
      </c>
      <c r="AC165" s="16">
        <v>186</v>
      </c>
      <c r="AD165" s="93" t="s">
        <v>774</v>
      </c>
      <c r="AE165" s="93" t="s">
        <v>774</v>
      </c>
      <c r="AF165" s="93" t="s">
        <v>774</v>
      </c>
      <c r="AG165" s="93" t="s">
        <v>774</v>
      </c>
      <c r="AH165" s="105" t="s">
        <v>774</v>
      </c>
      <c r="AI165" s="97">
        <v>0.77906976744186052</v>
      </c>
      <c r="AJ165" s="98">
        <v>0.18023255813953487</v>
      </c>
      <c r="AK165" s="98">
        <v>2.3255813953488372E-2</v>
      </c>
      <c r="AL165" s="98">
        <v>1.7441860465116279E-2</v>
      </c>
      <c r="AM165" s="99">
        <v>172</v>
      </c>
      <c r="AN165" s="97" t="s">
        <v>774</v>
      </c>
      <c r="AO165" s="98" t="s">
        <v>774</v>
      </c>
      <c r="AP165" s="98" t="s">
        <v>774</v>
      </c>
      <c r="AQ165" s="98" t="s">
        <v>774</v>
      </c>
      <c r="AR165" s="99" t="s">
        <v>774</v>
      </c>
    </row>
    <row r="166" spans="1:44">
      <c r="A166" s="58" t="s">
        <v>322</v>
      </c>
      <c r="B166" s="58">
        <v>113</v>
      </c>
      <c r="C166" s="58" t="s">
        <v>13</v>
      </c>
      <c r="D166" s="92" t="s">
        <v>323</v>
      </c>
      <c r="E166" s="122">
        <v>0.78947368421052633</v>
      </c>
      <c r="F166" s="122">
        <v>0.16842105263157894</v>
      </c>
      <c r="G166" s="122">
        <v>1.0526315789473684E-2</v>
      </c>
      <c r="H166" s="122">
        <v>3.1578947368421054E-2</v>
      </c>
      <c r="I166" s="21">
        <v>95</v>
      </c>
      <c r="J166" s="93" t="s">
        <v>774</v>
      </c>
      <c r="K166" s="93" t="s">
        <v>774</v>
      </c>
      <c r="L166" s="93" t="s">
        <v>774</v>
      </c>
      <c r="M166" s="93" t="s">
        <v>774</v>
      </c>
      <c r="N166" s="93" t="s">
        <v>774</v>
      </c>
      <c r="O166" s="66">
        <v>0.74444444444444446</v>
      </c>
      <c r="P166" s="66">
        <v>0.21111111111111111</v>
      </c>
      <c r="Q166" s="66">
        <v>2.2222222222222223E-2</v>
      </c>
      <c r="R166" s="66">
        <v>2.2222222222222223E-2</v>
      </c>
      <c r="S166" s="120">
        <v>90</v>
      </c>
      <c r="T166" s="66" t="s">
        <v>774</v>
      </c>
      <c r="U166" s="66" t="s">
        <v>774</v>
      </c>
      <c r="V166" s="66" t="s">
        <v>774</v>
      </c>
      <c r="W166" s="66" t="s">
        <v>774</v>
      </c>
      <c r="X166" s="120" t="s">
        <v>774</v>
      </c>
      <c r="Y166" s="96">
        <v>0.73809523809523814</v>
      </c>
      <c r="Z166" s="96">
        <v>0.23809523809523808</v>
      </c>
      <c r="AA166" s="96">
        <v>0</v>
      </c>
      <c r="AB166" s="96">
        <v>2.3809523809523808E-2</v>
      </c>
      <c r="AC166" s="16">
        <v>84</v>
      </c>
      <c r="AD166" s="93" t="s">
        <v>774</v>
      </c>
      <c r="AE166" s="93" t="s">
        <v>774</v>
      </c>
      <c r="AF166" s="93" t="s">
        <v>774</v>
      </c>
      <c r="AG166" s="93" t="s">
        <v>774</v>
      </c>
      <c r="AH166" s="105" t="s">
        <v>774</v>
      </c>
      <c r="AI166" s="97">
        <v>0.74683544303797467</v>
      </c>
      <c r="AJ166" s="98">
        <v>0.22784810126582278</v>
      </c>
      <c r="AK166" s="98">
        <v>2.5316455696202531E-2</v>
      </c>
      <c r="AL166" s="98">
        <v>0</v>
      </c>
      <c r="AM166" s="99">
        <v>79</v>
      </c>
      <c r="AN166" s="97" t="s">
        <v>774</v>
      </c>
      <c r="AO166" s="98" t="s">
        <v>774</v>
      </c>
      <c r="AP166" s="98" t="s">
        <v>774</v>
      </c>
      <c r="AQ166" s="98" t="s">
        <v>774</v>
      </c>
      <c r="AR166" s="99" t="s">
        <v>774</v>
      </c>
    </row>
    <row r="167" spans="1:44">
      <c r="A167" s="58" t="s">
        <v>324</v>
      </c>
      <c r="B167" s="58">
        <v>112</v>
      </c>
      <c r="C167" s="58" t="s">
        <v>13</v>
      </c>
      <c r="D167" s="92" t="s">
        <v>325</v>
      </c>
      <c r="E167" s="122">
        <v>0.65116279069767447</v>
      </c>
      <c r="F167" s="122">
        <v>0.30232558139534882</v>
      </c>
      <c r="G167" s="122">
        <v>2.3255813953488372E-2</v>
      </c>
      <c r="H167" s="122">
        <v>2.3255813953488372E-2</v>
      </c>
      <c r="I167" s="21">
        <v>43</v>
      </c>
      <c r="J167" s="93" t="s">
        <v>694</v>
      </c>
      <c r="K167" s="93" t="s">
        <v>694</v>
      </c>
      <c r="L167" s="93" t="s">
        <v>694</v>
      </c>
      <c r="M167" s="93" t="s">
        <v>694</v>
      </c>
      <c r="N167" s="21" t="s">
        <v>694</v>
      </c>
      <c r="O167" s="66">
        <v>0.63888888888888884</v>
      </c>
      <c r="P167" s="66">
        <v>0.3611111111111111</v>
      </c>
      <c r="Q167" s="66">
        <v>0</v>
      </c>
      <c r="R167" s="66">
        <v>0</v>
      </c>
      <c r="S167" s="120">
        <v>36</v>
      </c>
      <c r="T167" s="66" t="s">
        <v>774</v>
      </c>
      <c r="U167" s="66" t="s">
        <v>774</v>
      </c>
      <c r="V167" s="66" t="s">
        <v>774</v>
      </c>
      <c r="W167" s="66" t="s">
        <v>774</v>
      </c>
      <c r="X167" s="120" t="s">
        <v>774</v>
      </c>
      <c r="Y167" s="96">
        <v>0.65116279069767447</v>
      </c>
      <c r="Z167" s="96">
        <v>0.32558139534883723</v>
      </c>
      <c r="AA167" s="96">
        <v>0</v>
      </c>
      <c r="AB167" s="96">
        <v>2.3255813953488372E-2</v>
      </c>
      <c r="AC167" s="16">
        <v>43</v>
      </c>
      <c r="AD167" s="93" t="s">
        <v>774</v>
      </c>
      <c r="AE167" s="93" t="s">
        <v>774</v>
      </c>
      <c r="AF167" s="93" t="s">
        <v>774</v>
      </c>
      <c r="AG167" s="93" t="s">
        <v>774</v>
      </c>
      <c r="AH167" s="105" t="s">
        <v>774</v>
      </c>
      <c r="AI167" s="97">
        <v>0.58139534883720934</v>
      </c>
      <c r="AJ167" s="98">
        <v>0.37209302325581395</v>
      </c>
      <c r="AK167" s="98">
        <v>2.3255813953488372E-2</v>
      </c>
      <c r="AL167" s="98">
        <v>2.3255813953488372E-2</v>
      </c>
      <c r="AM167" s="99">
        <v>43</v>
      </c>
      <c r="AN167" s="97" t="s">
        <v>774</v>
      </c>
      <c r="AO167" s="98" t="s">
        <v>774</v>
      </c>
      <c r="AP167" s="98" t="s">
        <v>774</v>
      </c>
      <c r="AQ167" s="98" t="s">
        <v>774</v>
      </c>
      <c r="AR167" s="99" t="s">
        <v>774</v>
      </c>
    </row>
    <row r="168" spans="1:44">
      <c r="A168" s="58" t="s">
        <v>326</v>
      </c>
      <c r="B168" s="58">
        <v>171</v>
      </c>
      <c r="C168" s="58" t="s">
        <v>13</v>
      </c>
      <c r="D168" s="92" t="s">
        <v>327</v>
      </c>
      <c r="E168" s="122">
        <v>1</v>
      </c>
      <c r="F168" s="122">
        <v>0</v>
      </c>
      <c r="G168" s="122">
        <v>0</v>
      </c>
      <c r="H168" s="122">
        <v>0</v>
      </c>
      <c r="I168" s="21">
        <v>35</v>
      </c>
      <c r="J168" s="93" t="s">
        <v>694</v>
      </c>
      <c r="K168" s="93" t="s">
        <v>694</v>
      </c>
      <c r="L168" s="93" t="s">
        <v>694</v>
      </c>
      <c r="M168" s="93" t="s">
        <v>694</v>
      </c>
      <c r="N168" s="21" t="s">
        <v>694</v>
      </c>
      <c r="O168" s="66">
        <v>1</v>
      </c>
      <c r="P168" s="66">
        <v>0</v>
      </c>
      <c r="Q168" s="66">
        <v>0</v>
      </c>
      <c r="R168" s="66">
        <v>0</v>
      </c>
      <c r="S168" s="120">
        <v>29</v>
      </c>
      <c r="T168" s="66" t="s">
        <v>694</v>
      </c>
      <c r="U168" s="66" t="s">
        <v>694</v>
      </c>
      <c r="V168" s="66" t="s">
        <v>694</v>
      </c>
      <c r="W168" s="66" t="s">
        <v>694</v>
      </c>
      <c r="X168" s="120" t="s">
        <v>694</v>
      </c>
      <c r="Y168" s="96">
        <v>0.89473684210526316</v>
      </c>
      <c r="Z168" s="96">
        <v>5.2631578947368418E-2</v>
      </c>
      <c r="AA168" s="96">
        <v>5.2631578947368418E-2</v>
      </c>
      <c r="AB168" s="96">
        <v>0</v>
      </c>
      <c r="AC168" s="16">
        <v>19</v>
      </c>
      <c r="AD168" s="96" t="s">
        <v>694</v>
      </c>
      <c r="AE168" s="96" t="s">
        <v>694</v>
      </c>
      <c r="AF168" s="96" t="s">
        <v>694</v>
      </c>
      <c r="AG168" s="96" t="s">
        <v>694</v>
      </c>
      <c r="AH168" s="16" t="s">
        <v>694</v>
      </c>
      <c r="AI168" s="97">
        <v>0.94444444444444442</v>
      </c>
      <c r="AJ168" s="98">
        <v>5.5555555555555552E-2</v>
      </c>
      <c r="AK168" s="98">
        <v>0</v>
      </c>
      <c r="AL168" s="98">
        <v>0</v>
      </c>
      <c r="AM168" s="99">
        <v>18</v>
      </c>
      <c r="AN168" s="98" t="s">
        <v>694</v>
      </c>
      <c r="AO168" s="98" t="s">
        <v>694</v>
      </c>
      <c r="AP168" s="98" t="s">
        <v>694</v>
      </c>
      <c r="AQ168" s="98" t="s">
        <v>694</v>
      </c>
      <c r="AR168" s="99" t="s">
        <v>694</v>
      </c>
    </row>
    <row r="169" spans="1:44">
      <c r="A169" s="58" t="s">
        <v>328</v>
      </c>
      <c r="B169" s="58">
        <v>101</v>
      </c>
      <c r="C169" s="58" t="s">
        <v>13</v>
      </c>
      <c r="D169" s="92" t="s">
        <v>329</v>
      </c>
      <c r="E169" s="122">
        <v>0.55232558139534882</v>
      </c>
      <c r="F169" s="122">
        <v>0.30813953488372092</v>
      </c>
      <c r="G169" s="122">
        <v>8.7209302325581398E-2</v>
      </c>
      <c r="H169" s="122">
        <v>5.232558139534884E-2</v>
      </c>
      <c r="I169" s="21">
        <v>172</v>
      </c>
      <c r="J169" s="93" t="s">
        <v>774</v>
      </c>
      <c r="K169" s="93" t="s">
        <v>774</v>
      </c>
      <c r="L169" s="93" t="s">
        <v>774</v>
      </c>
      <c r="M169" s="93" t="s">
        <v>774</v>
      </c>
      <c r="N169" s="93" t="s">
        <v>774</v>
      </c>
      <c r="O169" s="66">
        <v>0.544973544973545</v>
      </c>
      <c r="P169" s="66">
        <v>0.36507936507936506</v>
      </c>
      <c r="Q169" s="66">
        <v>5.8201058201058198E-2</v>
      </c>
      <c r="R169" s="66">
        <v>3.1746031746031744E-2</v>
      </c>
      <c r="S169" s="120">
        <v>189</v>
      </c>
      <c r="T169" s="66" t="s">
        <v>774</v>
      </c>
      <c r="U169" s="66" t="s">
        <v>774</v>
      </c>
      <c r="V169" s="66" t="s">
        <v>774</v>
      </c>
      <c r="W169" s="66" t="s">
        <v>774</v>
      </c>
      <c r="X169" s="120" t="s">
        <v>774</v>
      </c>
      <c r="Y169" s="96">
        <v>0.49710982658959535</v>
      </c>
      <c r="Z169" s="96">
        <v>0.4277456647398844</v>
      </c>
      <c r="AA169" s="96">
        <v>3.4682080924855488E-2</v>
      </c>
      <c r="AB169" s="96">
        <v>4.046242774566474E-2</v>
      </c>
      <c r="AC169" s="16">
        <v>173</v>
      </c>
      <c r="AD169" s="93" t="s">
        <v>774</v>
      </c>
      <c r="AE169" s="93" t="s">
        <v>774</v>
      </c>
      <c r="AF169" s="93" t="s">
        <v>774</v>
      </c>
      <c r="AG169" s="93" t="s">
        <v>774</v>
      </c>
      <c r="AH169" s="105" t="s">
        <v>774</v>
      </c>
      <c r="AI169" s="97">
        <v>0.46706586826347307</v>
      </c>
      <c r="AJ169" s="98">
        <v>0.46706586826347307</v>
      </c>
      <c r="AK169" s="98">
        <v>5.3892215568862277E-2</v>
      </c>
      <c r="AL169" s="98">
        <v>1.1976047904191617E-2</v>
      </c>
      <c r="AM169" s="99">
        <v>167</v>
      </c>
      <c r="AN169" s="97" t="s">
        <v>774</v>
      </c>
      <c r="AO169" s="98" t="s">
        <v>774</v>
      </c>
      <c r="AP169" s="98" t="s">
        <v>774</v>
      </c>
      <c r="AQ169" s="98" t="s">
        <v>774</v>
      </c>
      <c r="AR169" s="99" t="s">
        <v>774</v>
      </c>
    </row>
    <row r="170" spans="1:44">
      <c r="A170" s="58" t="s">
        <v>330</v>
      </c>
      <c r="B170" s="58">
        <v>101</v>
      </c>
      <c r="C170" s="58" t="s">
        <v>13</v>
      </c>
      <c r="D170" s="92" t="s">
        <v>331</v>
      </c>
      <c r="E170" s="122">
        <v>0.84455958549222798</v>
      </c>
      <c r="F170" s="122">
        <v>0.10362694300518134</v>
      </c>
      <c r="G170" s="122">
        <v>5.181347150259067E-2</v>
      </c>
      <c r="H170" s="122">
        <v>0</v>
      </c>
      <c r="I170" s="21">
        <v>193</v>
      </c>
      <c r="J170" s="93">
        <v>0.36363636363636365</v>
      </c>
      <c r="K170" s="93">
        <v>0.36363636363636365</v>
      </c>
      <c r="L170" s="93">
        <v>0.27272727272727271</v>
      </c>
      <c r="M170" s="93">
        <v>0</v>
      </c>
      <c r="N170" s="21">
        <v>11</v>
      </c>
      <c r="O170" s="66">
        <v>0.80113636363636365</v>
      </c>
      <c r="P170" s="66">
        <v>0.13636363636363635</v>
      </c>
      <c r="Q170" s="66">
        <v>6.25E-2</v>
      </c>
      <c r="R170" s="66">
        <v>0</v>
      </c>
      <c r="S170" s="120">
        <v>176</v>
      </c>
      <c r="T170" s="66">
        <v>0.27272727272727271</v>
      </c>
      <c r="U170" s="66">
        <v>0.45454545454545453</v>
      </c>
      <c r="V170" s="66">
        <v>0.27272727272727271</v>
      </c>
      <c r="W170" s="66">
        <v>0</v>
      </c>
      <c r="X170" s="120">
        <v>11</v>
      </c>
      <c r="Y170" s="96">
        <v>0.70588235294117652</v>
      </c>
      <c r="Z170" s="96">
        <v>0.24064171122994651</v>
      </c>
      <c r="AA170" s="96">
        <v>4.8128342245989303E-2</v>
      </c>
      <c r="AB170" s="96">
        <v>5.3475935828877002E-3</v>
      </c>
      <c r="AC170" s="16">
        <v>187</v>
      </c>
      <c r="AD170" s="93" t="s">
        <v>774</v>
      </c>
      <c r="AE170" s="93" t="s">
        <v>774</v>
      </c>
      <c r="AF170" s="93" t="s">
        <v>774</v>
      </c>
      <c r="AG170" s="93" t="s">
        <v>774</v>
      </c>
      <c r="AH170" s="105" t="s">
        <v>774</v>
      </c>
      <c r="AI170" s="97">
        <v>0.63888888888888884</v>
      </c>
      <c r="AJ170" s="98">
        <v>0.2722222222222222</v>
      </c>
      <c r="AK170" s="98">
        <v>7.2222222222222215E-2</v>
      </c>
      <c r="AL170" s="98">
        <v>1.6666666666666666E-2</v>
      </c>
      <c r="AM170" s="99">
        <v>180</v>
      </c>
      <c r="AN170" s="97" t="s">
        <v>774</v>
      </c>
      <c r="AO170" s="98" t="s">
        <v>774</v>
      </c>
      <c r="AP170" s="98" t="s">
        <v>774</v>
      </c>
      <c r="AQ170" s="98" t="s">
        <v>774</v>
      </c>
      <c r="AR170" s="99" t="s">
        <v>774</v>
      </c>
    </row>
    <row r="171" spans="1:44">
      <c r="A171" s="58" t="s">
        <v>332</v>
      </c>
      <c r="B171" s="58">
        <v>189</v>
      </c>
      <c r="C171" s="58" t="s">
        <v>13</v>
      </c>
      <c r="D171" s="92" t="s">
        <v>333</v>
      </c>
      <c r="E171" s="122">
        <v>0.6391184573002755</v>
      </c>
      <c r="F171" s="122">
        <v>0.26446280991735538</v>
      </c>
      <c r="G171" s="122">
        <v>7.1625344352617082E-2</v>
      </c>
      <c r="H171" s="122">
        <v>2.4793388429752067E-2</v>
      </c>
      <c r="I171" s="21">
        <v>363</v>
      </c>
      <c r="J171" s="93" t="s">
        <v>774</v>
      </c>
      <c r="K171" s="93" t="s">
        <v>774</v>
      </c>
      <c r="L171" s="93" t="s">
        <v>774</v>
      </c>
      <c r="M171" s="93" t="s">
        <v>774</v>
      </c>
      <c r="N171" s="93" t="s">
        <v>774</v>
      </c>
      <c r="O171" s="66">
        <v>0.58620689655172409</v>
      </c>
      <c r="P171" s="66">
        <v>0.29597701149425287</v>
      </c>
      <c r="Q171" s="66">
        <v>0.10057471264367816</v>
      </c>
      <c r="R171" s="66">
        <v>1.7241379310344827E-2</v>
      </c>
      <c r="S171" s="120">
        <v>348</v>
      </c>
      <c r="T171" s="66" t="s">
        <v>774</v>
      </c>
      <c r="U171" s="66" t="s">
        <v>774</v>
      </c>
      <c r="V171" s="66" t="s">
        <v>774</v>
      </c>
      <c r="W171" s="66" t="s">
        <v>774</v>
      </c>
      <c r="X171" s="120" t="s">
        <v>774</v>
      </c>
      <c r="Y171" s="96">
        <v>0.61616161616161613</v>
      </c>
      <c r="Z171" s="96">
        <v>0.27272727272727271</v>
      </c>
      <c r="AA171" s="96">
        <v>9.7643097643097643E-2</v>
      </c>
      <c r="AB171" s="96">
        <v>1.3468013468013467E-2</v>
      </c>
      <c r="AC171" s="16">
        <v>297</v>
      </c>
      <c r="AD171" s="93" t="s">
        <v>774</v>
      </c>
      <c r="AE171" s="93" t="s">
        <v>774</v>
      </c>
      <c r="AF171" s="93" t="s">
        <v>774</v>
      </c>
      <c r="AG171" s="93" t="s">
        <v>774</v>
      </c>
      <c r="AH171" s="105" t="s">
        <v>774</v>
      </c>
      <c r="AI171" s="97">
        <v>0.67148014440433212</v>
      </c>
      <c r="AJ171" s="98">
        <v>0.20216606498194944</v>
      </c>
      <c r="AK171" s="98">
        <v>0.1263537906137184</v>
      </c>
      <c r="AL171" s="98">
        <v>0</v>
      </c>
      <c r="AM171" s="99">
        <v>277</v>
      </c>
      <c r="AN171" s="97" t="s">
        <v>774</v>
      </c>
      <c r="AO171" s="98" t="s">
        <v>774</v>
      </c>
      <c r="AP171" s="98" t="s">
        <v>774</v>
      </c>
      <c r="AQ171" s="98" t="s">
        <v>774</v>
      </c>
      <c r="AR171" s="99" t="s">
        <v>774</v>
      </c>
    </row>
    <row r="172" spans="1:44">
      <c r="A172" s="58" t="s">
        <v>334</v>
      </c>
      <c r="B172" s="58">
        <v>113</v>
      </c>
      <c r="C172" s="58" t="s">
        <v>13</v>
      </c>
      <c r="D172" s="92" t="s">
        <v>335</v>
      </c>
      <c r="E172" s="122">
        <v>0.72222222222222221</v>
      </c>
      <c r="F172" s="122">
        <v>0.14814814814814814</v>
      </c>
      <c r="G172" s="122">
        <v>0.1111111111111111</v>
      </c>
      <c r="H172" s="122">
        <v>1.8518518518518517E-2</v>
      </c>
      <c r="I172" s="21">
        <v>108</v>
      </c>
      <c r="J172" s="93" t="s">
        <v>774</v>
      </c>
      <c r="K172" s="93" t="s">
        <v>774</v>
      </c>
      <c r="L172" s="93" t="s">
        <v>774</v>
      </c>
      <c r="M172" s="93" t="s">
        <v>774</v>
      </c>
      <c r="N172" s="93" t="s">
        <v>774</v>
      </c>
      <c r="O172" s="66">
        <v>0.69230769230769229</v>
      </c>
      <c r="P172" s="66">
        <v>0.17582417582417584</v>
      </c>
      <c r="Q172" s="66">
        <v>0.12087912087912088</v>
      </c>
      <c r="R172" s="66">
        <v>1.098901098901099E-2</v>
      </c>
      <c r="S172" s="120">
        <v>91</v>
      </c>
      <c r="T172" s="66" t="s">
        <v>774</v>
      </c>
      <c r="U172" s="66" t="s">
        <v>774</v>
      </c>
      <c r="V172" s="66" t="s">
        <v>774</v>
      </c>
      <c r="W172" s="66" t="s">
        <v>774</v>
      </c>
      <c r="X172" s="120" t="s">
        <v>774</v>
      </c>
      <c r="Y172" s="96">
        <v>0.77358490566037741</v>
      </c>
      <c r="Z172" s="96">
        <v>0.13207547169811321</v>
      </c>
      <c r="AA172" s="96">
        <v>8.4905660377358486E-2</v>
      </c>
      <c r="AB172" s="96">
        <v>9.433962264150943E-3</v>
      </c>
      <c r="AC172" s="16">
        <v>106</v>
      </c>
      <c r="AD172" s="93" t="s">
        <v>774</v>
      </c>
      <c r="AE172" s="93" t="s">
        <v>774</v>
      </c>
      <c r="AF172" s="93" t="s">
        <v>774</v>
      </c>
      <c r="AG172" s="93" t="s">
        <v>774</v>
      </c>
      <c r="AH172" s="105" t="s">
        <v>774</v>
      </c>
      <c r="AI172" s="97">
        <v>0.75531914893617025</v>
      </c>
      <c r="AJ172" s="98">
        <v>0.1276595744680851</v>
      </c>
      <c r="AK172" s="98">
        <v>9.5744680851063829E-2</v>
      </c>
      <c r="AL172" s="98">
        <v>2.1276595744680851E-2</v>
      </c>
      <c r="AM172" s="99">
        <v>94</v>
      </c>
      <c r="AN172" s="97" t="s">
        <v>774</v>
      </c>
      <c r="AO172" s="98" t="s">
        <v>774</v>
      </c>
      <c r="AP172" s="98" t="s">
        <v>774</v>
      </c>
      <c r="AQ172" s="98" t="s">
        <v>774</v>
      </c>
      <c r="AR172" s="99" t="s">
        <v>774</v>
      </c>
    </row>
    <row r="173" spans="1:44">
      <c r="A173" s="58" t="s">
        <v>336</v>
      </c>
      <c r="B173" s="58">
        <v>123</v>
      </c>
      <c r="C173" s="58" t="s">
        <v>13</v>
      </c>
      <c r="D173" s="92" t="s">
        <v>337</v>
      </c>
      <c r="E173" s="122">
        <v>0.58736059479553904</v>
      </c>
      <c r="F173" s="122">
        <v>0.22304832713754646</v>
      </c>
      <c r="G173" s="122">
        <v>0.1895910780669145</v>
      </c>
      <c r="H173" s="122">
        <v>0</v>
      </c>
      <c r="I173" s="21">
        <v>269</v>
      </c>
      <c r="J173" s="93">
        <v>9.0909090909090912E-2</v>
      </c>
      <c r="K173" s="93">
        <v>0.31818181818181818</v>
      </c>
      <c r="L173" s="93">
        <v>0.59090909090909094</v>
      </c>
      <c r="M173" s="93">
        <v>0</v>
      </c>
      <c r="N173" s="21">
        <v>22</v>
      </c>
      <c r="O173" s="66">
        <v>0.56506849315068497</v>
      </c>
      <c r="P173" s="66">
        <v>0.31164383561643838</v>
      </c>
      <c r="Q173" s="66">
        <v>0.12328767123287671</v>
      </c>
      <c r="R173" s="66">
        <v>0</v>
      </c>
      <c r="S173" s="120">
        <v>292</v>
      </c>
      <c r="T173" s="66">
        <v>0.13636363636363635</v>
      </c>
      <c r="U173" s="66">
        <v>0.45454545454545453</v>
      </c>
      <c r="V173" s="66">
        <v>0.40909090909090912</v>
      </c>
      <c r="W173" s="66">
        <v>0</v>
      </c>
      <c r="X173" s="120">
        <v>22</v>
      </c>
      <c r="Y173" s="96">
        <v>0.58041958041958042</v>
      </c>
      <c r="Z173" s="96">
        <v>0.34615384615384615</v>
      </c>
      <c r="AA173" s="96">
        <v>7.3426573426573424E-2</v>
      </c>
      <c r="AB173" s="96">
        <v>0</v>
      </c>
      <c r="AC173" s="16">
        <v>286</v>
      </c>
      <c r="AD173" s="96">
        <v>0.18181818181818182</v>
      </c>
      <c r="AE173" s="96">
        <v>0.54545454545454541</v>
      </c>
      <c r="AF173" s="96">
        <v>0.27272727272727271</v>
      </c>
      <c r="AG173" s="96">
        <v>0</v>
      </c>
      <c r="AH173" s="16">
        <v>22</v>
      </c>
      <c r="AI173" s="97">
        <v>0.60135135135135132</v>
      </c>
      <c r="AJ173" s="98">
        <v>0.30743243243243246</v>
      </c>
      <c r="AK173" s="98">
        <v>9.1216216216216214E-2</v>
      </c>
      <c r="AL173" s="98">
        <v>0</v>
      </c>
      <c r="AM173" s="99">
        <v>296</v>
      </c>
      <c r="AN173" s="98">
        <v>0.05</v>
      </c>
      <c r="AO173" s="98">
        <v>0.6</v>
      </c>
      <c r="AP173" s="98">
        <v>0.35</v>
      </c>
      <c r="AQ173" s="98">
        <v>0</v>
      </c>
      <c r="AR173" s="99">
        <v>20</v>
      </c>
    </row>
    <row r="174" spans="1:44">
      <c r="A174" s="58" t="s">
        <v>338</v>
      </c>
      <c r="B174" s="58">
        <v>114</v>
      </c>
      <c r="C174" s="58" t="s">
        <v>13</v>
      </c>
      <c r="D174" s="92" t="s">
        <v>339</v>
      </c>
      <c r="E174" s="122">
        <v>0.65906040268456378</v>
      </c>
      <c r="F174" s="122">
        <v>0.25369127516778522</v>
      </c>
      <c r="G174" s="122">
        <v>7.5167785234899323E-2</v>
      </c>
      <c r="H174" s="122">
        <v>1.2080536912751677E-2</v>
      </c>
      <c r="I174" s="21">
        <v>745</v>
      </c>
      <c r="J174" s="93">
        <v>8.6956521739130432E-2</v>
      </c>
      <c r="K174" s="93">
        <v>0.56521739130434778</v>
      </c>
      <c r="L174" s="93">
        <v>0.34782608695652173</v>
      </c>
      <c r="M174" s="93">
        <v>0</v>
      </c>
      <c r="N174" s="21">
        <v>23</v>
      </c>
      <c r="O174" s="66">
        <v>0.65905848787446508</v>
      </c>
      <c r="P174" s="66">
        <v>0.25962910128388017</v>
      </c>
      <c r="Q174" s="66">
        <v>6.8473609129814553E-2</v>
      </c>
      <c r="R174" s="66">
        <v>1.2838801711840228E-2</v>
      </c>
      <c r="S174" s="120">
        <v>701</v>
      </c>
      <c r="T174" s="66">
        <v>0.08</v>
      </c>
      <c r="U174" s="66">
        <v>0.64</v>
      </c>
      <c r="V174" s="66">
        <v>0.28000000000000003</v>
      </c>
      <c r="W174" s="66">
        <v>0</v>
      </c>
      <c r="X174" s="120">
        <v>25</v>
      </c>
      <c r="Y174" s="96">
        <v>0.72072072072072069</v>
      </c>
      <c r="Z174" s="96">
        <v>0.22822822822822822</v>
      </c>
      <c r="AA174" s="96">
        <v>4.5045045045045043E-2</v>
      </c>
      <c r="AB174" s="96">
        <v>6.006006006006006E-3</v>
      </c>
      <c r="AC174" s="16">
        <v>666</v>
      </c>
      <c r="AD174" s="96">
        <v>0.17391304347826086</v>
      </c>
      <c r="AE174" s="96">
        <v>0.65217391304347827</v>
      </c>
      <c r="AF174" s="96">
        <v>0.17391304347826086</v>
      </c>
      <c r="AG174" s="96">
        <v>0</v>
      </c>
      <c r="AH174" s="16">
        <v>23</v>
      </c>
      <c r="AI174" s="97">
        <v>0.68222891566265065</v>
      </c>
      <c r="AJ174" s="98">
        <v>0.2756024096385542</v>
      </c>
      <c r="AK174" s="98">
        <v>3.9156626506024098E-2</v>
      </c>
      <c r="AL174" s="98">
        <v>3.0120481927710845E-3</v>
      </c>
      <c r="AM174" s="99">
        <v>664</v>
      </c>
      <c r="AN174" s="98">
        <v>0.22222222222222221</v>
      </c>
      <c r="AO174" s="98">
        <v>0.66666666666666663</v>
      </c>
      <c r="AP174" s="98">
        <v>0.1111111111111111</v>
      </c>
      <c r="AQ174" s="98">
        <v>0</v>
      </c>
      <c r="AR174" s="99">
        <v>18</v>
      </c>
    </row>
    <row r="175" spans="1:44">
      <c r="A175" s="58" t="s">
        <v>340</v>
      </c>
      <c r="B175" s="58">
        <v>114</v>
      </c>
      <c r="C175" s="58" t="s">
        <v>13</v>
      </c>
      <c r="D175" s="92" t="s">
        <v>341</v>
      </c>
      <c r="E175" s="122">
        <v>0.73356401384083048</v>
      </c>
      <c r="F175" s="122">
        <v>0.1972318339100346</v>
      </c>
      <c r="G175" s="122">
        <v>6.9204152249134954E-2</v>
      </c>
      <c r="H175" s="122">
        <v>0</v>
      </c>
      <c r="I175" s="21">
        <v>289</v>
      </c>
      <c r="J175" s="93" t="s">
        <v>774</v>
      </c>
      <c r="K175" s="93" t="s">
        <v>774</v>
      </c>
      <c r="L175" s="93" t="s">
        <v>774</v>
      </c>
      <c r="M175" s="93" t="s">
        <v>774</v>
      </c>
      <c r="N175" s="93" t="s">
        <v>774</v>
      </c>
      <c r="O175" s="66">
        <v>0.79245283018867929</v>
      </c>
      <c r="P175" s="66">
        <v>0.14779874213836477</v>
      </c>
      <c r="Q175" s="66">
        <v>5.6603773584905662E-2</v>
      </c>
      <c r="R175" s="66">
        <v>3.1446540880503146E-3</v>
      </c>
      <c r="S175" s="120">
        <v>318</v>
      </c>
      <c r="T175" s="66" t="s">
        <v>774</v>
      </c>
      <c r="U175" s="66" t="s">
        <v>774</v>
      </c>
      <c r="V175" s="66" t="s">
        <v>774</v>
      </c>
      <c r="W175" s="66" t="s">
        <v>774</v>
      </c>
      <c r="X175" s="120" t="s">
        <v>774</v>
      </c>
      <c r="Y175" s="96">
        <v>0.78947368421052633</v>
      </c>
      <c r="Z175" s="96">
        <v>0.16081871345029239</v>
      </c>
      <c r="AA175" s="96">
        <v>4.3859649122807015E-2</v>
      </c>
      <c r="AB175" s="96">
        <v>5.8479532163742687E-3</v>
      </c>
      <c r="AC175" s="16">
        <v>342</v>
      </c>
      <c r="AD175" s="93" t="s">
        <v>774</v>
      </c>
      <c r="AE175" s="93" t="s">
        <v>774</v>
      </c>
      <c r="AF175" s="93" t="s">
        <v>774</v>
      </c>
      <c r="AG175" s="93" t="s">
        <v>774</v>
      </c>
      <c r="AH175" s="105" t="s">
        <v>774</v>
      </c>
      <c r="AI175" s="97">
        <v>0.797583081570997</v>
      </c>
      <c r="AJ175" s="98">
        <v>0.14803625377643503</v>
      </c>
      <c r="AK175" s="98">
        <v>4.5317220543806644E-2</v>
      </c>
      <c r="AL175" s="98">
        <v>9.0634441087613302E-3</v>
      </c>
      <c r="AM175" s="99">
        <v>331</v>
      </c>
      <c r="AN175" s="97" t="s">
        <v>774</v>
      </c>
      <c r="AO175" s="98" t="s">
        <v>774</v>
      </c>
      <c r="AP175" s="98" t="s">
        <v>774</v>
      </c>
      <c r="AQ175" s="98" t="s">
        <v>774</v>
      </c>
      <c r="AR175" s="99" t="s">
        <v>774</v>
      </c>
    </row>
    <row r="176" spans="1:44">
      <c r="A176" s="58" t="s">
        <v>342</v>
      </c>
      <c r="B176" s="58">
        <v>113</v>
      </c>
      <c r="C176" s="58" t="s">
        <v>13</v>
      </c>
      <c r="D176" s="92" t="s">
        <v>343</v>
      </c>
      <c r="E176" s="93" t="s">
        <v>774</v>
      </c>
      <c r="F176" s="93" t="s">
        <v>774</v>
      </c>
      <c r="G176" s="93" t="s">
        <v>774</v>
      </c>
      <c r="H176" s="93" t="s">
        <v>774</v>
      </c>
      <c r="I176" s="93" t="s">
        <v>774</v>
      </c>
      <c r="J176" s="93" t="s">
        <v>774</v>
      </c>
      <c r="K176" s="93" t="s">
        <v>774</v>
      </c>
      <c r="L176" s="93" t="s">
        <v>774</v>
      </c>
      <c r="M176" s="93" t="s">
        <v>774</v>
      </c>
      <c r="N176" s="93" t="s">
        <v>774</v>
      </c>
      <c r="O176" s="66">
        <v>0.8</v>
      </c>
      <c r="P176" s="66">
        <v>0</v>
      </c>
      <c r="Q176" s="66">
        <v>0</v>
      </c>
      <c r="R176" s="66">
        <v>0.2</v>
      </c>
      <c r="S176" s="120">
        <v>5</v>
      </c>
      <c r="T176" s="66" t="s">
        <v>694</v>
      </c>
      <c r="U176" s="66" t="s">
        <v>694</v>
      </c>
      <c r="V176" s="66" t="s">
        <v>694</v>
      </c>
      <c r="W176" s="66" t="s">
        <v>694</v>
      </c>
      <c r="X176" s="120" t="s">
        <v>694</v>
      </c>
      <c r="Y176" s="93" t="s">
        <v>774</v>
      </c>
      <c r="Z176" s="93" t="s">
        <v>774</v>
      </c>
      <c r="AA176" s="93" t="s">
        <v>774</v>
      </c>
      <c r="AB176" s="93" t="s">
        <v>774</v>
      </c>
      <c r="AC176" s="105" t="s">
        <v>774</v>
      </c>
      <c r="AD176" s="96" t="s">
        <v>694</v>
      </c>
      <c r="AE176" s="96" t="s">
        <v>694</v>
      </c>
      <c r="AF176" s="96" t="s">
        <v>694</v>
      </c>
      <c r="AG176" s="96" t="s">
        <v>694</v>
      </c>
      <c r="AH176" s="16" t="s">
        <v>694</v>
      </c>
      <c r="AI176" s="97" t="s">
        <v>774</v>
      </c>
      <c r="AJ176" s="98" t="s">
        <v>774</v>
      </c>
      <c r="AK176" s="98" t="s">
        <v>774</v>
      </c>
      <c r="AL176" s="98" t="s">
        <v>774</v>
      </c>
      <c r="AM176" s="99" t="s">
        <v>774</v>
      </c>
      <c r="AN176" s="98" t="s">
        <v>694</v>
      </c>
      <c r="AO176" s="98" t="s">
        <v>694</v>
      </c>
      <c r="AP176" s="98" t="s">
        <v>694</v>
      </c>
      <c r="AQ176" s="98" t="s">
        <v>694</v>
      </c>
      <c r="AR176" s="99" t="s">
        <v>694</v>
      </c>
    </row>
    <row r="177" spans="1:44">
      <c r="A177" s="58" t="s">
        <v>344</v>
      </c>
      <c r="B177" s="58">
        <v>113</v>
      </c>
      <c r="C177" s="58" t="s">
        <v>8</v>
      </c>
      <c r="D177" s="92" t="s">
        <v>345</v>
      </c>
      <c r="E177" s="122">
        <v>0.61807580174927113</v>
      </c>
      <c r="F177" s="122">
        <v>0.23943148688046648</v>
      </c>
      <c r="G177" s="122">
        <v>0.13301749271137026</v>
      </c>
      <c r="H177" s="122">
        <v>9.4752186588921289E-3</v>
      </c>
      <c r="I177" s="21">
        <v>2744</v>
      </c>
      <c r="J177" s="93">
        <v>0.14545454545454545</v>
      </c>
      <c r="K177" s="93">
        <v>0.27272727272727271</v>
      </c>
      <c r="L177" s="93">
        <v>0.5636363636363636</v>
      </c>
      <c r="M177" s="93">
        <v>1.8181818181818181E-2</v>
      </c>
      <c r="N177" s="21">
        <v>55</v>
      </c>
      <c r="O177" s="66">
        <v>0.61993888464476699</v>
      </c>
      <c r="P177" s="66">
        <v>0.25210084033613445</v>
      </c>
      <c r="Q177" s="66">
        <v>0.11841100076394194</v>
      </c>
      <c r="R177" s="66">
        <v>9.5492742551566076E-3</v>
      </c>
      <c r="S177" s="120">
        <v>2618</v>
      </c>
      <c r="T177" s="66">
        <v>0.13636363636363635</v>
      </c>
      <c r="U177" s="66">
        <v>0.36363636363636365</v>
      </c>
      <c r="V177" s="66">
        <v>0.5</v>
      </c>
      <c r="W177" s="66">
        <v>0</v>
      </c>
      <c r="X177" s="120">
        <v>44</v>
      </c>
      <c r="Y177" s="96">
        <v>0.61352459016393446</v>
      </c>
      <c r="Z177" s="96">
        <v>0.26352459016393442</v>
      </c>
      <c r="AA177" s="96">
        <v>0.11352459016393443</v>
      </c>
      <c r="AB177" s="96">
        <v>9.4262295081967221E-3</v>
      </c>
      <c r="AC177" s="16">
        <v>2440</v>
      </c>
      <c r="AD177" s="96">
        <v>0.08</v>
      </c>
      <c r="AE177" s="96">
        <v>0.42</v>
      </c>
      <c r="AF177" s="96">
        <v>0.5</v>
      </c>
      <c r="AG177" s="96">
        <v>0</v>
      </c>
      <c r="AH177" s="16">
        <v>50</v>
      </c>
      <c r="AI177" s="97">
        <v>0.60332749562171628</v>
      </c>
      <c r="AJ177" s="98">
        <v>0.27626970227670755</v>
      </c>
      <c r="AK177" s="98">
        <v>0.11339754816112084</v>
      </c>
      <c r="AL177" s="98">
        <v>7.0052539404553416E-3</v>
      </c>
      <c r="AM177" s="99">
        <v>2284</v>
      </c>
      <c r="AN177" s="98">
        <v>9.4339622641509441E-2</v>
      </c>
      <c r="AO177" s="98">
        <v>0.39622641509433965</v>
      </c>
      <c r="AP177" s="98">
        <v>0.50943396226415094</v>
      </c>
      <c r="AQ177" s="98">
        <v>0</v>
      </c>
      <c r="AR177" s="99">
        <v>53</v>
      </c>
    </row>
    <row r="178" spans="1:44">
      <c r="A178" s="58" t="s">
        <v>346</v>
      </c>
      <c r="B178" s="58">
        <v>101</v>
      </c>
      <c r="C178" s="58" t="s">
        <v>13</v>
      </c>
      <c r="D178" s="92" t="s">
        <v>347</v>
      </c>
      <c r="E178" s="122">
        <v>0.68292682926829273</v>
      </c>
      <c r="F178" s="122">
        <v>0.24390243902439024</v>
      </c>
      <c r="G178" s="122">
        <v>4.878048780487805E-2</v>
      </c>
      <c r="H178" s="122">
        <v>2.4390243902439025E-2</v>
      </c>
      <c r="I178" s="21">
        <v>41</v>
      </c>
      <c r="J178" s="93" t="s">
        <v>774</v>
      </c>
      <c r="K178" s="93" t="s">
        <v>774</v>
      </c>
      <c r="L178" s="93" t="s">
        <v>774</v>
      </c>
      <c r="M178" s="93" t="s">
        <v>774</v>
      </c>
      <c r="N178" s="93" t="s">
        <v>774</v>
      </c>
      <c r="O178" s="66">
        <v>0.80434782608695654</v>
      </c>
      <c r="P178" s="66">
        <v>0.15217391304347827</v>
      </c>
      <c r="Q178" s="66">
        <v>4.3478260869565216E-2</v>
      </c>
      <c r="R178" s="66">
        <v>0</v>
      </c>
      <c r="S178" s="120">
        <v>46</v>
      </c>
      <c r="T178" s="66" t="s">
        <v>774</v>
      </c>
      <c r="U178" s="66" t="s">
        <v>774</v>
      </c>
      <c r="V178" s="66" t="s">
        <v>774</v>
      </c>
      <c r="W178" s="66" t="s">
        <v>774</v>
      </c>
      <c r="X178" s="120" t="s">
        <v>774</v>
      </c>
      <c r="Y178" s="96">
        <v>0.84375</v>
      </c>
      <c r="Z178" s="96">
        <v>0.125</v>
      </c>
      <c r="AA178" s="96">
        <v>3.125E-2</v>
      </c>
      <c r="AB178" s="96">
        <v>0</v>
      </c>
      <c r="AC178" s="16">
        <v>32</v>
      </c>
      <c r="AD178" s="93" t="s">
        <v>774</v>
      </c>
      <c r="AE178" s="93" t="s">
        <v>774</v>
      </c>
      <c r="AF178" s="93" t="s">
        <v>774</v>
      </c>
      <c r="AG178" s="93" t="s">
        <v>774</v>
      </c>
      <c r="AH178" s="105" t="s">
        <v>774</v>
      </c>
      <c r="AI178" s="97">
        <v>0.69565217391304346</v>
      </c>
      <c r="AJ178" s="98">
        <v>0.2608695652173913</v>
      </c>
      <c r="AK178" s="98">
        <v>4.3478260869565216E-2</v>
      </c>
      <c r="AL178" s="98">
        <v>0</v>
      </c>
      <c r="AM178" s="99">
        <v>23</v>
      </c>
      <c r="AN178" s="98" t="s">
        <v>694</v>
      </c>
      <c r="AO178" s="98" t="s">
        <v>694</v>
      </c>
      <c r="AP178" s="98" t="s">
        <v>694</v>
      </c>
      <c r="AQ178" s="98" t="s">
        <v>694</v>
      </c>
      <c r="AR178" s="99" t="s">
        <v>694</v>
      </c>
    </row>
    <row r="179" spans="1:44">
      <c r="A179" s="58" t="s">
        <v>348</v>
      </c>
      <c r="B179" s="58">
        <v>121</v>
      </c>
      <c r="C179" s="58" t="s">
        <v>13</v>
      </c>
      <c r="D179" s="92" t="s">
        <v>349</v>
      </c>
      <c r="E179" s="122">
        <v>0.73997979117547996</v>
      </c>
      <c r="F179" s="122">
        <v>0.1839003031323678</v>
      </c>
      <c r="G179" s="122">
        <v>5.5911081172111819E-2</v>
      </c>
      <c r="H179" s="122">
        <v>2.0208824520040417E-2</v>
      </c>
      <c r="I179" s="21">
        <v>2969</v>
      </c>
      <c r="J179" s="93">
        <v>7.4999999999999997E-2</v>
      </c>
      <c r="K179" s="93">
        <v>0.45</v>
      </c>
      <c r="L179" s="93">
        <v>0.45</v>
      </c>
      <c r="M179" s="93">
        <v>2.5000000000000001E-2</v>
      </c>
      <c r="N179" s="21">
        <v>40</v>
      </c>
      <c r="O179" s="66">
        <v>0.75139664804469275</v>
      </c>
      <c r="P179" s="66">
        <v>0.17004189944134079</v>
      </c>
      <c r="Q179" s="66">
        <v>6.0405027932960896E-2</v>
      </c>
      <c r="R179" s="66">
        <v>1.8156424581005588E-2</v>
      </c>
      <c r="S179" s="120">
        <v>2864</v>
      </c>
      <c r="T179" s="66">
        <v>0.1111111111111111</v>
      </c>
      <c r="U179" s="66">
        <v>0.4</v>
      </c>
      <c r="V179" s="66">
        <v>0.44444444444444442</v>
      </c>
      <c r="W179" s="66">
        <v>4.4444444444444446E-2</v>
      </c>
      <c r="X179" s="120">
        <v>45</v>
      </c>
      <c r="Y179" s="96">
        <v>0.72878295413506677</v>
      </c>
      <c r="Z179" s="96">
        <v>0.19321054532322138</v>
      </c>
      <c r="AA179" s="96">
        <v>6.1394005055976884E-2</v>
      </c>
      <c r="AB179" s="96">
        <v>1.6612495485734922E-2</v>
      </c>
      <c r="AC179" s="16">
        <v>2769</v>
      </c>
      <c r="AD179" s="96">
        <v>6.6666666666666666E-2</v>
      </c>
      <c r="AE179" s="96">
        <v>0.48888888888888887</v>
      </c>
      <c r="AF179" s="96">
        <v>0.4</v>
      </c>
      <c r="AG179" s="96">
        <v>4.4444444444444446E-2</v>
      </c>
      <c r="AH179" s="16">
        <v>45</v>
      </c>
      <c r="AI179" s="97">
        <v>0.69420234937476322</v>
      </c>
      <c r="AJ179" s="98">
        <v>0.21599090564607806</v>
      </c>
      <c r="AK179" s="98">
        <v>6.9723380068207649E-2</v>
      </c>
      <c r="AL179" s="98">
        <v>2.0083364910951119E-2</v>
      </c>
      <c r="AM179" s="99">
        <v>2639</v>
      </c>
      <c r="AN179" s="98">
        <v>2.7027027027027029E-2</v>
      </c>
      <c r="AO179" s="98">
        <v>0.51351351351351349</v>
      </c>
      <c r="AP179" s="98">
        <v>0.40540540540540543</v>
      </c>
      <c r="AQ179" s="98">
        <v>5.4054054054054057E-2</v>
      </c>
      <c r="AR179" s="99">
        <v>37</v>
      </c>
    </row>
    <row r="180" spans="1:44">
      <c r="A180" s="58" t="s">
        <v>350</v>
      </c>
      <c r="B180" s="58">
        <v>189</v>
      </c>
      <c r="C180" s="58" t="s">
        <v>13</v>
      </c>
      <c r="D180" s="92" t="s">
        <v>351</v>
      </c>
      <c r="E180" s="122">
        <v>0.69436749769159745</v>
      </c>
      <c r="F180" s="122">
        <v>0.15974145891043398</v>
      </c>
      <c r="G180" s="122">
        <v>0.13111726685133887</v>
      </c>
      <c r="H180" s="122">
        <v>1.4773776546629732E-2</v>
      </c>
      <c r="I180" s="21">
        <v>1083</v>
      </c>
      <c r="J180" s="93">
        <v>4.7619047619047616E-2</v>
      </c>
      <c r="K180" s="93">
        <v>0.23809523809523808</v>
      </c>
      <c r="L180" s="93">
        <v>0.7142857142857143</v>
      </c>
      <c r="M180" s="93">
        <v>0</v>
      </c>
      <c r="N180" s="21">
        <v>21</v>
      </c>
      <c r="O180" s="66">
        <v>0.6392229417206291</v>
      </c>
      <c r="P180" s="66">
        <v>0.21461609620721553</v>
      </c>
      <c r="Q180" s="66">
        <v>0.13228492136910269</v>
      </c>
      <c r="R180" s="66">
        <v>1.3876040703052728E-2</v>
      </c>
      <c r="S180" s="120">
        <v>1081</v>
      </c>
      <c r="T180" s="66">
        <v>7.1428571428571425E-2</v>
      </c>
      <c r="U180" s="66">
        <v>0.21428571428571427</v>
      </c>
      <c r="V180" s="66">
        <v>0.7142857142857143</v>
      </c>
      <c r="W180" s="66">
        <v>0</v>
      </c>
      <c r="X180" s="120">
        <v>14</v>
      </c>
      <c r="Y180" s="96">
        <v>0.59158878504672896</v>
      </c>
      <c r="Z180" s="96">
        <v>0.24112149532710281</v>
      </c>
      <c r="AA180" s="96">
        <v>0.15887850467289719</v>
      </c>
      <c r="AB180" s="96">
        <v>8.4112149532710283E-3</v>
      </c>
      <c r="AC180" s="16">
        <v>1070</v>
      </c>
      <c r="AD180" s="96">
        <v>0</v>
      </c>
      <c r="AE180" s="96">
        <v>0.2</v>
      </c>
      <c r="AF180" s="96">
        <v>0.8</v>
      </c>
      <c r="AG180" s="96">
        <v>0</v>
      </c>
      <c r="AH180" s="16">
        <v>20</v>
      </c>
      <c r="AI180" s="97">
        <v>0.58010471204188485</v>
      </c>
      <c r="AJ180" s="98">
        <v>0.2513089005235602</v>
      </c>
      <c r="AK180" s="98">
        <v>0.16020942408376965</v>
      </c>
      <c r="AL180" s="98">
        <v>8.3769633507853412E-3</v>
      </c>
      <c r="AM180" s="99">
        <v>955</v>
      </c>
      <c r="AN180" s="98">
        <v>0</v>
      </c>
      <c r="AO180" s="98">
        <v>0.29411764705882354</v>
      </c>
      <c r="AP180" s="98">
        <v>0.6470588235294118</v>
      </c>
      <c r="AQ180" s="98">
        <v>5.8823529411764705E-2</v>
      </c>
      <c r="AR180" s="99">
        <v>17</v>
      </c>
    </row>
    <row r="181" spans="1:44">
      <c r="A181" s="58" t="s">
        <v>352</v>
      </c>
      <c r="B181" s="58">
        <v>101</v>
      </c>
      <c r="C181" s="58" t="s">
        <v>13</v>
      </c>
      <c r="D181" s="92" t="s">
        <v>353</v>
      </c>
      <c r="E181" s="122">
        <v>0.77272727272727271</v>
      </c>
      <c r="F181" s="122">
        <v>0.22727272727272727</v>
      </c>
      <c r="G181" s="122">
        <v>0</v>
      </c>
      <c r="H181" s="122">
        <v>0</v>
      </c>
      <c r="I181" s="21">
        <v>22</v>
      </c>
      <c r="J181" s="93" t="s">
        <v>694</v>
      </c>
      <c r="K181" s="93" t="s">
        <v>694</v>
      </c>
      <c r="L181" s="93" t="s">
        <v>694</v>
      </c>
      <c r="M181" s="93" t="s">
        <v>694</v>
      </c>
      <c r="N181" s="21" t="s">
        <v>694</v>
      </c>
      <c r="O181" s="66">
        <v>0.91304347826086951</v>
      </c>
      <c r="P181" s="66">
        <v>8.6956521739130432E-2</v>
      </c>
      <c r="Q181" s="66">
        <v>0</v>
      </c>
      <c r="R181" s="66">
        <v>0</v>
      </c>
      <c r="S181" s="120">
        <v>23</v>
      </c>
      <c r="T181" s="66" t="s">
        <v>774</v>
      </c>
      <c r="U181" s="66" t="s">
        <v>774</v>
      </c>
      <c r="V181" s="66" t="s">
        <v>774</v>
      </c>
      <c r="W181" s="66" t="s">
        <v>774</v>
      </c>
      <c r="X181" s="120" t="s">
        <v>774</v>
      </c>
      <c r="Y181" s="96">
        <v>0.76923076923076927</v>
      </c>
      <c r="Z181" s="96">
        <v>0.23076923076923078</v>
      </c>
      <c r="AA181" s="96">
        <v>0</v>
      </c>
      <c r="AB181" s="96">
        <v>0</v>
      </c>
      <c r="AC181" s="16">
        <v>26</v>
      </c>
      <c r="AD181" s="93" t="s">
        <v>774</v>
      </c>
      <c r="AE181" s="93" t="s">
        <v>774</v>
      </c>
      <c r="AF181" s="93" t="s">
        <v>774</v>
      </c>
      <c r="AG181" s="93" t="s">
        <v>774</v>
      </c>
      <c r="AH181" s="105" t="s">
        <v>774</v>
      </c>
      <c r="AI181" s="97">
        <v>0.5</v>
      </c>
      <c r="AJ181" s="98">
        <v>0.5</v>
      </c>
      <c r="AK181" s="98">
        <v>0</v>
      </c>
      <c r="AL181" s="98">
        <v>0</v>
      </c>
      <c r="AM181" s="99">
        <v>16</v>
      </c>
      <c r="AN181" s="98" t="s">
        <v>694</v>
      </c>
      <c r="AO181" s="98" t="s">
        <v>694</v>
      </c>
      <c r="AP181" s="98" t="s">
        <v>694</v>
      </c>
      <c r="AQ181" s="98" t="s">
        <v>694</v>
      </c>
      <c r="AR181" s="99" t="s">
        <v>694</v>
      </c>
    </row>
    <row r="182" spans="1:44">
      <c r="A182" s="58" t="s">
        <v>354</v>
      </c>
      <c r="B182" s="58">
        <v>113</v>
      </c>
      <c r="C182" s="58" t="s">
        <v>13</v>
      </c>
      <c r="D182" s="92" t="s">
        <v>355</v>
      </c>
      <c r="E182" s="122">
        <v>0.63513513513513509</v>
      </c>
      <c r="F182" s="122">
        <v>0.27027027027027029</v>
      </c>
      <c r="G182" s="122">
        <v>9.45945945945946E-2</v>
      </c>
      <c r="H182" s="122">
        <v>0</v>
      </c>
      <c r="I182" s="21">
        <v>74</v>
      </c>
      <c r="J182" s="93" t="s">
        <v>774</v>
      </c>
      <c r="K182" s="93" t="s">
        <v>774</v>
      </c>
      <c r="L182" s="93" t="s">
        <v>774</v>
      </c>
      <c r="M182" s="93" t="s">
        <v>774</v>
      </c>
      <c r="N182" s="93" t="s">
        <v>774</v>
      </c>
      <c r="O182" s="66">
        <v>0.6811594202898551</v>
      </c>
      <c r="P182" s="66">
        <v>0.24637681159420291</v>
      </c>
      <c r="Q182" s="66">
        <v>5.7971014492753624E-2</v>
      </c>
      <c r="R182" s="66">
        <v>1.4492753623188406E-2</v>
      </c>
      <c r="S182" s="120">
        <v>69</v>
      </c>
      <c r="T182" s="66" t="s">
        <v>774</v>
      </c>
      <c r="U182" s="66" t="s">
        <v>774</v>
      </c>
      <c r="V182" s="66" t="s">
        <v>774</v>
      </c>
      <c r="W182" s="66" t="s">
        <v>774</v>
      </c>
      <c r="X182" s="120" t="s">
        <v>774</v>
      </c>
      <c r="Y182" s="96">
        <v>0.77966101694915257</v>
      </c>
      <c r="Z182" s="96">
        <v>0.16949152542372881</v>
      </c>
      <c r="AA182" s="96">
        <v>3.3898305084745763E-2</v>
      </c>
      <c r="AB182" s="96">
        <v>1.6949152542372881E-2</v>
      </c>
      <c r="AC182" s="16">
        <v>59</v>
      </c>
      <c r="AD182" s="93" t="s">
        <v>774</v>
      </c>
      <c r="AE182" s="93" t="s">
        <v>774</v>
      </c>
      <c r="AF182" s="93" t="s">
        <v>774</v>
      </c>
      <c r="AG182" s="93" t="s">
        <v>774</v>
      </c>
      <c r="AH182" s="105" t="s">
        <v>774</v>
      </c>
      <c r="AI182" s="97">
        <v>0.88524590163934425</v>
      </c>
      <c r="AJ182" s="98">
        <v>8.1967213114754092E-2</v>
      </c>
      <c r="AK182" s="98">
        <v>1.6393442622950821E-2</v>
      </c>
      <c r="AL182" s="98">
        <v>1.6393442622950821E-2</v>
      </c>
      <c r="AM182" s="99">
        <v>61</v>
      </c>
      <c r="AN182" s="97" t="s">
        <v>774</v>
      </c>
      <c r="AO182" s="98" t="s">
        <v>774</v>
      </c>
      <c r="AP182" s="98" t="s">
        <v>774</v>
      </c>
      <c r="AQ182" s="98" t="s">
        <v>774</v>
      </c>
      <c r="AR182" s="99" t="s">
        <v>774</v>
      </c>
    </row>
    <row r="183" spans="1:44">
      <c r="A183" s="58" t="s">
        <v>356</v>
      </c>
      <c r="B183" s="58">
        <v>112</v>
      </c>
      <c r="C183" s="58" t="s">
        <v>13</v>
      </c>
      <c r="D183" s="92" t="s">
        <v>357</v>
      </c>
      <c r="E183" s="122">
        <v>0.87323943661971826</v>
      </c>
      <c r="F183" s="122">
        <v>7.0422535211267609E-2</v>
      </c>
      <c r="G183" s="122">
        <v>5.1643192488262914E-2</v>
      </c>
      <c r="H183" s="122">
        <v>4.6948356807511738E-3</v>
      </c>
      <c r="I183" s="21">
        <v>213</v>
      </c>
      <c r="J183" s="93" t="s">
        <v>774</v>
      </c>
      <c r="K183" s="93" t="s">
        <v>774</v>
      </c>
      <c r="L183" s="93" t="s">
        <v>774</v>
      </c>
      <c r="M183" s="93" t="s">
        <v>774</v>
      </c>
      <c r="N183" s="93" t="s">
        <v>774</v>
      </c>
      <c r="O183" s="66">
        <v>0.9095022624434389</v>
      </c>
      <c r="P183" s="66">
        <v>4.5248868778280542E-2</v>
      </c>
      <c r="Q183" s="66">
        <v>4.072398190045249E-2</v>
      </c>
      <c r="R183" s="66">
        <v>4.5248868778280547E-3</v>
      </c>
      <c r="S183" s="120">
        <v>221</v>
      </c>
      <c r="T183" s="66" t="s">
        <v>774</v>
      </c>
      <c r="U183" s="66" t="s">
        <v>774</v>
      </c>
      <c r="V183" s="66" t="s">
        <v>774</v>
      </c>
      <c r="W183" s="66" t="s">
        <v>774</v>
      </c>
      <c r="X183" s="120" t="s">
        <v>774</v>
      </c>
      <c r="Y183" s="96">
        <v>0.94312796208530802</v>
      </c>
      <c r="Z183" s="96">
        <v>2.843601895734597E-2</v>
      </c>
      <c r="AA183" s="96">
        <v>2.843601895734597E-2</v>
      </c>
      <c r="AB183" s="96">
        <v>0</v>
      </c>
      <c r="AC183" s="16">
        <v>211</v>
      </c>
      <c r="AD183" s="93" t="s">
        <v>774</v>
      </c>
      <c r="AE183" s="93" t="s">
        <v>774</v>
      </c>
      <c r="AF183" s="93" t="s">
        <v>774</v>
      </c>
      <c r="AG183" s="93" t="s">
        <v>774</v>
      </c>
      <c r="AH183" s="105" t="s">
        <v>774</v>
      </c>
      <c r="AI183" s="97">
        <v>0.85185185185185186</v>
      </c>
      <c r="AJ183" s="98">
        <v>0.10185185185185185</v>
      </c>
      <c r="AK183" s="98">
        <v>4.1666666666666664E-2</v>
      </c>
      <c r="AL183" s="98">
        <v>4.6296296296296294E-3</v>
      </c>
      <c r="AM183" s="99">
        <v>216</v>
      </c>
      <c r="AN183" s="97" t="s">
        <v>774</v>
      </c>
      <c r="AO183" s="98" t="s">
        <v>774</v>
      </c>
      <c r="AP183" s="98" t="s">
        <v>774</v>
      </c>
      <c r="AQ183" s="98" t="s">
        <v>774</v>
      </c>
      <c r="AR183" s="99" t="s">
        <v>774</v>
      </c>
    </row>
    <row r="184" spans="1:44">
      <c r="A184" s="58" t="s">
        <v>358</v>
      </c>
      <c r="B184" s="58">
        <v>113</v>
      </c>
      <c r="C184" s="58" t="s">
        <v>13</v>
      </c>
      <c r="D184" s="92" t="s">
        <v>359</v>
      </c>
      <c r="E184" s="122">
        <v>0.8125</v>
      </c>
      <c r="F184" s="122">
        <v>0.140625</v>
      </c>
      <c r="G184" s="122">
        <v>4.6875E-2</v>
      </c>
      <c r="H184" s="122">
        <v>0</v>
      </c>
      <c r="I184" s="21">
        <v>64</v>
      </c>
      <c r="J184" s="93" t="s">
        <v>774</v>
      </c>
      <c r="K184" s="93" t="s">
        <v>774</v>
      </c>
      <c r="L184" s="93" t="s">
        <v>774</v>
      </c>
      <c r="M184" s="93" t="s">
        <v>774</v>
      </c>
      <c r="N184" s="93" t="s">
        <v>774</v>
      </c>
      <c r="O184" s="66">
        <v>0.8392857142857143</v>
      </c>
      <c r="P184" s="66">
        <v>0.10714285714285714</v>
      </c>
      <c r="Q184" s="66">
        <v>5.3571428571428568E-2</v>
      </c>
      <c r="R184" s="66">
        <v>0</v>
      </c>
      <c r="S184" s="120">
        <v>56</v>
      </c>
      <c r="T184" s="66" t="s">
        <v>774</v>
      </c>
      <c r="U184" s="66" t="s">
        <v>774</v>
      </c>
      <c r="V184" s="66" t="s">
        <v>774</v>
      </c>
      <c r="W184" s="66" t="s">
        <v>774</v>
      </c>
      <c r="X184" s="120" t="s">
        <v>774</v>
      </c>
      <c r="Y184" s="96">
        <v>0.84285714285714286</v>
      </c>
      <c r="Z184" s="96">
        <v>0.1</v>
      </c>
      <c r="AA184" s="96">
        <v>4.2857142857142858E-2</v>
      </c>
      <c r="AB184" s="96">
        <v>1.4285714285714285E-2</v>
      </c>
      <c r="AC184" s="16">
        <v>70</v>
      </c>
      <c r="AD184" s="93" t="s">
        <v>774</v>
      </c>
      <c r="AE184" s="93" t="s">
        <v>774</v>
      </c>
      <c r="AF184" s="93" t="s">
        <v>774</v>
      </c>
      <c r="AG184" s="93" t="s">
        <v>774</v>
      </c>
      <c r="AH184" s="105" t="s">
        <v>774</v>
      </c>
      <c r="AI184" s="97">
        <v>0.83098591549295775</v>
      </c>
      <c r="AJ184" s="98">
        <v>0.15492957746478872</v>
      </c>
      <c r="AK184" s="98">
        <v>0</v>
      </c>
      <c r="AL184" s="98">
        <v>1.4084507042253521E-2</v>
      </c>
      <c r="AM184" s="99">
        <v>71</v>
      </c>
      <c r="AN184" s="97" t="s">
        <v>774</v>
      </c>
      <c r="AO184" s="98" t="s">
        <v>774</v>
      </c>
      <c r="AP184" s="98" t="s">
        <v>774</v>
      </c>
      <c r="AQ184" s="98" t="s">
        <v>774</v>
      </c>
      <c r="AR184" s="99" t="s">
        <v>774</v>
      </c>
    </row>
    <row r="185" spans="1:44">
      <c r="A185" s="58" t="s">
        <v>360</v>
      </c>
      <c r="B185" s="58">
        <v>101</v>
      </c>
      <c r="C185" s="58" t="s">
        <v>13</v>
      </c>
      <c r="D185" s="92" t="s">
        <v>361</v>
      </c>
      <c r="E185" s="122">
        <v>0.75</v>
      </c>
      <c r="F185" s="122">
        <v>0.125</v>
      </c>
      <c r="G185" s="122">
        <v>9.375E-2</v>
      </c>
      <c r="H185" s="122">
        <v>3.125E-2</v>
      </c>
      <c r="I185" s="21">
        <v>32</v>
      </c>
      <c r="J185" s="93" t="s">
        <v>694</v>
      </c>
      <c r="K185" s="93" t="s">
        <v>694</v>
      </c>
      <c r="L185" s="93" t="s">
        <v>694</v>
      </c>
      <c r="M185" s="93" t="s">
        <v>694</v>
      </c>
      <c r="N185" s="21" t="s">
        <v>694</v>
      </c>
      <c r="O185" s="66">
        <v>0.70588235294117652</v>
      </c>
      <c r="P185" s="66">
        <v>0.17647058823529413</v>
      </c>
      <c r="Q185" s="66">
        <v>0.11764705882352941</v>
      </c>
      <c r="R185" s="66">
        <v>0</v>
      </c>
      <c r="S185" s="120">
        <v>34</v>
      </c>
      <c r="T185" s="66" t="s">
        <v>774</v>
      </c>
      <c r="U185" s="66" t="s">
        <v>774</v>
      </c>
      <c r="V185" s="66" t="s">
        <v>774</v>
      </c>
      <c r="W185" s="66" t="s">
        <v>774</v>
      </c>
      <c r="X185" s="120" t="s">
        <v>774</v>
      </c>
      <c r="Y185" s="96">
        <v>0.67741935483870963</v>
      </c>
      <c r="Z185" s="96">
        <v>0.19354838709677419</v>
      </c>
      <c r="AA185" s="96">
        <v>0.12903225806451613</v>
      </c>
      <c r="AB185" s="96">
        <v>0</v>
      </c>
      <c r="AC185" s="16">
        <v>31</v>
      </c>
      <c r="AD185" s="93" t="s">
        <v>774</v>
      </c>
      <c r="AE185" s="93" t="s">
        <v>774</v>
      </c>
      <c r="AF185" s="93" t="s">
        <v>774</v>
      </c>
      <c r="AG185" s="93" t="s">
        <v>774</v>
      </c>
      <c r="AH185" s="105" t="s">
        <v>774</v>
      </c>
      <c r="AI185" s="97">
        <v>0.7</v>
      </c>
      <c r="AJ185" s="98">
        <v>0.16666666666666666</v>
      </c>
      <c r="AK185" s="98">
        <v>0.13333333333333333</v>
      </c>
      <c r="AL185" s="98">
        <v>0</v>
      </c>
      <c r="AM185" s="99">
        <v>30</v>
      </c>
      <c r="AN185" s="97" t="s">
        <v>774</v>
      </c>
      <c r="AO185" s="98" t="s">
        <v>774</v>
      </c>
      <c r="AP185" s="98" t="s">
        <v>774</v>
      </c>
      <c r="AQ185" s="98" t="s">
        <v>774</v>
      </c>
      <c r="AR185" s="99" t="s">
        <v>774</v>
      </c>
    </row>
    <row r="186" spans="1:44">
      <c r="A186" s="58" t="s">
        <v>362</v>
      </c>
      <c r="B186" s="58">
        <v>171</v>
      </c>
      <c r="C186" s="58" t="s">
        <v>13</v>
      </c>
      <c r="D186" s="92" t="s">
        <v>363</v>
      </c>
      <c r="E186" s="122">
        <v>0.83229813664596275</v>
      </c>
      <c r="F186" s="122">
        <v>0.14906832298136646</v>
      </c>
      <c r="G186" s="122">
        <v>1.8633540372670808E-2</v>
      </c>
      <c r="H186" s="122">
        <v>0</v>
      </c>
      <c r="I186" s="21">
        <v>161</v>
      </c>
      <c r="J186" s="93">
        <v>0.41666666666666669</v>
      </c>
      <c r="K186" s="93">
        <v>0.5</v>
      </c>
      <c r="L186" s="93">
        <v>8.3333333333333329E-2</v>
      </c>
      <c r="M186" s="93">
        <v>0</v>
      </c>
      <c r="N186" s="21">
        <v>12</v>
      </c>
      <c r="O186" s="66">
        <v>0.83647798742138368</v>
      </c>
      <c r="P186" s="66">
        <v>0.13836477987421383</v>
      </c>
      <c r="Q186" s="66">
        <v>2.5157232704402517E-2</v>
      </c>
      <c r="R186" s="66">
        <v>0</v>
      </c>
      <c r="S186" s="120">
        <v>159</v>
      </c>
      <c r="T186" s="66">
        <v>0.3</v>
      </c>
      <c r="U186" s="66">
        <v>0.6</v>
      </c>
      <c r="V186" s="66">
        <v>0.1</v>
      </c>
      <c r="W186" s="66">
        <v>0</v>
      </c>
      <c r="X186" s="120">
        <v>10</v>
      </c>
      <c r="Y186" s="96">
        <v>0.83116883116883122</v>
      </c>
      <c r="Z186" s="96">
        <v>0.14935064935064934</v>
      </c>
      <c r="AA186" s="96">
        <v>1.948051948051948E-2</v>
      </c>
      <c r="AB186" s="96">
        <v>0</v>
      </c>
      <c r="AC186" s="16">
        <v>154</v>
      </c>
      <c r="AD186" s="93" t="s">
        <v>774</v>
      </c>
      <c r="AE186" s="93" t="s">
        <v>774</v>
      </c>
      <c r="AF186" s="93" t="s">
        <v>774</v>
      </c>
      <c r="AG186" s="93" t="s">
        <v>774</v>
      </c>
      <c r="AH186" s="105" t="s">
        <v>774</v>
      </c>
      <c r="AI186" s="97">
        <v>0.83687943262411346</v>
      </c>
      <c r="AJ186" s="98">
        <v>9.9290780141843976E-2</v>
      </c>
      <c r="AK186" s="98">
        <v>6.3829787234042548E-2</v>
      </c>
      <c r="AL186" s="98">
        <v>0</v>
      </c>
      <c r="AM186" s="99">
        <v>141</v>
      </c>
      <c r="AN186" s="97" t="s">
        <v>774</v>
      </c>
      <c r="AO186" s="98" t="s">
        <v>774</v>
      </c>
      <c r="AP186" s="98" t="s">
        <v>774</v>
      </c>
      <c r="AQ186" s="98" t="s">
        <v>774</v>
      </c>
      <c r="AR186" s="99" t="s">
        <v>774</v>
      </c>
    </row>
    <row r="187" spans="1:44">
      <c r="A187" s="58" t="s">
        <v>364</v>
      </c>
      <c r="B187" s="58">
        <v>113</v>
      </c>
      <c r="C187" s="58" t="s">
        <v>13</v>
      </c>
      <c r="D187" s="92" t="s">
        <v>365</v>
      </c>
      <c r="E187" s="122">
        <v>0.54487989886219979</v>
      </c>
      <c r="F187" s="122">
        <v>0.31605562579013907</v>
      </c>
      <c r="G187" s="122">
        <v>0.1213653603034134</v>
      </c>
      <c r="H187" s="122">
        <v>1.7699115044247787E-2</v>
      </c>
      <c r="I187" s="21">
        <v>1582</v>
      </c>
      <c r="J187" s="93">
        <v>0</v>
      </c>
      <c r="K187" s="93">
        <v>0.36363636363636365</v>
      </c>
      <c r="L187" s="93">
        <v>0.63636363636363635</v>
      </c>
      <c r="M187" s="93">
        <v>0</v>
      </c>
      <c r="N187" s="21">
        <v>22</v>
      </c>
      <c r="O187" s="66">
        <v>0.54411764705882348</v>
      </c>
      <c r="P187" s="66">
        <v>0.31585677749360613</v>
      </c>
      <c r="Q187" s="66">
        <v>0.11636828644501279</v>
      </c>
      <c r="R187" s="66">
        <v>2.3657289002557546E-2</v>
      </c>
      <c r="S187" s="120">
        <v>1564</v>
      </c>
      <c r="T187" s="66">
        <v>0</v>
      </c>
      <c r="U187" s="66">
        <v>0.36363636363636365</v>
      </c>
      <c r="V187" s="66">
        <v>0.63636363636363635</v>
      </c>
      <c r="W187" s="66">
        <v>0</v>
      </c>
      <c r="X187" s="120">
        <v>22</v>
      </c>
      <c r="Y187" s="96">
        <v>0.5879689521345407</v>
      </c>
      <c r="Z187" s="96">
        <v>0.2871927554980595</v>
      </c>
      <c r="AA187" s="96">
        <v>0.1073738680465718</v>
      </c>
      <c r="AB187" s="96">
        <v>1.7464424320827943E-2</v>
      </c>
      <c r="AC187" s="16">
        <v>1546</v>
      </c>
      <c r="AD187" s="96">
        <v>0</v>
      </c>
      <c r="AE187" s="96">
        <v>0.47058823529411764</v>
      </c>
      <c r="AF187" s="96">
        <v>0.47058823529411764</v>
      </c>
      <c r="AG187" s="96">
        <v>5.8823529411764705E-2</v>
      </c>
      <c r="AH187" s="16">
        <v>17</v>
      </c>
      <c r="AI187" s="97">
        <v>0.57061068702290074</v>
      </c>
      <c r="AJ187" s="98">
        <v>0.30597964376590331</v>
      </c>
      <c r="AK187" s="98">
        <v>0.10877862595419847</v>
      </c>
      <c r="AL187" s="98">
        <v>1.4631043256997456E-2</v>
      </c>
      <c r="AM187" s="99">
        <v>1572</v>
      </c>
      <c r="AN187" s="98">
        <v>0</v>
      </c>
      <c r="AO187" s="98">
        <v>0.47058823529411764</v>
      </c>
      <c r="AP187" s="98">
        <v>0.47058823529411764</v>
      </c>
      <c r="AQ187" s="98">
        <v>5.8823529411764705E-2</v>
      </c>
      <c r="AR187" s="99">
        <v>17</v>
      </c>
    </row>
    <row r="188" spans="1:44">
      <c r="A188" s="58" t="s">
        <v>366</v>
      </c>
      <c r="B188" s="58">
        <v>171</v>
      </c>
      <c r="C188" s="58" t="s">
        <v>13</v>
      </c>
      <c r="D188" s="92" t="s">
        <v>367</v>
      </c>
      <c r="E188" s="122">
        <v>0.79589632829373647</v>
      </c>
      <c r="F188" s="122">
        <v>0.10907127429805616</v>
      </c>
      <c r="G188" s="122">
        <v>9.2872570194384454E-2</v>
      </c>
      <c r="H188" s="122">
        <v>2.1598272138228943E-3</v>
      </c>
      <c r="I188" s="21">
        <v>926</v>
      </c>
      <c r="J188" s="93">
        <v>6.8965517241379309E-2</v>
      </c>
      <c r="K188" s="93">
        <v>0.2413793103448276</v>
      </c>
      <c r="L188" s="93">
        <v>0.68965517241379315</v>
      </c>
      <c r="M188" s="93">
        <v>0</v>
      </c>
      <c r="N188" s="21">
        <v>29</v>
      </c>
      <c r="O188" s="66">
        <v>0.812433011789925</v>
      </c>
      <c r="P188" s="66">
        <v>9.7534833869239015E-2</v>
      </c>
      <c r="Q188" s="66">
        <v>8.3601286173633438E-2</v>
      </c>
      <c r="R188" s="66">
        <v>6.4308681672025723E-3</v>
      </c>
      <c r="S188" s="120">
        <v>933</v>
      </c>
      <c r="T188" s="66">
        <v>9.6774193548387094E-2</v>
      </c>
      <c r="U188" s="66">
        <v>0.19354838709677419</v>
      </c>
      <c r="V188" s="66">
        <v>0.70967741935483875</v>
      </c>
      <c r="W188" s="66">
        <v>0</v>
      </c>
      <c r="X188" s="120">
        <v>31</v>
      </c>
      <c r="Y188" s="96">
        <v>0.81379310344827582</v>
      </c>
      <c r="Z188" s="96">
        <v>0.1206896551724138</v>
      </c>
      <c r="AA188" s="96">
        <v>6.2068965517241378E-2</v>
      </c>
      <c r="AB188" s="96">
        <v>3.4482758620689655E-3</v>
      </c>
      <c r="AC188" s="16">
        <v>870</v>
      </c>
      <c r="AD188" s="96">
        <v>0</v>
      </c>
      <c r="AE188" s="96">
        <v>0.53846153846153844</v>
      </c>
      <c r="AF188" s="96">
        <v>0.46153846153846156</v>
      </c>
      <c r="AG188" s="96">
        <v>0</v>
      </c>
      <c r="AH188" s="16">
        <v>13</v>
      </c>
      <c r="AI188" s="97">
        <v>0.81330221703617267</v>
      </c>
      <c r="AJ188" s="98">
        <v>0.12718786464410736</v>
      </c>
      <c r="AK188" s="98">
        <v>5.7176196032672114E-2</v>
      </c>
      <c r="AL188" s="98">
        <v>2.3337222870478411E-3</v>
      </c>
      <c r="AM188" s="99">
        <v>857</v>
      </c>
      <c r="AN188" s="98">
        <v>0.35714285714285715</v>
      </c>
      <c r="AO188" s="98">
        <v>0.32142857142857145</v>
      </c>
      <c r="AP188" s="98">
        <v>0.32142857142857145</v>
      </c>
      <c r="AQ188" s="98">
        <v>0</v>
      </c>
      <c r="AR188" s="99">
        <v>28</v>
      </c>
    </row>
    <row r="189" spans="1:44">
      <c r="A189" s="58" t="s">
        <v>368</v>
      </c>
      <c r="B189" s="58">
        <v>113</v>
      </c>
      <c r="C189" s="58" t="s">
        <v>13</v>
      </c>
      <c r="D189" s="92" t="s">
        <v>369</v>
      </c>
      <c r="E189" s="122">
        <v>0.55474452554744524</v>
      </c>
      <c r="F189" s="122">
        <v>0.31386861313868614</v>
      </c>
      <c r="G189" s="122">
        <v>0.10218978102189781</v>
      </c>
      <c r="H189" s="122">
        <v>2.9197080291970802E-2</v>
      </c>
      <c r="I189" s="21">
        <v>137</v>
      </c>
      <c r="J189" s="93" t="s">
        <v>774</v>
      </c>
      <c r="K189" s="93" t="s">
        <v>774</v>
      </c>
      <c r="L189" s="93" t="s">
        <v>774</v>
      </c>
      <c r="M189" s="93" t="s">
        <v>774</v>
      </c>
      <c r="N189" s="93" t="s">
        <v>774</v>
      </c>
      <c r="O189" s="66">
        <v>0.59006211180124224</v>
      </c>
      <c r="P189" s="66">
        <v>0.27329192546583853</v>
      </c>
      <c r="Q189" s="66">
        <v>0.11180124223602485</v>
      </c>
      <c r="R189" s="66">
        <v>2.4844720496894408E-2</v>
      </c>
      <c r="S189" s="120">
        <v>161</v>
      </c>
      <c r="T189" s="66" t="s">
        <v>774</v>
      </c>
      <c r="U189" s="66" t="s">
        <v>774</v>
      </c>
      <c r="V189" s="66" t="s">
        <v>774</v>
      </c>
      <c r="W189" s="66" t="s">
        <v>774</v>
      </c>
      <c r="X189" s="120" t="s">
        <v>774</v>
      </c>
      <c r="Y189" s="96">
        <v>0.6344827586206897</v>
      </c>
      <c r="Z189" s="96">
        <v>0.24827586206896551</v>
      </c>
      <c r="AA189" s="96">
        <v>0.1103448275862069</v>
      </c>
      <c r="AB189" s="96">
        <v>6.8965517241379309E-3</v>
      </c>
      <c r="AC189" s="16">
        <v>145</v>
      </c>
      <c r="AD189" s="93" t="s">
        <v>774</v>
      </c>
      <c r="AE189" s="93" t="s">
        <v>774</v>
      </c>
      <c r="AF189" s="93" t="s">
        <v>774</v>
      </c>
      <c r="AG189" s="93" t="s">
        <v>774</v>
      </c>
      <c r="AH189" s="105" t="s">
        <v>774</v>
      </c>
      <c r="AI189" s="97">
        <v>0.55555555555555558</v>
      </c>
      <c r="AJ189" s="98">
        <v>0.33333333333333331</v>
      </c>
      <c r="AK189" s="98">
        <v>0.1111111111111111</v>
      </c>
      <c r="AL189" s="98">
        <v>0</v>
      </c>
      <c r="AM189" s="99">
        <v>144</v>
      </c>
      <c r="AN189" s="97" t="s">
        <v>774</v>
      </c>
      <c r="AO189" s="98" t="s">
        <v>774</v>
      </c>
      <c r="AP189" s="98" t="s">
        <v>774</v>
      </c>
      <c r="AQ189" s="98" t="s">
        <v>774</v>
      </c>
      <c r="AR189" s="99" t="s">
        <v>774</v>
      </c>
    </row>
    <row r="190" spans="1:44">
      <c r="A190" s="58" t="s">
        <v>370</v>
      </c>
      <c r="B190" s="58">
        <v>101</v>
      </c>
      <c r="C190" s="58" t="s">
        <v>13</v>
      </c>
      <c r="D190" s="92" t="s">
        <v>371</v>
      </c>
      <c r="E190" s="122">
        <v>0.75</v>
      </c>
      <c r="F190" s="122">
        <v>8.3333333333333329E-2</v>
      </c>
      <c r="G190" s="122">
        <v>0.16666666666666666</v>
      </c>
      <c r="H190" s="122">
        <v>0</v>
      </c>
      <c r="I190" s="21">
        <v>12</v>
      </c>
      <c r="J190" s="93" t="s">
        <v>694</v>
      </c>
      <c r="K190" s="93" t="s">
        <v>694</v>
      </c>
      <c r="L190" s="93" t="s">
        <v>694</v>
      </c>
      <c r="M190" s="93" t="s">
        <v>694</v>
      </c>
      <c r="N190" s="21" t="s">
        <v>694</v>
      </c>
      <c r="O190" s="66">
        <v>1</v>
      </c>
      <c r="P190" s="66">
        <v>0</v>
      </c>
      <c r="Q190" s="66">
        <v>0</v>
      </c>
      <c r="R190" s="66">
        <v>0</v>
      </c>
      <c r="S190" s="120">
        <v>4</v>
      </c>
      <c r="T190" s="66" t="s">
        <v>694</v>
      </c>
      <c r="U190" s="66" t="s">
        <v>694</v>
      </c>
      <c r="V190" s="66" t="s">
        <v>694</v>
      </c>
      <c r="W190" s="66" t="s">
        <v>694</v>
      </c>
      <c r="X190" s="120" t="s">
        <v>694</v>
      </c>
      <c r="Y190" s="93" t="s">
        <v>774</v>
      </c>
      <c r="Z190" s="93" t="s">
        <v>774</v>
      </c>
      <c r="AA190" s="93" t="s">
        <v>774</v>
      </c>
      <c r="AB190" s="93" t="s">
        <v>774</v>
      </c>
      <c r="AC190" s="105" t="s">
        <v>774</v>
      </c>
      <c r="AD190" s="93" t="s">
        <v>774</v>
      </c>
      <c r="AE190" s="93" t="s">
        <v>774</v>
      </c>
      <c r="AF190" s="93" t="s">
        <v>774</v>
      </c>
      <c r="AG190" s="93" t="s">
        <v>774</v>
      </c>
      <c r="AH190" s="105" t="s">
        <v>774</v>
      </c>
      <c r="AI190" s="97">
        <v>1</v>
      </c>
      <c r="AJ190" s="98">
        <v>0</v>
      </c>
      <c r="AK190" s="98">
        <v>0</v>
      </c>
      <c r="AL190" s="98">
        <v>0</v>
      </c>
      <c r="AM190" s="99">
        <v>8</v>
      </c>
      <c r="AN190" s="97" t="s">
        <v>774</v>
      </c>
      <c r="AO190" s="98" t="s">
        <v>774</v>
      </c>
      <c r="AP190" s="98" t="s">
        <v>774</v>
      </c>
      <c r="AQ190" s="98" t="s">
        <v>774</v>
      </c>
      <c r="AR190" s="99" t="s">
        <v>774</v>
      </c>
    </row>
    <row r="191" spans="1:44">
      <c r="A191" s="58" t="s">
        <v>372</v>
      </c>
      <c r="B191" s="58">
        <v>189</v>
      </c>
      <c r="C191" s="58" t="s">
        <v>13</v>
      </c>
      <c r="D191" s="92" t="s">
        <v>373</v>
      </c>
      <c r="E191" s="122">
        <v>0.90625</v>
      </c>
      <c r="F191" s="122">
        <v>7.03125E-2</v>
      </c>
      <c r="G191" s="122">
        <v>1.5625E-2</v>
      </c>
      <c r="H191" s="122">
        <v>7.8125E-3</v>
      </c>
      <c r="I191" s="21">
        <v>128</v>
      </c>
      <c r="J191" s="93" t="s">
        <v>774</v>
      </c>
      <c r="K191" s="93" t="s">
        <v>774</v>
      </c>
      <c r="L191" s="93" t="s">
        <v>774</v>
      </c>
      <c r="M191" s="93" t="s">
        <v>774</v>
      </c>
      <c r="N191" s="93" t="s">
        <v>774</v>
      </c>
      <c r="O191" s="66">
        <v>0.95199999999999996</v>
      </c>
      <c r="P191" s="66">
        <v>3.2000000000000001E-2</v>
      </c>
      <c r="Q191" s="66">
        <v>8.0000000000000002E-3</v>
      </c>
      <c r="R191" s="66">
        <v>8.0000000000000002E-3</v>
      </c>
      <c r="S191" s="120">
        <v>125</v>
      </c>
      <c r="T191" s="66" t="s">
        <v>694</v>
      </c>
      <c r="U191" s="66" t="s">
        <v>694</v>
      </c>
      <c r="V191" s="66" t="s">
        <v>694</v>
      </c>
      <c r="W191" s="66" t="s">
        <v>694</v>
      </c>
      <c r="X191" s="120" t="s">
        <v>694</v>
      </c>
      <c r="Y191" s="96">
        <v>0.94594594594594594</v>
      </c>
      <c r="Z191" s="96">
        <v>4.5045045045045043E-2</v>
      </c>
      <c r="AA191" s="96">
        <v>9.0090090090090089E-3</v>
      </c>
      <c r="AB191" s="96">
        <v>0</v>
      </c>
      <c r="AC191" s="16">
        <v>111</v>
      </c>
      <c r="AD191" s="96" t="s">
        <v>694</v>
      </c>
      <c r="AE191" s="96" t="s">
        <v>694</v>
      </c>
      <c r="AF191" s="96" t="s">
        <v>694</v>
      </c>
      <c r="AG191" s="96" t="s">
        <v>694</v>
      </c>
      <c r="AH191" s="16" t="s">
        <v>694</v>
      </c>
      <c r="AI191" s="97">
        <v>0.9042553191489362</v>
      </c>
      <c r="AJ191" s="98">
        <v>7.4468085106382975E-2</v>
      </c>
      <c r="AK191" s="98">
        <v>2.1276595744680851E-2</v>
      </c>
      <c r="AL191" s="98">
        <v>0</v>
      </c>
      <c r="AM191" s="99">
        <v>94</v>
      </c>
      <c r="AN191" s="98" t="s">
        <v>694</v>
      </c>
      <c r="AO191" s="98" t="s">
        <v>694</v>
      </c>
      <c r="AP191" s="98" t="s">
        <v>694</v>
      </c>
      <c r="AQ191" s="98" t="s">
        <v>694</v>
      </c>
      <c r="AR191" s="99" t="s">
        <v>694</v>
      </c>
    </row>
    <row r="192" spans="1:44">
      <c r="A192" s="58" t="s">
        <v>374</v>
      </c>
      <c r="B192" s="58">
        <v>101</v>
      </c>
      <c r="C192" s="58" t="s">
        <v>13</v>
      </c>
      <c r="D192" s="92" t="s">
        <v>375</v>
      </c>
      <c r="E192" s="93" t="s">
        <v>774</v>
      </c>
      <c r="F192" s="93" t="s">
        <v>774</v>
      </c>
      <c r="G192" s="93" t="s">
        <v>774</v>
      </c>
      <c r="H192" s="93" t="s">
        <v>774</v>
      </c>
      <c r="I192" s="93" t="s">
        <v>774</v>
      </c>
      <c r="J192" s="93" t="s">
        <v>694</v>
      </c>
      <c r="K192" s="93" t="s">
        <v>694</v>
      </c>
      <c r="L192" s="93" t="s">
        <v>694</v>
      </c>
      <c r="M192" s="93" t="s">
        <v>694</v>
      </c>
      <c r="N192" s="21" t="s">
        <v>694</v>
      </c>
      <c r="O192" s="66">
        <v>0.875</v>
      </c>
      <c r="P192" s="66">
        <v>0.125</v>
      </c>
      <c r="Q192" s="66">
        <v>0</v>
      </c>
      <c r="R192" s="66">
        <v>0</v>
      </c>
      <c r="S192" s="120">
        <v>8</v>
      </c>
      <c r="T192" s="66" t="s">
        <v>694</v>
      </c>
      <c r="U192" s="66" t="s">
        <v>694</v>
      </c>
      <c r="V192" s="66" t="s">
        <v>694</v>
      </c>
      <c r="W192" s="66" t="s">
        <v>694</v>
      </c>
      <c r="X192" s="120" t="s">
        <v>694</v>
      </c>
      <c r="Y192" s="93" t="s">
        <v>774</v>
      </c>
      <c r="Z192" s="93" t="s">
        <v>774</v>
      </c>
      <c r="AA192" s="93" t="s">
        <v>774</v>
      </c>
      <c r="AB192" s="93" t="s">
        <v>774</v>
      </c>
      <c r="AC192" s="105" t="s">
        <v>774</v>
      </c>
      <c r="AD192" s="96" t="s">
        <v>694</v>
      </c>
      <c r="AE192" s="96" t="s">
        <v>694</v>
      </c>
      <c r="AF192" s="96" t="s">
        <v>694</v>
      </c>
      <c r="AG192" s="96" t="s">
        <v>694</v>
      </c>
      <c r="AH192" s="16" t="s">
        <v>694</v>
      </c>
      <c r="AI192" s="97" t="s">
        <v>774</v>
      </c>
      <c r="AJ192" s="98" t="s">
        <v>774</v>
      </c>
      <c r="AK192" s="98" t="s">
        <v>774</v>
      </c>
      <c r="AL192" s="98" t="s">
        <v>774</v>
      </c>
      <c r="AM192" s="99" t="s">
        <v>774</v>
      </c>
      <c r="AN192" s="98" t="s">
        <v>694</v>
      </c>
      <c r="AO192" s="98" t="s">
        <v>694</v>
      </c>
      <c r="AP192" s="98" t="s">
        <v>694</v>
      </c>
      <c r="AQ192" s="98" t="s">
        <v>694</v>
      </c>
      <c r="AR192" s="99" t="s">
        <v>694</v>
      </c>
    </row>
    <row r="193" spans="1:44">
      <c r="A193" s="58" t="s">
        <v>376</v>
      </c>
      <c r="B193" s="58">
        <v>101</v>
      </c>
      <c r="C193" s="58" t="s">
        <v>13</v>
      </c>
      <c r="D193" s="92" t="s">
        <v>377</v>
      </c>
      <c r="E193" s="122">
        <v>1</v>
      </c>
      <c r="F193" s="122">
        <v>0</v>
      </c>
      <c r="G193" s="122">
        <v>0</v>
      </c>
      <c r="H193" s="122">
        <v>0</v>
      </c>
      <c r="I193" s="21">
        <v>9</v>
      </c>
      <c r="J193" s="93" t="s">
        <v>694</v>
      </c>
      <c r="K193" s="93" t="s">
        <v>694</v>
      </c>
      <c r="L193" s="93" t="s">
        <v>694</v>
      </c>
      <c r="M193" s="93" t="s">
        <v>694</v>
      </c>
      <c r="N193" s="21" t="s">
        <v>694</v>
      </c>
      <c r="O193" s="66">
        <v>1</v>
      </c>
      <c r="P193" s="66">
        <v>0</v>
      </c>
      <c r="Q193" s="66">
        <v>0</v>
      </c>
      <c r="R193" s="66">
        <v>0</v>
      </c>
      <c r="S193" s="120">
        <v>6</v>
      </c>
      <c r="T193" s="66" t="s">
        <v>694</v>
      </c>
      <c r="U193" s="66" t="s">
        <v>694</v>
      </c>
      <c r="V193" s="66" t="s">
        <v>694</v>
      </c>
      <c r="W193" s="66" t="s">
        <v>694</v>
      </c>
      <c r="X193" s="120" t="s">
        <v>694</v>
      </c>
      <c r="Y193" s="93" t="s">
        <v>774</v>
      </c>
      <c r="Z193" s="93" t="s">
        <v>774</v>
      </c>
      <c r="AA193" s="93" t="s">
        <v>774</v>
      </c>
      <c r="AB193" s="93" t="s">
        <v>774</v>
      </c>
      <c r="AC193" s="105" t="s">
        <v>774</v>
      </c>
      <c r="AD193" s="96" t="s">
        <v>694</v>
      </c>
      <c r="AE193" s="96" t="s">
        <v>694</v>
      </c>
      <c r="AF193" s="96" t="s">
        <v>694</v>
      </c>
      <c r="AG193" s="96" t="s">
        <v>694</v>
      </c>
      <c r="AH193" s="16" t="s">
        <v>694</v>
      </c>
      <c r="AI193" s="97" t="s">
        <v>774</v>
      </c>
      <c r="AJ193" s="98" t="s">
        <v>774</v>
      </c>
      <c r="AK193" s="98" t="s">
        <v>774</v>
      </c>
      <c r="AL193" s="98" t="s">
        <v>774</v>
      </c>
      <c r="AM193" s="99" t="s">
        <v>774</v>
      </c>
      <c r="AN193" s="98" t="s">
        <v>694</v>
      </c>
      <c r="AO193" s="98" t="s">
        <v>694</v>
      </c>
      <c r="AP193" s="98" t="s">
        <v>694</v>
      </c>
      <c r="AQ193" s="98" t="s">
        <v>694</v>
      </c>
      <c r="AR193" s="99" t="s">
        <v>694</v>
      </c>
    </row>
    <row r="194" spans="1:44">
      <c r="A194" s="58" t="s">
        <v>378</v>
      </c>
      <c r="B194" s="58">
        <v>171</v>
      </c>
      <c r="C194" s="58" t="s">
        <v>13</v>
      </c>
      <c r="D194" s="92" t="s">
        <v>379</v>
      </c>
      <c r="E194" s="122">
        <v>0.75</v>
      </c>
      <c r="F194" s="122">
        <v>0.25</v>
      </c>
      <c r="G194" s="122">
        <v>0</v>
      </c>
      <c r="H194" s="122">
        <v>0</v>
      </c>
      <c r="I194" s="21">
        <v>12</v>
      </c>
      <c r="J194" s="93" t="s">
        <v>774</v>
      </c>
      <c r="K194" s="93" t="s">
        <v>774</v>
      </c>
      <c r="L194" s="93" t="s">
        <v>774</v>
      </c>
      <c r="M194" s="93" t="s">
        <v>774</v>
      </c>
      <c r="N194" s="93" t="s">
        <v>774</v>
      </c>
      <c r="O194" s="66">
        <v>0.75</v>
      </c>
      <c r="P194" s="66">
        <v>0.1875</v>
      </c>
      <c r="Q194" s="66">
        <v>6.25E-2</v>
      </c>
      <c r="R194" s="66">
        <v>0</v>
      </c>
      <c r="S194" s="120">
        <v>16</v>
      </c>
      <c r="T194" s="66" t="s">
        <v>774</v>
      </c>
      <c r="U194" s="66" t="s">
        <v>774</v>
      </c>
      <c r="V194" s="66" t="s">
        <v>774</v>
      </c>
      <c r="W194" s="66" t="s">
        <v>774</v>
      </c>
      <c r="X194" s="120" t="s">
        <v>774</v>
      </c>
      <c r="Y194" s="96">
        <v>0.70588235294117652</v>
      </c>
      <c r="Z194" s="96">
        <v>0.11764705882352941</v>
      </c>
      <c r="AA194" s="96">
        <v>0.17647058823529413</v>
      </c>
      <c r="AB194" s="96">
        <v>0</v>
      </c>
      <c r="AC194" s="16">
        <v>17</v>
      </c>
      <c r="AD194" s="93" t="s">
        <v>774</v>
      </c>
      <c r="AE194" s="93" t="s">
        <v>774</v>
      </c>
      <c r="AF194" s="93" t="s">
        <v>774</v>
      </c>
      <c r="AG194" s="93" t="s">
        <v>774</v>
      </c>
      <c r="AH194" s="105" t="s">
        <v>774</v>
      </c>
      <c r="AI194" s="97">
        <v>0.75</v>
      </c>
      <c r="AJ194" s="98">
        <v>0.125</v>
      </c>
      <c r="AK194" s="98">
        <v>0.125</v>
      </c>
      <c r="AL194" s="98">
        <v>0</v>
      </c>
      <c r="AM194" s="99">
        <v>16</v>
      </c>
      <c r="AN194" s="98" t="s">
        <v>694</v>
      </c>
      <c r="AO194" s="98" t="s">
        <v>694</v>
      </c>
      <c r="AP194" s="98" t="s">
        <v>694</v>
      </c>
      <c r="AQ194" s="98" t="s">
        <v>694</v>
      </c>
      <c r="AR194" s="99" t="s">
        <v>694</v>
      </c>
    </row>
    <row r="195" spans="1:44">
      <c r="A195" s="58" t="s">
        <v>380</v>
      </c>
      <c r="B195" s="58">
        <v>171</v>
      </c>
      <c r="C195" s="58" t="s">
        <v>13</v>
      </c>
      <c r="D195" s="92" t="s">
        <v>381</v>
      </c>
      <c r="E195" s="122">
        <v>0.78947368421052633</v>
      </c>
      <c r="F195" s="122">
        <v>0.11842105263157894</v>
      </c>
      <c r="G195" s="122">
        <v>9.2105263157894732E-2</v>
      </c>
      <c r="H195" s="122">
        <v>0</v>
      </c>
      <c r="I195" s="21">
        <v>76</v>
      </c>
      <c r="J195" s="93" t="s">
        <v>774</v>
      </c>
      <c r="K195" s="93" t="s">
        <v>774</v>
      </c>
      <c r="L195" s="93" t="s">
        <v>774</v>
      </c>
      <c r="M195" s="93" t="s">
        <v>774</v>
      </c>
      <c r="N195" s="93" t="s">
        <v>774</v>
      </c>
      <c r="O195" s="66">
        <v>0.75806451612903225</v>
      </c>
      <c r="P195" s="66">
        <v>9.6774193548387094E-2</v>
      </c>
      <c r="Q195" s="66">
        <v>0.12903225806451613</v>
      </c>
      <c r="R195" s="66">
        <v>1.6129032258064516E-2</v>
      </c>
      <c r="S195" s="120">
        <v>62</v>
      </c>
      <c r="T195" s="66" t="s">
        <v>774</v>
      </c>
      <c r="U195" s="66" t="s">
        <v>774</v>
      </c>
      <c r="V195" s="66" t="s">
        <v>774</v>
      </c>
      <c r="W195" s="66" t="s">
        <v>774</v>
      </c>
      <c r="X195" s="120" t="s">
        <v>774</v>
      </c>
      <c r="Y195" s="96">
        <v>0.78947368421052633</v>
      </c>
      <c r="Z195" s="96">
        <v>0.10526315789473684</v>
      </c>
      <c r="AA195" s="96">
        <v>0.10526315789473684</v>
      </c>
      <c r="AB195" s="96">
        <v>0</v>
      </c>
      <c r="AC195" s="16">
        <v>57</v>
      </c>
      <c r="AD195" s="93" t="s">
        <v>774</v>
      </c>
      <c r="AE195" s="93" t="s">
        <v>774</v>
      </c>
      <c r="AF195" s="93" t="s">
        <v>774</v>
      </c>
      <c r="AG195" s="93" t="s">
        <v>774</v>
      </c>
      <c r="AH195" s="105" t="s">
        <v>774</v>
      </c>
      <c r="AI195" s="97">
        <v>0.82</v>
      </c>
      <c r="AJ195" s="98">
        <v>0.1</v>
      </c>
      <c r="AK195" s="98">
        <v>0.08</v>
      </c>
      <c r="AL195" s="98">
        <v>0</v>
      </c>
      <c r="AM195" s="99">
        <v>50</v>
      </c>
      <c r="AN195" s="97" t="s">
        <v>774</v>
      </c>
      <c r="AO195" s="98" t="s">
        <v>774</v>
      </c>
      <c r="AP195" s="98" t="s">
        <v>774</v>
      </c>
      <c r="AQ195" s="98" t="s">
        <v>774</v>
      </c>
      <c r="AR195" s="99" t="s">
        <v>774</v>
      </c>
    </row>
    <row r="196" spans="1:44">
      <c r="A196" s="58" t="s">
        <v>382</v>
      </c>
      <c r="B196" s="58">
        <v>121</v>
      </c>
      <c r="C196" s="58" t="s">
        <v>13</v>
      </c>
      <c r="D196" s="92" t="s">
        <v>383</v>
      </c>
      <c r="E196" s="122">
        <v>0.59825327510917026</v>
      </c>
      <c r="F196" s="122">
        <v>0.26637554585152839</v>
      </c>
      <c r="G196" s="122">
        <v>0.12008733624454149</v>
      </c>
      <c r="H196" s="122">
        <v>1.5283842794759825E-2</v>
      </c>
      <c r="I196" s="21">
        <v>458</v>
      </c>
      <c r="J196" s="93">
        <v>0</v>
      </c>
      <c r="K196" s="93">
        <v>0.47368421052631576</v>
      </c>
      <c r="L196" s="93">
        <v>0.52631578947368418</v>
      </c>
      <c r="M196" s="93">
        <v>0</v>
      </c>
      <c r="N196" s="21">
        <v>19</v>
      </c>
      <c r="O196" s="66">
        <v>0.62322274881516593</v>
      </c>
      <c r="P196" s="66">
        <v>0.24407582938388625</v>
      </c>
      <c r="Q196" s="66">
        <v>0.10900473933649289</v>
      </c>
      <c r="R196" s="66">
        <v>2.3696682464454975E-2</v>
      </c>
      <c r="S196" s="120">
        <v>422</v>
      </c>
      <c r="T196" s="66">
        <v>0</v>
      </c>
      <c r="U196" s="66">
        <v>0.35294117647058826</v>
      </c>
      <c r="V196" s="66">
        <v>0.6470588235294118</v>
      </c>
      <c r="W196" s="66">
        <v>0</v>
      </c>
      <c r="X196" s="120">
        <v>17</v>
      </c>
      <c r="Y196" s="96">
        <v>0.62068965517241381</v>
      </c>
      <c r="Z196" s="96">
        <v>0.25123152709359609</v>
      </c>
      <c r="AA196" s="96">
        <v>0.10837438423645321</v>
      </c>
      <c r="AB196" s="96">
        <v>1.9704433497536946E-2</v>
      </c>
      <c r="AC196" s="16">
        <v>406</v>
      </c>
      <c r="AD196" s="96">
        <v>6.25E-2</v>
      </c>
      <c r="AE196" s="96">
        <v>0.5625</v>
      </c>
      <c r="AF196" s="96">
        <v>0.375</v>
      </c>
      <c r="AG196" s="96">
        <v>0</v>
      </c>
      <c r="AH196" s="16">
        <v>16</v>
      </c>
      <c r="AI196" s="97">
        <v>0.58152173913043481</v>
      </c>
      <c r="AJ196" s="98">
        <v>0.30434782608695654</v>
      </c>
      <c r="AK196" s="98">
        <v>9.5108695652173919E-2</v>
      </c>
      <c r="AL196" s="98">
        <v>1.9021739130434784E-2</v>
      </c>
      <c r="AM196" s="99">
        <v>368</v>
      </c>
      <c r="AN196" s="98">
        <v>0</v>
      </c>
      <c r="AO196" s="98">
        <v>0.35294117647058826</v>
      </c>
      <c r="AP196" s="98">
        <v>0.6470588235294118</v>
      </c>
      <c r="AQ196" s="98">
        <v>0</v>
      </c>
      <c r="AR196" s="99">
        <v>17</v>
      </c>
    </row>
    <row r="197" spans="1:44">
      <c r="A197" s="58" t="s">
        <v>384</v>
      </c>
      <c r="B197" s="58">
        <v>123</v>
      </c>
      <c r="C197" s="58" t="s">
        <v>13</v>
      </c>
      <c r="D197" s="92" t="s">
        <v>385</v>
      </c>
      <c r="E197" s="122">
        <v>0.65481171548117156</v>
      </c>
      <c r="F197" s="122">
        <v>0.20920502092050208</v>
      </c>
      <c r="G197" s="122">
        <v>0.1297071129707113</v>
      </c>
      <c r="H197" s="122">
        <v>6.2761506276150627E-3</v>
      </c>
      <c r="I197" s="21">
        <v>478</v>
      </c>
      <c r="J197" s="93">
        <v>8.5714285714285715E-2</v>
      </c>
      <c r="K197" s="93">
        <v>0.34285714285714286</v>
      </c>
      <c r="L197" s="93">
        <v>0.54285714285714282</v>
      </c>
      <c r="M197" s="93">
        <v>2.8571428571428571E-2</v>
      </c>
      <c r="N197" s="21">
        <v>35</v>
      </c>
      <c r="O197" s="66">
        <v>0.62932790224032586</v>
      </c>
      <c r="P197" s="66">
        <v>0.22403258655804481</v>
      </c>
      <c r="Q197" s="66">
        <v>0.13441955193482688</v>
      </c>
      <c r="R197" s="66">
        <v>1.2219959266802444E-2</v>
      </c>
      <c r="S197" s="120">
        <v>491</v>
      </c>
      <c r="T197" s="66">
        <v>0</v>
      </c>
      <c r="U197" s="66">
        <v>0.33333333333333331</v>
      </c>
      <c r="V197" s="66">
        <v>0.66666666666666663</v>
      </c>
      <c r="W197" s="66">
        <v>0</v>
      </c>
      <c r="X197" s="120">
        <v>27</v>
      </c>
      <c r="Y197" s="96">
        <v>0.67567567567567566</v>
      </c>
      <c r="Z197" s="96">
        <v>0.20077220077220076</v>
      </c>
      <c r="AA197" s="96">
        <v>0.11196911196911197</v>
      </c>
      <c r="AB197" s="96">
        <v>1.1583011583011582E-2</v>
      </c>
      <c r="AC197" s="16">
        <v>518</v>
      </c>
      <c r="AD197" s="96">
        <v>0</v>
      </c>
      <c r="AE197" s="96">
        <v>0.29166666666666669</v>
      </c>
      <c r="AF197" s="96">
        <v>0.70833333333333337</v>
      </c>
      <c r="AG197" s="96">
        <v>0</v>
      </c>
      <c r="AH197" s="16">
        <v>24</v>
      </c>
      <c r="AI197" s="97">
        <v>0.71071428571428574</v>
      </c>
      <c r="AJ197" s="98">
        <v>0.16607142857142856</v>
      </c>
      <c r="AK197" s="98">
        <v>0.12142857142857143</v>
      </c>
      <c r="AL197" s="98">
        <v>1.7857142857142857E-3</v>
      </c>
      <c r="AM197" s="99">
        <v>560</v>
      </c>
      <c r="AN197" s="98">
        <v>0</v>
      </c>
      <c r="AO197" s="98">
        <v>0.2857142857142857</v>
      </c>
      <c r="AP197" s="98">
        <v>0.7142857142857143</v>
      </c>
      <c r="AQ197" s="98">
        <v>0</v>
      </c>
      <c r="AR197" s="99">
        <v>28</v>
      </c>
    </row>
    <row r="198" spans="1:44">
      <c r="A198" s="58" t="s">
        <v>386</v>
      </c>
      <c r="B198" s="58">
        <v>171</v>
      </c>
      <c r="C198" s="58" t="s">
        <v>13</v>
      </c>
      <c r="D198" s="92" t="s">
        <v>387</v>
      </c>
      <c r="E198" s="93" t="s">
        <v>774</v>
      </c>
      <c r="F198" s="93" t="s">
        <v>774</v>
      </c>
      <c r="G198" s="93" t="s">
        <v>774</v>
      </c>
      <c r="H198" s="93" t="s">
        <v>774</v>
      </c>
      <c r="I198" s="93" t="s">
        <v>774</v>
      </c>
      <c r="J198" s="93" t="s">
        <v>694</v>
      </c>
      <c r="K198" s="93" t="s">
        <v>694</v>
      </c>
      <c r="L198" s="93" t="s">
        <v>694</v>
      </c>
      <c r="M198" s="93" t="s">
        <v>694</v>
      </c>
      <c r="N198" s="21" t="s">
        <v>694</v>
      </c>
      <c r="O198" s="66">
        <v>1</v>
      </c>
      <c r="P198" s="66">
        <v>0</v>
      </c>
      <c r="Q198" s="66">
        <v>0</v>
      </c>
      <c r="R198" s="66">
        <v>0</v>
      </c>
      <c r="S198" s="120">
        <v>3</v>
      </c>
      <c r="T198" s="66" t="s">
        <v>694</v>
      </c>
      <c r="U198" s="66" t="s">
        <v>694</v>
      </c>
      <c r="V198" s="66" t="s">
        <v>694</v>
      </c>
      <c r="W198" s="66" t="s">
        <v>694</v>
      </c>
      <c r="X198" s="120" t="s">
        <v>694</v>
      </c>
      <c r="Y198" s="93" t="s">
        <v>774</v>
      </c>
      <c r="Z198" s="93" t="s">
        <v>774</v>
      </c>
      <c r="AA198" s="93" t="s">
        <v>774</v>
      </c>
      <c r="AB198" s="93" t="s">
        <v>774</v>
      </c>
      <c r="AC198" s="105" t="s">
        <v>774</v>
      </c>
      <c r="AD198" s="96" t="s">
        <v>694</v>
      </c>
      <c r="AE198" s="96" t="s">
        <v>694</v>
      </c>
      <c r="AF198" s="96" t="s">
        <v>694</v>
      </c>
      <c r="AG198" s="96" t="s">
        <v>694</v>
      </c>
      <c r="AH198" s="16" t="s">
        <v>694</v>
      </c>
      <c r="AI198" s="97" t="s">
        <v>774</v>
      </c>
      <c r="AJ198" s="98" t="s">
        <v>774</v>
      </c>
      <c r="AK198" s="98" t="s">
        <v>774</v>
      </c>
      <c r="AL198" s="98" t="s">
        <v>774</v>
      </c>
      <c r="AM198" s="99" t="s">
        <v>774</v>
      </c>
      <c r="AN198" s="98" t="s">
        <v>694</v>
      </c>
      <c r="AO198" s="98" t="s">
        <v>694</v>
      </c>
      <c r="AP198" s="98" t="s">
        <v>694</v>
      </c>
      <c r="AQ198" s="98" t="s">
        <v>694</v>
      </c>
      <c r="AR198" s="99" t="s">
        <v>694</v>
      </c>
    </row>
    <row r="199" spans="1:44">
      <c r="A199" s="58" t="s">
        <v>388</v>
      </c>
      <c r="B199" s="58">
        <v>101</v>
      </c>
      <c r="C199" s="58" t="s">
        <v>13</v>
      </c>
      <c r="D199" s="92" t="s">
        <v>389</v>
      </c>
      <c r="E199" s="122">
        <v>0.90909090909090906</v>
      </c>
      <c r="F199" s="122">
        <v>9.0909090909090912E-2</v>
      </c>
      <c r="G199" s="122">
        <v>0</v>
      </c>
      <c r="H199" s="122">
        <v>0</v>
      </c>
      <c r="I199" s="21">
        <v>22</v>
      </c>
      <c r="J199" s="93" t="s">
        <v>694</v>
      </c>
      <c r="K199" s="93" t="s">
        <v>694</v>
      </c>
      <c r="L199" s="93" t="s">
        <v>694</v>
      </c>
      <c r="M199" s="93" t="s">
        <v>694</v>
      </c>
      <c r="N199" s="21" t="s">
        <v>694</v>
      </c>
      <c r="O199" s="66">
        <v>0.84</v>
      </c>
      <c r="P199" s="66">
        <v>0.12</v>
      </c>
      <c r="Q199" s="66">
        <v>0.04</v>
      </c>
      <c r="R199" s="66">
        <v>0</v>
      </c>
      <c r="S199" s="120">
        <v>25</v>
      </c>
      <c r="T199" s="66" t="s">
        <v>694</v>
      </c>
      <c r="U199" s="66" t="s">
        <v>694</v>
      </c>
      <c r="V199" s="66" t="s">
        <v>694</v>
      </c>
      <c r="W199" s="66" t="s">
        <v>694</v>
      </c>
      <c r="X199" s="120" t="s">
        <v>694</v>
      </c>
      <c r="Y199" s="96">
        <v>0.82608695652173914</v>
      </c>
      <c r="Z199" s="96">
        <v>0.17391304347826086</v>
      </c>
      <c r="AA199" s="96">
        <v>0</v>
      </c>
      <c r="AB199" s="96">
        <v>0</v>
      </c>
      <c r="AC199" s="16">
        <v>23</v>
      </c>
      <c r="AD199" s="96" t="s">
        <v>694</v>
      </c>
      <c r="AE199" s="96" t="s">
        <v>694</v>
      </c>
      <c r="AF199" s="96" t="s">
        <v>694</v>
      </c>
      <c r="AG199" s="96" t="s">
        <v>694</v>
      </c>
      <c r="AH199" s="16" t="s">
        <v>694</v>
      </c>
      <c r="AI199" s="97">
        <v>0.68181818181818177</v>
      </c>
      <c r="AJ199" s="98">
        <v>0.27272727272727271</v>
      </c>
      <c r="AK199" s="98">
        <v>4.5454545454545456E-2</v>
      </c>
      <c r="AL199" s="98">
        <v>0</v>
      </c>
      <c r="AM199" s="99">
        <v>22</v>
      </c>
      <c r="AN199" s="98" t="s">
        <v>694</v>
      </c>
      <c r="AO199" s="98" t="s">
        <v>694</v>
      </c>
      <c r="AP199" s="98" t="s">
        <v>694</v>
      </c>
      <c r="AQ199" s="98" t="s">
        <v>694</v>
      </c>
      <c r="AR199" s="99" t="s">
        <v>694</v>
      </c>
    </row>
    <row r="200" spans="1:44">
      <c r="A200" s="58" t="s">
        <v>390</v>
      </c>
      <c r="B200" s="58">
        <v>123</v>
      </c>
      <c r="C200" s="58" t="s">
        <v>8</v>
      </c>
      <c r="D200" s="92" t="s">
        <v>391</v>
      </c>
      <c r="E200" s="122">
        <v>0.64599092284417547</v>
      </c>
      <c r="F200" s="122">
        <v>0.20990922844175491</v>
      </c>
      <c r="G200" s="122">
        <v>0.1403177004538578</v>
      </c>
      <c r="H200" s="122">
        <v>3.7821482602118004E-3</v>
      </c>
      <c r="I200" s="21">
        <v>2644</v>
      </c>
      <c r="J200" s="93">
        <v>0.10434782608695652</v>
      </c>
      <c r="K200" s="93">
        <v>0.40869565217391307</v>
      </c>
      <c r="L200" s="93">
        <v>0.48695652173913045</v>
      </c>
      <c r="M200" s="93">
        <v>0</v>
      </c>
      <c r="N200" s="21">
        <v>115</v>
      </c>
      <c r="O200" s="66">
        <v>0.64924181963288108</v>
      </c>
      <c r="P200" s="66">
        <v>0.20830007980845969</v>
      </c>
      <c r="Q200" s="66">
        <v>0.13926576217079009</v>
      </c>
      <c r="R200" s="66">
        <v>3.1923383878691143E-3</v>
      </c>
      <c r="S200" s="120">
        <v>2506</v>
      </c>
      <c r="T200" s="66">
        <v>0.16666666666666666</v>
      </c>
      <c r="U200" s="66">
        <v>0.29629629629629628</v>
      </c>
      <c r="V200" s="66">
        <v>0.53703703703703709</v>
      </c>
      <c r="W200" s="66">
        <v>0</v>
      </c>
      <c r="X200" s="120">
        <v>108</v>
      </c>
      <c r="Y200" s="96">
        <v>0.60747271200671704</v>
      </c>
      <c r="Z200" s="96">
        <v>0.25188916876574308</v>
      </c>
      <c r="AA200" s="96">
        <v>0.13769941225860621</v>
      </c>
      <c r="AB200" s="96">
        <v>2.9387069689336691E-3</v>
      </c>
      <c r="AC200" s="16">
        <v>2382</v>
      </c>
      <c r="AD200" s="96">
        <v>8.4745762711864403E-2</v>
      </c>
      <c r="AE200" s="96">
        <v>0.3559322033898305</v>
      </c>
      <c r="AF200" s="96">
        <v>0.55932203389830504</v>
      </c>
      <c r="AG200" s="96">
        <v>0</v>
      </c>
      <c r="AH200" s="16">
        <v>118</v>
      </c>
      <c r="AI200" s="97">
        <v>0.5537117903930131</v>
      </c>
      <c r="AJ200" s="98">
        <v>0.29257641921397382</v>
      </c>
      <c r="AK200" s="98">
        <v>0.15021834061135372</v>
      </c>
      <c r="AL200" s="98">
        <v>3.4934497816593887E-3</v>
      </c>
      <c r="AM200" s="99">
        <v>2290</v>
      </c>
      <c r="AN200" s="98">
        <v>2.5423728813559324E-2</v>
      </c>
      <c r="AO200" s="98">
        <v>0.42372881355932202</v>
      </c>
      <c r="AP200" s="98">
        <v>0.55084745762711862</v>
      </c>
      <c r="AQ200" s="98">
        <v>0</v>
      </c>
      <c r="AR200" s="99">
        <v>118</v>
      </c>
    </row>
    <row r="201" spans="1:44">
      <c r="A201" s="58" t="s">
        <v>392</v>
      </c>
      <c r="B201" s="58">
        <v>171</v>
      </c>
      <c r="C201" s="58" t="s">
        <v>13</v>
      </c>
      <c r="D201" s="92" t="s">
        <v>393</v>
      </c>
      <c r="E201" s="122">
        <v>0.59090909090909094</v>
      </c>
      <c r="F201" s="122">
        <v>0.20454545454545456</v>
      </c>
      <c r="G201" s="122">
        <v>0.20454545454545456</v>
      </c>
      <c r="H201" s="122">
        <v>0</v>
      </c>
      <c r="I201" s="21">
        <v>44</v>
      </c>
      <c r="J201" s="93" t="s">
        <v>694</v>
      </c>
      <c r="K201" s="93" t="s">
        <v>694</v>
      </c>
      <c r="L201" s="93" t="s">
        <v>694</v>
      </c>
      <c r="M201" s="93" t="s">
        <v>694</v>
      </c>
      <c r="N201" s="21" t="s">
        <v>694</v>
      </c>
      <c r="O201" s="66">
        <v>0.58974358974358976</v>
      </c>
      <c r="P201" s="66">
        <v>0.28205128205128205</v>
      </c>
      <c r="Q201" s="66">
        <v>0.12820512820512819</v>
      </c>
      <c r="R201" s="66">
        <v>0</v>
      </c>
      <c r="S201" s="120">
        <v>39</v>
      </c>
      <c r="T201" s="66" t="s">
        <v>774</v>
      </c>
      <c r="U201" s="66" t="s">
        <v>774</v>
      </c>
      <c r="V201" s="66" t="s">
        <v>774</v>
      </c>
      <c r="W201" s="66" t="s">
        <v>774</v>
      </c>
      <c r="X201" s="120" t="s">
        <v>774</v>
      </c>
      <c r="Y201" s="96">
        <v>0.58333333333333337</v>
      </c>
      <c r="Z201" s="96">
        <v>0.33333333333333331</v>
      </c>
      <c r="AA201" s="96">
        <v>8.3333333333333329E-2</v>
      </c>
      <c r="AB201" s="96">
        <v>0</v>
      </c>
      <c r="AC201" s="16">
        <v>36</v>
      </c>
      <c r="AD201" s="96" t="s">
        <v>694</v>
      </c>
      <c r="AE201" s="96" t="s">
        <v>694</v>
      </c>
      <c r="AF201" s="96" t="s">
        <v>694</v>
      </c>
      <c r="AG201" s="96" t="s">
        <v>694</v>
      </c>
      <c r="AH201" s="16" t="s">
        <v>694</v>
      </c>
      <c r="AI201" s="97">
        <v>0.72727272727272729</v>
      </c>
      <c r="AJ201" s="98">
        <v>0.21212121212121213</v>
      </c>
      <c r="AK201" s="98">
        <v>6.0606060606060608E-2</v>
      </c>
      <c r="AL201" s="98">
        <v>0</v>
      </c>
      <c r="AM201" s="99">
        <v>33</v>
      </c>
      <c r="AN201" s="98" t="s">
        <v>694</v>
      </c>
      <c r="AO201" s="98" t="s">
        <v>694</v>
      </c>
      <c r="AP201" s="98" t="s">
        <v>694</v>
      </c>
      <c r="AQ201" s="98" t="s">
        <v>694</v>
      </c>
      <c r="AR201" s="99" t="s">
        <v>694</v>
      </c>
    </row>
    <row r="202" spans="1:44">
      <c r="A202" s="58" t="s">
        <v>394</v>
      </c>
      <c r="B202" s="58">
        <v>123</v>
      </c>
      <c r="C202" s="58" t="s">
        <v>13</v>
      </c>
      <c r="D202" s="92" t="s">
        <v>395</v>
      </c>
      <c r="E202" s="122">
        <v>1</v>
      </c>
      <c r="F202" s="122">
        <v>0</v>
      </c>
      <c r="G202" s="122">
        <v>0</v>
      </c>
      <c r="H202" s="122">
        <v>0</v>
      </c>
      <c r="I202" s="21">
        <v>30</v>
      </c>
      <c r="J202" s="93" t="s">
        <v>694</v>
      </c>
      <c r="K202" s="93" t="s">
        <v>694</v>
      </c>
      <c r="L202" s="93" t="s">
        <v>694</v>
      </c>
      <c r="M202" s="93" t="s">
        <v>694</v>
      </c>
      <c r="N202" s="21" t="s">
        <v>694</v>
      </c>
      <c r="O202" s="66">
        <v>1</v>
      </c>
      <c r="P202" s="66">
        <v>0</v>
      </c>
      <c r="Q202" s="66">
        <v>0</v>
      </c>
      <c r="R202" s="66">
        <v>0</v>
      </c>
      <c r="S202" s="120">
        <v>23</v>
      </c>
      <c r="T202" s="66" t="s">
        <v>694</v>
      </c>
      <c r="U202" s="66" t="s">
        <v>694</v>
      </c>
      <c r="V202" s="66" t="s">
        <v>694</v>
      </c>
      <c r="W202" s="66" t="s">
        <v>694</v>
      </c>
      <c r="X202" s="120" t="s">
        <v>694</v>
      </c>
      <c r="Y202" s="96">
        <v>1</v>
      </c>
      <c r="Z202" s="96">
        <v>0</v>
      </c>
      <c r="AA202" s="96">
        <v>0</v>
      </c>
      <c r="AB202" s="96">
        <v>0</v>
      </c>
      <c r="AC202" s="16">
        <v>24</v>
      </c>
      <c r="AD202" s="96" t="s">
        <v>694</v>
      </c>
      <c r="AE202" s="96" t="s">
        <v>694</v>
      </c>
      <c r="AF202" s="96" t="s">
        <v>694</v>
      </c>
      <c r="AG202" s="96" t="s">
        <v>694</v>
      </c>
      <c r="AH202" s="16" t="s">
        <v>694</v>
      </c>
      <c r="AI202" s="97">
        <v>1</v>
      </c>
      <c r="AJ202" s="98">
        <v>0</v>
      </c>
      <c r="AK202" s="98">
        <v>0</v>
      </c>
      <c r="AL202" s="98">
        <v>0</v>
      </c>
      <c r="AM202" s="99">
        <v>30</v>
      </c>
      <c r="AN202" s="98" t="s">
        <v>694</v>
      </c>
      <c r="AO202" s="98" t="s">
        <v>694</v>
      </c>
      <c r="AP202" s="98" t="s">
        <v>694</v>
      </c>
      <c r="AQ202" s="98" t="s">
        <v>694</v>
      </c>
      <c r="AR202" s="99" t="s">
        <v>694</v>
      </c>
    </row>
    <row r="203" spans="1:44">
      <c r="A203" s="58" t="s">
        <v>396</v>
      </c>
      <c r="B203" s="58">
        <v>113</v>
      </c>
      <c r="C203" s="58" t="s">
        <v>13</v>
      </c>
      <c r="D203" s="92" t="s">
        <v>397</v>
      </c>
      <c r="E203" s="122">
        <v>0.84</v>
      </c>
      <c r="F203" s="122">
        <v>0.12</v>
      </c>
      <c r="G203" s="122">
        <v>0.02</v>
      </c>
      <c r="H203" s="122">
        <v>0.02</v>
      </c>
      <c r="I203" s="21">
        <v>50</v>
      </c>
      <c r="J203" s="93" t="s">
        <v>694</v>
      </c>
      <c r="K203" s="93" t="s">
        <v>694</v>
      </c>
      <c r="L203" s="93" t="s">
        <v>694</v>
      </c>
      <c r="M203" s="93" t="s">
        <v>694</v>
      </c>
      <c r="N203" s="21" t="s">
        <v>694</v>
      </c>
      <c r="O203" s="66">
        <v>0.84210526315789469</v>
      </c>
      <c r="P203" s="66">
        <v>0.10526315789473684</v>
      </c>
      <c r="Q203" s="66">
        <v>3.5087719298245612E-2</v>
      </c>
      <c r="R203" s="66">
        <v>1.7543859649122806E-2</v>
      </c>
      <c r="S203" s="120">
        <v>57</v>
      </c>
      <c r="T203" s="66" t="s">
        <v>694</v>
      </c>
      <c r="U203" s="66" t="s">
        <v>694</v>
      </c>
      <c r="V203" s="66" t="s">
        <v>694</v>
      </c>
      <c r="W203" s="66" t="s">
        <v>694</v>
      </c>
      <c r="X203" s="120" t="s">
        <v>694</v>
      </c>
      <c r="Y203" s="96">
        <v>0.72727272727272729</v>
      </c>
      <c r="Z203" s="96">
        <v>0.23636363636363636</v>
      </c>
      <c r="AA203" s="96">
        <v>0</v>
      </c>
      <c r="AB203" s="96">
        <v>3.6363636363636362E-2</v>
      </c>
      <c r="AC203" s="16">
        <v>55</v>
      </c>
      <c r="AD203" s="93" t="s">
        <v>774</v>
      </c>
      <c r="AE203" s="93" t="s">
        <v>774</v>
      </c>
      <c r="AF203" s="93" t="s">
        <v>774</v>
      </c>
      <c r="AG203" s="93" t="s">
        <v>774</v>
      </c>
      <c r="AH203" s="105" t="s">
        <v>774</v>
      </c>
      <c r="AI203" s="97">
        <v>0.65306122448979587</v>
      </c>
      <c r="AJ203" s="98">
        <v>0.2857142857142857</v>
      </c>
      <c r="AK203" s="98">
        <v>6.1224489795918366E-2</v>
      </c>
      <c r="AL203" s="98">
        <v>0</v>
      </c>
      <c r="AM203" s="99">
        <v>49</v>
      </c>
      <c r="AN203" s="97" t="s">
        <v>774</v>
      </c>
      <c r="AO203" s="98" t="s">
        <v>774</v>
      </c>
      <c r="AP203" s="98" t="s">
        <v>774</v>
      </c>
      <c r="AQ203" s="98" t="s">
        <v>774</v>
      </c>
      <c r="AR203" s="99" t="s">
        <v>774</v>
      </c>
    </row>
    <row r="204" spans="1:44">
      <c r="A204" s="58" t="s">
        <v>398</v>
      </c>
      <c r="B204" s="58">
        <v>121</v>
      </c>
      <c r="C204" s="58" t="s">
        <v>13</v>
      </c>
      <c r="D204" s="92" t="s">
        <v>399</v>
      </c>
      <c r="E204" s="122">
        <v>0.71604938271604934</v>
      </c>
      <c r="F204" s="122">
        <v>0.17777777777777778</v>
      </c>
      <c r="G204" s="122">
        <v>8.0658436213991769E-2</v>
      </c>
      <c r="H204" s="122">
        <v>2.5514403292181069E-2</v>
      </c>
      <c r="I204" s="21">
        <v>1215</v>
      </c>
      <c r="J204" s="93">
        <v>3.7037037037037035E-2</v>
      </c>
      <c r="K204" s="93">
        <v>0.62962962962962965</v>
      </c>
      <c r="L204" s="93">
        <v>0.33333333333333331</v>
      </c>
      <c r="M204" s="93">
        <v>0</v>
      </c>
      <c r="N204" s="21">
        <v>27</v>
      </c>
      <c r="O204" s="66">
        <v>0.72560467055879896</v>
      </c>
      <c r="P204" s="66">
        <v>0.18765638031693077</v>
      </c>
      <c r="Q204" s="66">
        <v>6.7556296914095079E-2</v>
      </c>
      <c r="R204" s="66">
        <v>1.9182652210175146E-2</v>
      </c>
      <c r="S204" s="120">
        <v>1199</v>
      </c>
      <c r="T204" s="66">
        <v>8.3333333333333329E-2</v>
      </c>
      <c r="U204" s="66">
        <v>0.45833333333333331</v>
      </c>
      <c r="V204" s="66">
        <v>0.45833333333333331</v>
      </c>
      <c r="W204" s="66">
        <v>0</v>
      </c>
      <c r="X204" s="120">
        <v>24</v>
      </c>
      <c r="Y204" s="96">
        <v>0.69160432252701576</v>
      </c>
      <c r="Z204" s="96">
        <v>0.21612635078969245</v>
      </c>
      <c r="AA204" s="96">
        <v>7.7306733167082295E-2</v>
      </c>
      <c r="AB204" s="96">
        <v>1.4962593516209476E-2</v>
      </c>
      <c r="AC204" s="16">
        <v>1203</v>
      </c>
      <c r="AD204" s="96">
        <v>8.3333333333333329E-2</v>
      </c>
      <c r="AE204" s="96">
        <v>0.54166666666666663</v>
      </c>
      <c r="AF204" s="96">
        <v>0.375</v>
      </c>
      <c r="AG204" s="96">
        <v>0</v>
      </c>
      <c r="AH204" s="16">
        <v>24</v>
      </c>
      <c r="AI204" s="97">
        <v>0.67362924281984338</v>
      </c>
      <c r="AJ204" s="98">
        <v>0.23324630113141862</v>
      </c>
      <c r="AK204" s="98">
        <v>7.919930374238468E-2</v>
      </c>
      <c r="AL204" s="98">
        <v>1.392515230635335E-2</v>
      </c>
      <c r="AM204" s="99">
        <v>1149</v>
      </c>
      <c r="AN204" s="98">
        <v>3.7037037037037035E-2</v>
      </c>
      <c r="AO204" s="98">
        <v>0.37037037037037035</v>
      </c>
      <c r="AP204" s="98">
        <v>0.59259259259259256</v>
      </c>
      <c r="AQ204" s="98">
        <v>0</v>
      </c>
      <c r="AR204" s="99">
        <v>27</v>
      </c>
    </row>
    <row r="205" spans="1:44">
      <c r="A205" s="58" t="s">
        <v>400</v>
      </c>
      <c r="B205" s="58">
        <v>171</v>
      </c>
      <c r="C205" s="58" t="s">
        <v>13</v>
      </c>
      <c r="D205" s="92" t="s">
        <v>401</v>
      </c>
      <c r="E205" s="122">
        <v>0.91935483870967738</v>
      </c>
      <c r="F205" s="122">
        <v>6.4516129032258063E-2</v>
      </c>
      <c r="G205" s="122">
        <v>1.6129032258064516E-2</v>
      </c>
      <c r="H205" s="122">
        <v>0</v>
      </c>
      <c r="I205" s="21">
        <v>62</v>
      </c>
      <c r="J205" s="93" t="s">
        <v>774</v>
      </c>
      <c r="K205" s="93" t="s">
        <v>774</v>
      </c>
      <c r="L205" s="93" t="s">
        <v>774</v>
      </c>
      <c r="M205" s="93" t="s">
        <v>774</v>
      </c>
      <c r="N205" s="93" t="s">
        <v>774</v>
      </c>
      <c r="O205" s="66">
        <v>0.92982456140350878</v>
      </c>
      <c r="P205" s="66">
        <v>3.5087719298245612E-2</v>
      </c>
      <c r="Q205" s="66">
        <v>3.5087719298245612E-2</v>
      </c>
      <c r="R205" s="66">
        <v>0</v>
      </c>
      <c r="S205" s="120">
        <v>57</v>
      </c>
      <c r="T205" s="66" t="s">
        <v>774</v>
      </c>
      <c r="U205" s="66" t="s">
        <v>774</v>
      </c>
      <c r="V205" s="66" t="s">
        <v>774</v>
      </c>
      <c r="W205" s="66" t="s">
        <v>774</v>
      </c>
      <c r="X205" s="120" t="s">
        <v>774</v>
      </c>
      <c r="Y205" s="96">
        <v>1</v>
      </c>
      <c r="Z205" s="96">
        <v>0</v>
      </c>
      <c r="AA205" s="96">
        <v>0</v>
      </c>
      <c r="AB205" s="96">
        <v>0</v>
      </c>
      <c r="AC205" s="16">
        <v>46</v>
      </c>
      <c r="AD205" s="93" t="s">
        <v>774</v>
      </c>
      <c r="AE205" s="93" t="s">
        <v>774</v>
      </c>
      <c r="AF205" s="93" t="s">
        <v>774</v>
      </c>
      <c r="AG205" s="93" t="s">
        <v>774</v>
      </c>
      <c r="AH205" s="105" t="s">
        <v>774</v>
      </c>
      <c r="AI205" s="97">
        <v>0.96153846153846156</v>
      </c>
      <c r="AJ205" s="98">
        <v>3.8461538461538464E-2</v>
      </c>
      <c r="AK205" s="98">
        <v>0</v>
      </c>
      <c r="AL205" s="98">
        <v>0</v>
      </c>
      <c r="AM205" s="99">
        <v>26</v>
      </c>
      <c r="AN205" s="98" t="s">
        <v>694</v>
      </c>
      <c r="AO205" s="98" t="s">
        <v>694</v>
      </c>
      <c r="AP205" s="98" t="s">
        <v>694</v>
      </c>
      <c r="AQ205" s="98" t="s">
        <v>694</v>
      </c>
      <c r="AR205" s="99" t="s">
        <v>694</v>
      </c>
    </row>
    <row r="206" spans="1:44">
      <c r="A206" s="58" t="s">
        <v>402</v>
      </c>
      <c r="B206" s="58">
        <v>113</v>
      </c>
      <c r="C206" s="58" t="s">
        <v>13</v>
      </c>
      <c r="D206" s="92" t="s">
        <v>403</v>
      </c>
      <c r="E206" s="122">
        <v>0.7720588235294118</v>
      </c>
      <c r="F206" s="122">
        <v>9.5588235294117641E-2</v>
      </c>
      <c r="G206" s="122">
        <v>0.11764705882352941</v>
      </c>
      <c r="H206" s="122">
        <v>1.4705882352941176E-2</v>
      </c>
      <c r="I206" s="21">
        <v>136</v>
      </c>
      <c r="J206" s="93" t="s">
        <v>774</v>
      </c>
      <c r="K206" s="93" t="s">
        <v>774</v>
      </c>
      <c r="L206" s="93" t="s">
        <v>774</v>
      </c>
      <c r="M206" s="93" t="s">
        <v>774</v>
      </c>
      <c r="N206" s="93" t="s">
        <v>774</v>
      </c>
      <c r="O206" s="66">
        <v>0.7890625</v>
      </c>
      <c r="P206" s="66">
        <v>8.59375E-2</v>
      </c>
      <c r="Q206" s="66">
        <v>0.1015625</v>
      </c>
      <c r="R206" s="66">
        <v>2.34375E-2</v>
      </c>
      <c r="S206" s="120">
        <v>128</v>
      </c>
      <c r="T206" s="66" t="s">
        <v>774</v>
      </c>
      <c r="U206" s="66" t="s">
        <v>774</v>
      </c>
      <c r="V206" s="66" t="s">
        <v>774</v>
      </c>
      <c r="W206" s="66" t="s">
        <v>774</v>
      </c>
      <c r="X206" s="120" t="s">
        <v>774</v>
      </c>
      <c r="Y206" s="96">
        <v>0.77391304347826084</v>
      </c>
      <c r="Z206" s="96">
        <v>9.5652173913043481E-2</v>
      </c>
      <c r="AA206" s="96">
        <v>0.10434782608695652</v>
      </c>
      <c r="AB206" s="96">
        <v>2.6086956521739129E-2</v>
      </c>
      <c r="AC206" s="16">
        <v>115</v>
      </c>
      <c r="AD206" s="93" t="s">
        <v>774</v>
      </c>
      <c r="AE206" s="93" t="s">
        <v>774</v>
      </c>
      <c r="AF206" s="93" t="s">
        <v>774</v>
      </c>
      <c r="AG206" s="93" t="s">
        <v>774</v>
      </c>
      <c r="AH206" s="105" t="s">
        <v>774</v>
      </c>
      <c r="AI206" s="97">
        <v>0.83870967741935487</v>
      </c>
      <c r="AJ206" s="98">
        <v>8.0645161290322578E-2</v>
      </c>
      <c r="AK206" s="98">
        <v>7.2580645161290328E-2</v>
      </c>
      <c r="AL206" s="98">
        <v>8.0645161290322578E-3</v>
      </c>
      <c r="AM206" s="99">
        <v>124</v>
      </c>
      <c r="AN206" s="97" t="s">
        <v>774</v>
      </c>
      <c r="AO206" s="98" t="s">
        <v>774</v>
      </c>
      <c r="AP206" s="98" t="s">
        <v>774</v>
      </c>
      <c r="AQ206" s="98" t="s">
        <v>774</v>
      </c>
      <c r="AR206" s="99" t="s">
        <v>774</v>
      </c>
    </row>
    <row r="207" spans="1:44">
      <c r="A207" s="58" t="s">
        <v>404</v>
      </c>
      <c r="B207" s="58">
        <v>123</v>
      </c>
      <c r="C207" s="58" t="s">
        <v>13</v>
      </c>
      <c r="D207" s="92" t="s">
        <v>405</v>
      </c>
      <c r="E207" s="122">
        <v>0.49019607843137253</v>
      </c>
      <c r="F207" s="122">
        <v>0.41176470588235292</v>
      </c>
      <c r="G207" s="122">
        <v>9.8039215686274508E-2</v>
      </c>
      <c r="H207" s="122">
        <v>0</v>
      </c>
      <c r="I207" s="21">
        <v>51</v>
      </c>
      <c r="J207" s="93" t="s">
        <v>774</v>
      </c>
      <c r="K207" s="93" t="s">
        <v>774</v>
      </c>
      <c r="L207" s="93" t="s">
        <v>774</v>
      </c>
      <c r="M207" s="93" t="s">
        <v>774</v>
      </c>
      <c r="N207" s="93" t="s">
        <v>774</v>
      </c>
      <c r="O207" s="66">
        <v>0.53061224489795922</v>
      </c>
      <c r="P207" s="66">
        <v>0.46938775510204084</v>
      </c>
      <c r="Q207" s="66">
        <v>0</v>
      </c>
      <c r="R207" s="66">
        <v>0</v>
      </c>
      <c r="S207" s="120">
        <v>49</v>
      </c>
      <c r="T207" s="66" t="s">
        <v>774</v>
      </c>
      <c r="U207" s="66" t="s">
        <v>774</v>
      </c>
      <c r="V207" s="66" t="s">
        <v>774</v>
      </c>
      <c r="W207" s="66" t="s">
        <v>774</v>
      </c>
      <c r="X207" s="120" t="s">
        <v>774</v>
      </c>
      <c r="Y207" s="96">
        <v>0.43103448275862066</v>
      </c>
      <c r="Z207" s="96">
        <v>0.55172413793103448</v>
      </c>
      <c r="AA207" s="96">
        <v>1.7241379310344827E-2</v>
      </c>
      <c r="AB207" s="96">
        <v>0</v>
      </c>
      <c r="AC207" s="16">
        <v>58</v>
      </c>
      <c r="AD207" s="93" t="s">
        <v>774</v>
      </c>
      <c r="AE207" s="93" t="s">
        <v>774</v>
      </c>
      <c r="AF207" s="93" t="s">
        <v>774</v>
      </c>
      <c r="AG207" s="93" t="s">
        <v>774</v>
      </c>
      <c r="AH207" s="105" t="s">
        <v>774</v>
      </c>
      <c r="AI207" s="97">
        <v>0.44827586206896552</v>
      </c>
      <c r="AJ207" s="98">
        <v>0.55172413793103448</v>
      </c>
      <c r="AK207" s="98">
        <v>0</v>
      </c>
      <c r="AL207" s="98">
        <v>0</v>
      </c>
      <c r="AM207" s="99">
        <v>58</v>
      </c>
      <c r="AN207" s="97" t="s">
        <v>774</v>
      </c>
      <c r="AO207" s="98" t="s">
        <v>774</v>
      </c>
      <c r="AP207" s="98" t="s">
        <v>774</v>
      </c>
      <c r="AQ207" s="98" t="s">
        <v>774</v>
      </c>
      <c r="AR207" s="99" t="s">
        <v>774</v>
      </c>
    </row>
    <row r="208" spans="1:44">
      <c r="A208" s="58" t="s">
        <v>406</v>
      </c>
      <c r="B208" s="58">
        <v>114</v>
      </c>
      <c r="C208" s="58" t="s">
        <v>8</v>
      </c>
      <c r="D208" s="92" t="s">
        <v>407</v>
      </c>
      <c r="E208" s="122">
        <v>0.69205834683954615</v>
      </c>
      <c r="F208" s="122">
        <v>0.1312803889789303</v>
      </c>
      <c r="G208" s="122">
        <v>0.17017828200972449</v>
      </c>
      <c r="H208" s="122">
        <v>6.4829821717990272E-3</v>
      </c>
      <c r="I208" s="21">
        <v>617</v>
      </c>
      <c r="J208" s="93">
        <v>6.25E-2</v>
      </c>
      <c r="K208" s="93">
        <v>0</v>
      </c>
      <c r="L208" s="93">
        <v>0.9375</v>
      </c>
      <c r="M208" s="93">
        <v>0</v>
      </c>
      <c r="N208" s="21">
        <v>16</v>
      </c>
      <c r="O208" s="66">
        <v>0.67226890756302526</v>
      </c>
      <c r="P208" s="66">
        <v>0.17647058823529413</v>
      </c>
      <c r="Q208" s="66">
        <v>0.14957983193277311</v>
      </c>
      <c r="R208" s="66">
        <v>1.6806722689075631E-3</v>
      </c>
      <c r="S208" s="120">
        <v>595</v>
      </c>
      <c r="T208" s="66">
        <v>6.25E-2</v>
      </c>
      <c r="U208" s="66">
        <v>0.125</v>
      </c>
      <c r="V208" s="66">
        <v>0.8125</v>
      </c>
      <c r="W208" s="66">
        <v>0</v>
      </c>
      <c r="X208" s="120">
        <v>16</v>
      </c>
      <c r="Y208" s="96">
        <v>0.65793780687397707</v>
      </c>
      <c r="Z208" s="96">
        <v>0.20294599018003273</v>
      </c>
      <c r="AA208" s="96">
        <v>0.13747954173486088</v>
      </c>
      <c r="AB208" s="96">
        <v>1.6366612111292963E-3</v>
      </c>
      <c r="AC208" s="16">
        <v>611</v>
      </c>
      <c r="AD208" s="96">
        <v>5.5555555555555552E-2</v>
      </c>
      <c r="AE208" s="96">
        <v>0.16666666666666666</v>
      </c>
      <c r="AF208" s="96">
        <v>0.77777777777777779</v>
      </c>
      <c r="AG208" s="96">
        <v>0</v>
      </c>
      <c r="AH208" s="16">
        <v>18</v>
      </c>
      <c r="AI208" s="97">
        <v>0.67950963222416816</v>
      </c>
      <c r="AJ208" s="98">
        <v>0.18388791593695272</v>
      </c>
      <c r="AK208" s="98">
        <v>0.13485113835376533</v>
      </c>
      <c r="AL208" s="98">
        <v>1.7513134851138354E-3</v>
      </c>
      <c r="AM208" s="99">
        <v>571</v>
      </c>
      <c r="AN208" s="98">
        <v>5.5555555555555552E-2</v>
      </c>
      <c r="AO208" s="98">
        <v>0.22222222222222221</v>
      </c>
      <c r="AP208" s="98">
        <v>0.72222222222222221</v>
      </c>
      <c r="AQ208" s="98">
        <v>0</v>
      </c>
      <c r="AR208" s="99">
        <v>18</v>
      </c>
    </row>
    <row r="209" spans="1:44">
      <c r="A209" s="58" t="s">
        <v>408</v>
      </c>
      <c r="B209" s="58">
        <v>114</v>
      </c>
      <c r="C209" s="58" t="s">
        <v>13</v>
      </c>
      <c r="D209" s="92" t="s">
        <v>409</v>
      </c>
      <c r="E209" s="122">
        <v>0.74269005847953218</v>
      </c>
      <c r="F209" s="122">
        <v>0.2046783625730994</v>
      </c>
      <c r="G209" s="122">
        <v>4.6783625730994149E-2</v>
      </c>
      <c r="H209" s="122">
        <v>5.8479532163742687E-3</v>
      </c>
      <c r="I209" s="21">
        <v>171</v>
      </c>
      <c r="J209" s="93" t="s">
        <v>774</v>
      </c>
      <c r="K209" s="93" t="s">
        <v>774</v>
      </c>
      <c r="L209" s="93" t="s">
        <v>774</v>
      </c>
      <c r="M209" s="93" t="s">
        <v>774</v>
      </c>
      <c r="N209" s="93" t="s">
        <v>774</v>
      </c>
      <c r="O209" s="66">
        <v>0.72289156626506024</v>
      </c>
      <c r="P209" s="66">
        <v>0.23493975903614459</v>
      </c>
      <c r="Q209" s="66">
        <v>3.0120481927710843E-2</v>
      </c>
      <c r="R209" s="66">
        <v>1.2048192771084338E-2</v>
      </c>
      <c r="S209" s="120">
        <v>166</v>
      </c>
      <c r="T209" s="66" t="s">
        <v>774</v>
      </c>
      <c r="U209" s="66" t="s">
        <v>774</v>
      </c>
      <c r="V209" s="66" t="s">
        <v>774</v>
      </c>
      <c r="W209" s="66" t="s">
        <v>774</v>
      </c>
      <c r="X209" s="120" t="s">
        <v>774</v>
      </c>
      <c r="Y209" s="96">
        <v>0.66901408450704225</v>
      </c>
      <c r="Z209" s="96">
        <v>0.30281690140845069</v>
      </c>
      <c r="AA209" s="96">
        <v>7.0422535211267607E-3</v>
      </c>
      <c r="AB209" s="96">
        <v>2.1126760563380281E-2</v>
      </c>
      <c r="AC209" s="16">
        <v>142</v>
      </c>
      <c r="AD209" s="93" t="s">
        <v>774</v>
      </c>
      <c r="AE209" s="93" t="s">
        <v>774</v>
      </c>
      <c r="AF209" s="93" t="s">
        <v>774</v>
      </c>
      <c r="AG209" s="93" t="s">
        <v>774</v>
      </c>
      <c r="AH209" s="105" t="s">
        <v>774</v>
      </c>
      <c r="AI209" s="97">
        <v>0.70860927152317876</v>
      </c>
      <c r="AJ209" s="98">
        <v>0.27152317880794702</v>
      </c>
      <c r="AK209" s="98">
        <v>6.6225165562913907E-3</v>
      </c>
      <c r="AL209" s="98">
        <v>1.3245033112582781E-2</v>
      </c>
      <c r="AM209" s="99">
        <v>151</v>
      </c>
      <c r="AN209" s="97" t="s">
        <v>774</v>
      </c>
      <c r="AO209" s="98" t="s">
        <v>774</v>
      </c>
      <c r="AP209" s="98" t="s">
        <v>774</v>
      </c>
      <c r="AQ209" s="98" t="s">
        <v>774</v>
      </c>
      <c r="AR209" s="99" t="s">
        <v>774</v>
      </c>
    </row>
    <row r="210" spans="1:44">
      <c r="A210" s="58" t="s">
        <v>410</v>
      </c>
      <c r="B210" s="58">
        <v>123</v>
      </c>
      <c r="C210" s="58" t="s">
        <v>13</v>
      </c>
      <c r="D210" s="92" t="s">
        <v>411</v>
      </c>
      <c r="E210" s="122">
        <v>0.80555555555555558</v>
      </c>
      <c r="F210" s="122">
        <v>0.19444444444444445</v>
      </c>
      <c r="G210" s="122">
        <v>0</v>
      </c>
      <c r="H210" s="122">
        <v>0</v>
      </c>
      <c r="I210" s="21">
        <v>36</v>
      </c>
      <c r="J210" s="93" t="s">
        <v>694</v>
      </c>
      <c r="K210" s="93" t="s">
        <v>694</v>
      </c>
      <c r="L210" s="93" t="s">
        <v>694</v>
      </c>
      <c r="M210" s="93" t="s">
        <v>694</v>
      </c>
      <c r="N210" s="21" t="s">
        <v>694</v>
      </c>
      <c r="O210" s="66">
        <v>0.84615384615384615</v>
      </c>
      <c r="P210" s="66">
        <v>0.12820512820512819</v>
      </c>
      <c r="Q210" s="66">
        <v>2.564102564102564E-2</v>
      </c>
      <c r="R210" s="66">
        <v>0</v>
      </c>
      <c r="S210" s="120">
        <v>39</v>
      </c>
      <c r="T210" s="66" t="s">
        <v>694</v>
      </c>
      <c r="U210" s="66" t="s">
        <v>694</v>
      </c>
      <c r="V210" s="66" t="s">
        <v>694</v>
      </c>
      <c r="W210" s="66" t="s">
        <v>694</v>
      </c>
      <c r="X210" s="120" t="s">
        <v>694</v>
      </c>
      <c r="Y210" s="96">
        <v>0.8</v>
      </c>
      <c r="Z210" s="96">
        <v>0.16666666666666666</v>
      </c>
      <c r="AA210" s="96">
        <v>3.3333333333333333E-2</v>
      </c>
      <c r="AB210" s="96">
        <v>0</v>
      </c>
      <c r="AC210" s="16">
        <v>30</v>
      </c>
      <c r="AD210" s="96" t="s">
        <v>694</v>
      </c>
      <c r="AE210" s="96" t="s">
        <v>694</v>
      </c>
      <c r="AF210" s="96" t="s">
        <v>694</v>
      </c>
      <c r="AG210" s="96" t="s">
        <v>694</v>
      </c>
      <c r="AH210" s="16" t="s">
        <v>694</v>
      </c>
      <c r="AI210" s="97">
        <v>0.8529411764705882</v>
      </c>
      <c r="AJ210" s="98">
        <v>0.11764705882352941</v>
      </c>
      <c r="AK210" s="98">
        <v>2.9411764705882353E-2</v>
      </c>
      <c r="AL210" s="98">
        <v>0</v>
      </c>
      <c r="AM210" s="99">
        <v>34</v>
      </c>
      <c r="AN210" s="98" t="s">
        <v>694</v>
      </c>
      <c r="AO210" s="98" t="s">
        <v>694</v>
      </c>
      <c r="AP210" s="98" t="s">
        <v>694</v>
      </c>
      <c r="AQ210" s="98" t="s">
        <v>694</v>
      </c>
      <c r="AR210" s="99" t="s">
        <v>694</v>
      </c>
    </row>
    <row r="211" spans="1:44">
      <c r="A211" s="58" t="s">
        <v>413</v>
      </c>
      <c r="B211" s="58">
        <v>123</v>
      </c>
      <c r="C211" s="58" t="s">
        <v>13</v>
      </c>
      <c r="D211" s="92" t="s">
        <v>414</v>
      </c>
      <c r="E211" s="122">
        <v>0.48071216617210683</v>
      </c>
      <c r="F211" s="122">
        <v>0.43026706231454004</v>
      </c>
      <c r="G211" s="122">
        <v>7.71513353115727E-2</v>
      </c>
      <c r="H211" s="122">
        <v>1.1869436201780416E-2</v>
      </c>
      <c r="I211" s="21">
        <v>337</v>
      </c>
      <c r="J211" s="93">
        <v>0</v>
      </c>
      <c r="K211" s="93">
        <v>0.63636363636363635</v>
      </c>
      <c r="L211" s="93">
        <v>0.36363636363636365</v>
      </c>
      <c r="M211" s="93">
        <v>0</v>
      </c>
      <c r="N211" s="21">
        <v>11</v>
      </c>
      <c r="O211" s="66">
        <v>0.45400593471810091</v>
      </c>
      <c r="P211" s="66">
        <v>0.45400593471810091</v>
      </c>
      <c r="Q211" s="66">
        <v>8.0118694362017809E-2</v>
      </c>
      <c r="R211" s="66">
        <v>1.1869436201780416E-2</v>
      </c>
      <c r="S211" s="120">
        <v>337</v>
      </c>
      <c r="T211" s="66">
        <v>9.0909090909090912E-2</v>
      </c>
      <c r="U211" s="66">
        <v>0.54545454545454541</v>
      </c>
      <c r="V211" s="66">
        <v>0.36363636363636365</v>
      </c>
      <c r="W211" s="66">
        <v>0</v>
      </c>
      <c r="X211" s="120">
        <v>11</v>
      </c>
      <c r="Y211" s="96">
        <v>0.4847560975609756</v>
      </c>
      <c r="Z211" s="96">
        <v>0.42073170731707316</v>
      </c>
      <c r="AA211" s="96">
        <v>8.8414634146341459E-2</v>
      </c>
      <c r="AB211" s="96">
        <v>6.0975609756097563E-3</v>
      </c>
      <c r="AC211" s="16">
        <v>328</v>
      </c>
      <c r="AD211" s="96">
        <v>0</v>
      </c>
      <c r="AE211" s="96">
        <v>0.7</v>
      </c>
      <c r="AF211" s="96">
        <v>0.3</v>
      </c>
      <c r="AG211" s="96">
        <v>0</v>
      </c>
      <c r="AH211" s="16">
        <v>10</v>
      </c>
      <c r="AI211" s="97">
        <v>0.42345276872964172</v>
      </c>
      <c r="AJ211" s="98">
        <v>0.46905537459283386</v>
      </c>
      <c r="AK211" s="98">
        <v>0.10423452768729642</v>
      </c>
      <c r="AL211" s="98">
        <v>3.2573289902280132E-3</v>
      </c>
      <c r="AM211" s="99">
        <v>307</v>
      </c>
      <c r="AN211" s="98">
        <v>0</v>
      </c>
      <c r="AO211" s="98">
        <v>0.25</v>
      </c>
      <c r="AP211" s="98">
        <v>0.75</v>
      </c>
      <c r="AQ211" s="98">
        <v>0</v>
      </c>
      <c r="AR211" s="99">
        <v>12</v>
      </c>
    </row>
    <row r="212" spans="1:44">
      <c r="A212" s="58" t="s">
        <v>415</v>
      </c>
      <c r="B212" s="58">
        <v>101</v>
      </c>
      <c r="C212" s="58" t="s">
        <v>13</v>
      </c>
      <c r="D212" s="92" t="s">
        <v>416</v>
      </c>
      <c r="E212" s="122">
        <v>0.74250000000000005</v>
      </c>
      <c r="F212" s="122">
        <v>0.19750000000000001</v>
      </c>
      <c r="G212" s="122">
        <v>5.2499999999999998E-2</v>
      </c>
      <c r="H212" s="122">
        <v>7.4999999999999997E-3</v>
      </c>
      <c r="I212" s="21">
        <v>400</v>
      </c>
      <c r="J212" s="93" t="s">
        <v>774</v>
      </c>
      <c r="K212" s="93" t="s">
        <v>774</v>
      </c>
      <c r="L212" s="93" t="s">
        <v>774</v>
      </c>
      <c r="M212" s="93" t="s">
        <v>774</v>
      </c>
      <c r="N212" s="93" t="s">
        <v>774</v>
      </c>
      <c r="O212" s="66">
        <v>0.79403794037940378</v>
      </c>
      <c r="P212" s="66">
        <v>0.16260162601626016</v>
      </c>
      <c r="Q212" s="66">
        <v>4.065040650406504E-2</v>
      </c>
      <c r="R212" s="66">
        <v>2.7100271002710027E-3</v>
      </c>
      <c r="S212" s="120">
        <v>369</v>
      </c>
      <c r="T212" s="66" t="s">
        <v>774</v>
      </c>
      <c r="U212" s="66" t="s">
        <v>774</v>
      </c>
      <c r="V212" s="66" t="s">
        <v>774</v>
      </c>
      <c r="W212" s="66" t="s">
        <v>774</v>
      </c>
      <c r="X212" s="120" t="s">
        <v>774</v>
      </c>
      <c r="Y212" s="96">
        <v>0.74785100286532946</v>
      </c>
      <c r="Z212" s="96">
        <v>0.16905444126074498</v>
      </c>
      <c r="AA212" s="96">
        <v>7.7363896848137534E-2</v>
      </c>
      <c r="AB212" s="96">
        <v>5.7306590257879654E-3</v>
      </c>
      <c r="AC212" s="16">
        <v>349</v>
      </c>
      <c r="AD212" s="93" t="s">
        <v>774</v>
      </c>
      <c r="AE212" s="93" t="s">
        <v>774</v>
      </c>
      <c r="AF212" s="93" t="s">
        <v>774</v>
      </c>
      <c r="AG212" s="93" t="s">
        <v>774</v>
      </c>
      <c r="AH212" s="105" t="s">
        <v>774</v>
      </c>
      <c r="AI212" s="97">
        <v>0.77521613832853031</v>
      </c>
      <c r="AJ212" s="98">
        <v>0.14985590778097982</v>
      </c>
      <c r="AK212" s="98">
        <v>7.492795389048991E-2</v>
      </c>
      <c r="AL212" s="98">
        <v>0</v>
      </c>
      <c r="AM212" s="99">
        <v>347</v>
      </c>
      <c r="AN212" s="97" t="s">
        <v>774</v>
      </c>
      <c r="AO212" s="98" t="s">
        <v>774</v>
      </c>
      <c r="AP212" s="98" t="s">
        <v>774</v>
      </c>
      <c r="AQ212" s="98" t="s">
        <v>774</v>
      </c>
      <c r="AR212" s="99" t="s">
        <v>774</v>
      </c>
    </row>
    <row r="213" spans="1:44">
      <c r="A213" s="58" t="s">
        <v>419</v>
      </c>
      <c r="B213" s="58">
        <v>121</v>
      </c>
      <c r="C213" s="58" t="s">
        <v>8</v>
      </c>
      <c r="D213" s="92" t="s">
        <v>420</v>
      </c>
      <c r="E213" s="122">
        <v>0.51133749589221167</v>
      </c>
      <c r="F213" s="122">
        <v>0.29641800854419981</v>
      </c>
      <c r="G213" s="122">
        <v>0.18600065724613868</v>
      </c>
      <c r="H213" s="122">
        <v>6.2438383174498848E-3</v>
      </c>
      <c r="I213" s="21">
        <v>3043</v>
      </c>
      <c r="J213" s="93">
        <v>2.3809523809523808E-2</v>
      </c>
      <c r="K213" s="93">
        <v>0.40476190476190477</v>
      </c>
      <c r="L213" s="93">
        <v>0.5714285714285714</v>
      </c>
      <c r="M213" s="93">
        <v>0</v>
      </c>
      <c r="N213" s="21">
        <v>126</v>
      </c>
      <c r="O213" s="66">
        <v>0.54620976116303221</v>
      </c>
      <c r="P213" s="66">
        <v>0.2834890965732087</v>
      </c>
      <c r="Q213" s="66">
        <v>0.16372447213568708</v>
      </c>
      <c r="R213" s="66">
        <v>6.5766701280719972E-3</v>
      </c>
      <c r="S213" s="120">
        <v>2889</v>
      </c>
      <c r="T213" s="66">
        <v>4.4247787610619468E-2</v>
      </c>
      <c r="U213" s="66">
        <v>0.36283185840707965</v>
      </c>
      <c r="V213" s="66">
        <v>0.59292035398230092</v>
      </c>
      <c r="W213" s="66">
        <v>0</v>
      </c>
      <c r="X213" s="120">
        <v>113</v>
      </c>
      <c r="Y213" s="96">
        <v>0.54929065114587128</v>
      </c>
      <c r="Z213" s="96">
        <v>0.27246271371407782</v>
      </c>
      <c r="AA213" s="96">
        <v>0.17315387413604946</v>
      </c>
      <c r="AB213" s="96">
        <v>5.0927610040014549E-3</v>
      </c>
      <c r="AC213" s="16">
        <v>2749</v>
      </c>
      <c r="AD213" s="96">
        <v>1.6666666666666666E-2</v>
      </c>
      <c r="AE213" s="96">
        <v>0.34166666666666667</v>
      </c>
      <c r="AF213" s="96">
        <v>0.64166666666666672</v>
      </c>
      <c r="AG213" s="96">
        <v>0</v>
      </c>
      <c r="AH213" s="16">
        <v>120</v>
      </c>
      <c r="AI213" s="97">
        <v>0.54197622585438332</v>
      </c>
      <c r="AJ213" s="98">
        <v>0.28008915304606241</v>
      </c>
      <c r="AK213" s="98">
        <v>0.17347696879643387</v>
      </c>
      <c r="AL213" s="98">
        <v>4.4576523031203564E-3</v>
      </c>
      <c r="AM213" s="99">
        <v>2692</v>
      </c>
      <c r="AN213" s="98">
        <v>2.4193548387096774E-2</v>
      </c>
      <c r="AO213" s="98">
        <v>0.33870967741935482</v>
      </c>
      <c r="AP213" s="98">
        <v>0.63709677419354838</v>
      </c>
      <c r="AQ213" s="98">
        <v>0</v>
      </c>
      <c r="AR213" s="99">
        <v>124</v>
      </c>
    </row>
    <row r="214" spans="1:44">
      <c r="A214" s="58" t="s">
        <v>421</v>
      </c>
      <c r="B214" s="58">
        <v>114</v>
      </c>
      <c r="C214" s="58" t="s">
        <v>13</v>
      </c>
      <c r="D214" s="92" t="s">
        <v>422</v>
      </c>
      <c r="E214" s="93" t="s">
        <v>774</v>
      </c>
      <c r="F214" s="93" t="s">
        <v>774</v>
      </c>
      <c r="G214" s="93" t="s">
        <v>774</v>
      </c>
      <c r="H214" s="93" t="s">
        <v>774</v>
      </c>
      <c r="I214" s="93" t="s">
        <v>774</v>
      </c>
      <c r="J214" s="93" t="s">
        <v>694</v>
      </c>
      <c r="K214" s="93" t="s">
        <v>694</v>
      </c>
      <c r="L214" s="93" t="s">
        <v>694</v>
      </c>
      <c r="M214" s="93" t="s">
        <v>694</v>
      </c>
      <c r="N214" s="21" t="s">
        <v>694</v>
      </c>
      <c r="O214" s="66">
        <v>1</v>
      </c>
      <c r="P214" s="66">
        <v>0</v>
      </c>
      <c r="Q214" s="66">
        <v>0</v>
      </c>
      <c r="R214" s="66">
        <v>0</v>
      </c>
      <c r="S214" s="120">
        <v>5</v>
      </c>
      <c r="T214" s="66" t="s">
        <v>694</v>
      </c>
      <c r="U214" s="66" t="s">
        <v>694</v>
      </c>
      <c r="V214" s="66" t="s">
        <v>694</v>
      </c>
      <c r="W214" s="66" t="s">
        <v>694</v>
      </c>
      <c r="X214" s="120" t="s">
        <v>694</v>
      </c>
      <c r="Y214" s="93" t="s">
        <v>774</v>
      </c>
      <c r="Z214" s="93" t="s">
        <v>774</v>
      </c>
      <c r="AA214" s="93" t="s">
        <v>774</v>
      </c>
      <c r="AB214" s="93" t="s">
        <v>774</v>
      </c>
      <c r="AC214" s="105" t="s">
        <v>774</v>
      </c>
      <c r="AD214" s="96" t="s">
        <v>694</v>
      </c>
      <c r="AE214" s="96" t="s">
        <v>694</v>
      </c>
      <c r="AF214" s="96" t="s">
        <v>694</v>
      </c>
      <c r="AG214" s="96" t="s">
        <v>694</v>
      </c>
      <c r="AH214" s="16" t="s">
        <v>694</v>
      </c>
      <c r="AI214" s="97" t="s">
        <v>774</v>
      </c>
      <c r="AJ214" s="98" t="s">
        <v>774</v>
      </c>
      <c r="AK214" s="98" t="s">
        <v>774</v>
      </c>
      <c r="AL214" s="98" t="s">
        <v>774</v>
      </c>
      <c r="AM214" s="99" t="s">
        <v>774</v>
      </c>
      <c r="AN214" s="98" t="s">
        <v>694</v>
      </c>
      <c r="AO214" s="98" t="s">
        <v>694</v>
      </c>
      <c r="AP214" s="98" t="s">
        <v>694</v>
      </c>
      <c r="AQ214" s="98" t="s">
        <v>694</v>
      </c>
      <c r="AR214" s="99" t="s">
        <v>694</v>
      </c>
    </row>
    <row r="215" spans="1:44">
      <c r="A215" s="58" t="s">
        <v>423</v>
      </c>
      <c r="B215" s="58">
        <v>114</v>
      </c>
      <c r="C215" s="58" t="s">
        <v>13</v>
      </c>
      <c r="D215" s="92" t="s">
        <v>424</v>
      </c>
      <c r="E215" s="122">
        <v>1</v>
      </c>
      <c r="F215" s="122">
        <v>0</v>
      </c>
      <c r="G215" s="122">
        <v>0</v>
      </c>
      <c r="H215" s="122">
        <v>0</v>
      </c>
      <c r="I215" s="21">
        <v>75</v>
      </c>
      <c r="J215" s="93" t="s">
        <v>774</v>
      </c>
      <c r="K215" s="93" t="s">
        <v>774</v>
      </c>
      <c r="L215" s="93" t="s">
        <v>774</v>
      </c>
      <c r="M215" s="93" t="s">
        <v>774</v>
      </c>
      <c r="N215" s="93" t="s">
        <v>774</v>
      </c>
      <c r="O215" s="66">
        <v>1</v>
      </c>
      <c r="P215" s="66">
        <v>0</v>
      </c>
      <c r="Q215" s="66">
        <v>0</v>
      </c>
      <c r="R215" s="66">
        <v>0</v>
      </c>
      <c r="S215" s="120">
        <v>70</v>
      </c>
      <c r="T215" s="66" t="s">
        <v>694</v>
      </c>
      <c r="U215" s="66" t="s">
        <v>694</v>
      </c>
      <c r="V215" s="66" t="s">
        <v>694</v>
      </c>
      <c r="W215" s="66" t="s">
        <v>694</v>
      </c>
      <c r="X215" s="120" t="s">
        <v>694</v>
      </c>
      <c r="Y215" s="96">
        <v>1</v>
      </c>
      <c r="Z215" s="96">
        <v>0</v>
      </c>
      <c r="AA215" s="96">
        <v>0</v>
      </c>
      <c r="AB215" s="96">
        <v>0</v>
      </c>
      <c r="AC215" s="16">
        <v>72</v>
      </c>
      <c r="AD215" s="96" t="s">
        <v>694</v>
      </c>
      <c r="AE215" s="96" t="s">
        <v>694</v>
      </c>
      <c r="AF215" s="96" t="s">
        <v>694</v>
      </c>
      <c r="AG215" s="96" t="s">
        <v>694</v>
      </c>
      <c r="AH215" s="16" t="s">
        <v>694</v>
      </c>
      <c r="AI215" s="97">
        <v>0.92727272727272725</v>
      </c>
      <c r="AJ215" s="98">
        <v>3.6363636363636362E-2</v>
      </c>
      <c r="AK215" s="98">
        <v>3.6363636363636362E-2</v>
      </c>
      <c r="AL215" s="98">
        <v>0</v>
      </c>
      <c r="AM215" s="99">
        <v>55</v>
      </c>
      <c r="AN215" s="97" t="s">
        <v>774</v>
      </c>
      <c r="AO215" s="98" t="s">
        <v>774</v>
      </c>
      <c r="AP215" s="98" t="s">
        <v>774</v>
      </c>
      <c r="AQ215" s="98" t="s">
        <v>774</v>
      </c>
      <c r="AR215" s="99" t="s">
        <v>774</v>
      </c>
    </row>
    <row r="216" spans="1:44">
      <c r="A216" s="58" t="s">
        <v>425</v>
      </c>
      <c r="B216" s="58">
        <v>114</v>
      </c>
      <c r="C216" s="58" t="s">
        <v>13</v>
      </c>
      <c r="D216" s="92" t="s">
        <v>426</v>
      </c>
      <c r="E216" s="122">
        <v>0.89787798408488062</v>
      </c>
      <c r="F216" s="122">
        <v>8.0901856763925736E-2</v>
      </c>
      <c r="G216" s="122">
        <v>1.5915119363395226E-2</v>
      </c>
      <c r="H216" s="122">
        <v>5.3050397877984082E-3</v>
      </c>
      <c r="I216" s="21">
        <v>754</v>
      </c>
      <c r="J216" s="93">
        <v>0.46666666666666667</v>
      </c>
      <c r="K216" s="93">
        <v>0.5</v>
      </c>
      <c r="L216" s="93">
        <v>3.3333333333333333E-2</v>
      </c>
      <c r="M216" s="93">
        <v>0</v>
      </c>
      <c r="N216" s="21">
        <v>30</v>
      </c>
      <c r="O216" s="66">
        <v>0.90724637681159426</v>
      </c>
      <c r="P216" s="66">
        <v>7.101449275362319E-2</v>
      </c>
      <c r="Q216" s="66">
        <v>1.8840579710144929E-2</v>
      </c>
      <c r="R216" s="66">
        <v>2.8985507246376812E-3</v>
      </c>
      <c r="S216" s="120">
        <v>690</v>
      </c>
      <c r="T216" s="66">
        <v>0.5625</v>
      </c>
      <c r="U216" s="66">
        <v>0.4375</v>
      </c>
      <c r="V216" s="66">
        <v>0</v>
      </c>
      <c r="W216" s="66">
        <v>0</v>
      </c>
      <c r="X216" s="120">
        <v>16</v>
      </c>
      <c r="Y216" s="96">
        <v>0.90143084260731321</v>
      </c>
      <c r="Z216" s="96">
        <v>7.9491255961844198E-2</v>
      </c>
      <c r="AA216" s="96">
        <v>1.4308426073131956E-2</v>
      </c>
      <c r="AB216" s="96">
        <v>4.7694753577106515E-3</v>
      </c>
      <c r="AC216" s="16">
        <v>629</v>
      </c>
      <c r="AD216" s="93" t="s">
        <v>774</v>
      </c>
      <c r="AE216" s="93" t="s">
        <v>774</v>
      </c>
      <c r="AF216" s="93" t="s">
        <v>774</v>
      </c>
      <c r="AG216" s="93" t="s">
        <v>774</v>
      </c>
      <c r="AH216" s="105" t="s">
        <v>774</v>
      </c>
      <c r="AI216" s="97">
        <v>0.88321167883211682</v>
      </c>
      <c r="AJ216" s="98">
        <v>0.10948905109489052</v>
      </c>
      <c r="AK216" s="98">
        <v>7.2992700729927005E-3</v>
      </c>
      <c r="AL216" s="98">
        <v>0</v>
      </c>
      <c r="AM216" s="99">
        <v>548</v>
      </c>
      <c r="AN216" s="98">
        <v>0.14285714285714285</v>
      </c>
      <c r="AO216" s="98">
        <v>0.8571428571428571</v>
      </c>
      <c r="AP216" s="98">
        <v>0</v>
      </c>
      <c r="AQ216" s="98">
        <v>0</v>
      </c>
      <c r="AR216" s="99">
        <v>14</v>
      </c>
    </row>
    <row r="217" spans="1:44">
      <c r="A217" s="58" t="s">
        <v>427</v>
      </c>
      <c r="B217" s="58">
        <v>171</v>
      </c>
      <c r="C217" s="58" t="s">
        <v>13</v>
      </c>
      <c r="D217" s="92" t="s">
        <v>428</v>
      </c>
      <c r="E217" s="122">
        <v>0.8571428571428571</v>
      </c>
      <c r="F217" s="122">
        <v>5.569007263922518E-2</v>
      </c>
      <c r="G217" s="122">
        <v>8.7167070217917669E-2</v>
      </c>
      <c r="H217" s="122">
        <v>0</v>
      </c>
      <c r="I217" s="21">
        <v>413</v>
      </c>
      <c r="J217" s="93" t="s">
        <v>774</v>
      </c>
      <c r="K217" s="93" t="s">
        <v>774</v>
      </c>
      <c r="L217" s="93" t="s">
        <v>774</v>
      </c>
      <c r="M217" s="93" t="s">
        <v>774</v>
      </c>
      <c r="N217" s="93" t="s">
        <v>774</v>
      </c>
      <c r="O217" s="66">
        <v>0.71046228710462289</v>
      </c>
      <c r="P217" s="66">
        <v>0.21167883211678831</v>
      </c>
      <c r="Q217" s="66">
        <v>7.785888077858881E-2</v>
      </c>
      <c r="R217" s="66">
        <v>0</v>
      </c>
      <c r="S217" s="120">
        <v>411</v>
      </c>
      <c r="T217" s="66" t="s">
        <v>774</v>
      </c>
      <c r="U217" s="66" t="s">
        <v>774</v>
      </c>
      <c r="V217" s="66" t="s">
        <v>774</v>
      </c>
      <c r="W217" s="66" t="s">
        <v>774</v>
      </c>
      <c r="X217" s="120" t="s">
        <v>774</v>
      </c>
      <c r="Y217" s="96">
        <v>0.6875</v>
      </c>
      <c r="Z217" s="96">
        <v>0.22750000000000001</v>
      </c>
      <c r="AA217" s="96">
        <v>0.08</v>
      </c>
      <c r="AB217" s="96">
        <v>5.0000000000000001E-3</v>
      </c>
      <c r="AC217" s="16">
        <v>400</v>
      </c>
      <c r="AD217" s="93" t="s">
        <v>774</v>
      </c>
      <c r="AE217" s="93" t="s">
        <v>774</v>
      </c>
      <c r="AF217" s="93" t="s">
        <v>774</v>
      </c>
      <c r="AG217" s="93" t="s">
        <v>774</v>
      </c>
      <c r="AH217" s="105" t="s">
        <v>774</v>
      </c>
      <c r="AI217" s="97">
        <v>0.68329177057356605</v>
      </c>
      <c r="AJ217" s="98">
        <v>0.24189526184538654</v>
      </c>
      <c r="AK217" s="98">
        <v>7.2319201995012475E-2</v>
      </c>
      <c r="AL217" s="98">
        <v>2.4937655860349127E-3</v>
      </c>
      <c r="AM217" s="99">
        <v>401</v>
      </c>
      <c r="AN217" s="97" t="s">
        <v>774</v>
      </c>
      <c r="AO217" s="98" t="s">
        <v>774</v>
      </c>
      <c r="AP217" s="98" t="s">
        <v>774</v>
      </c>
      <c r="AQ217" s="98" t="s">
        <v>774</v>
      </c>
      <c r="AR217" s="99" t="s">
        <v>774</v>
      </c>
    </row>
    <row r="218" spans="1:44">
      <c r="A218" s="58" t="s">
        <v>429</v>
      </c>
      <c r="B218" s="58">
        <v>113</v>
      </c>
      <c r="C218" s="58" t="s">
        <v>13</v>
      </c>
      <c r="D218" s="92" t="s">
        <v>430</v>
      </c>
      <c r="E218" s="122">
        <v>0.65957446808510634</v>
      </c>
      <c r="F218" s="122">
        <v>0.25531914893617019</v>
      </c>
      <c r="G218" s="122">
        <v>7.8014184397163122E-2</v>
      </c>
      <c r="H218" s="122">
        <v>7.0921985815602835E-3</v>
      </c>
      <c r="I218" s="21">
        <v>141</v>
      </c>
      <c r="J218" s="93" t="s">
        <v>774</v>
      </c>
      <c r="K218" s="93" t="s">
        <v>774</v>
      </c>
      <c r="L218" s="93" t="s">
        <v>774</v>
      </c>
      <c r="M218" s="93" t="s">
        <v>774</v>
      </c>
      <c r="N218" s="93" t="s">
        <v>774</v>
      </c>
      <c r="O218" s="66">
        <v>0.7432432432432432</v>
      </c>
      <c r="P218" s="66">
        <v>0.18243243243243243</v>
      </c>
      <c r="Q218" s="66">
        <v>6.7567567567567571E-2</v>
      </c>
      <c r="R218" s="66">
        <v>6.7567567567567571E-3</v>
      </c>
      <c r="S218" s="120">
        <v>148</v>
      </c>
      <c r="T218" s="66" t="s">
        <v>774</v>
      </c>
      <c r="U218" s="66" t="s">
        <v>774</v>
      </c>
      <c r="V218" s="66" t="s">
        <v>774</v>
      </c>
      <c r="W218" s="66" t="s">
        <v>774</v>
      </c>
      <c r="X218" s="120" t="s">
        <v>774</v>
      </c>
      <c r="Y218" s="96">
        <v>0.70542635658914732</v>
      </c>
      <c r="Z218" s="96">
        <v>0.18604651162790697</v>
      </c>
      <c r="AA218" s="96">
        <v>0.10852713178294573</v>
      </c>
      <c r="AB218" s="96">
        <v>0</v>
      </c>
      <c r="AC218" s="16">
        <v>129</v>
      </c>
      <c r="AD218" s="93" t="s">
        <v>774</v>
      </c>
      <c r="AE218" s="93" t="s">
        <v>774</v>
      </c>
      <c r="AF218" s="93" t="s">
        <v>774</v>
      </c>
      <c r="AG218" s="93" t="s">
        <v>774</v>
      </c>
      <c r="AH218" s="105" t="s">
        <v>774</v>
      </c>
      <c r="AI218" s="97">
        <v>0.71544715447154472</v>
      </c>
      <c r="AJ218" s="98">
        <v>0.18699186991869918</v>
      </c>
      <c r="AK218" s="98">
        <v>8.1300813008130079E-2</v>
      </c>
      <c r="AL218" s="98">
        <v>1.6260162601626018E-2</v>
      </c>
      <c r="AM218" s="99">
        <v>123</v>
      </c>
      <c r="AN218" s="97" t="s">
        <v>774</v>
      </c>
      <c r="AO218" s="98" t="s">
        <v>774</v>
      </c>
      <c r="AP218" s="98" t="s">
        <v>774</v>
      </c>
      <c r="AQ218" s="98" t="s">
        <v>774</v>
      </c>
      <c r="AR218" s="99" t="s">
        <v>774</v>
      </c>
    </row>
    <row r="219" spans="1:44">
      <c r="A219" s="58" t="s">
        <v>431</v>
      </c>
      <c r="B219" s="58">
        <v>121</v>
      </c>
      <c r="C219" s="58" t="s">
        <v>13</v>
      </c>
      <c r="D219" s="92" t="s">
        <v>432</v>
      </c>
      <c r="E219" s="122">
        <v>1</v>
      </c>
      <c r="F219" s="122">
        <v>0</v>
      </c>
      <c r="G219" s="122">
        <v>0</v>
      </c>
      <c r="H219" s="122">
        <v>0</v>
      </c>
      <c r="I219" s="21">
        <v>24</v>
      </c>
      <c r="J219" s="93" t="s">
        <v>694</v>
      </c>
      <c r="K219" s="93" t="s">
        <v>694</v>
      </c>
      <c r="L219" s="93" t="s">
        <v>694</v>
      </c>
      <c r="M219" s="93" t="s">
        <v>694</v>
      </c>
      <c r="N219" s="21" t="s">
        <v>694</v>
      </c>
      <c r="O219" s="66">
        <v>1</v>
      </c>
      <c r="P219" s="66">
        <v>0</v>
      </c>
      <c r="Q219" s="66">
        <v>0</v>
      </c>
      <c r="R219" s="66">
        <v>0</v>
      </c>
      <c r="S219" s="120">
        <v>29</v>
      </c>
      <c r="T219" s="66" t="s">
        <v>694</v>
      </c>
      <c r="U219" s="66" t="s">
        <v>694</v>
      </c>
      <c r="V219" s="66" t="s">
        <v>694</v>
      </c>
      <c r="W219" s="66" t="s">
        <v>694</v>
      </c>
      <c r="X219" s="120" t="s">
        <v>694</v>
      </c>
      <c r="Y219" s="96">
        <v>1</v>
      </c>
      <c r="Z219" s="96">
        <v>0</v>
      </c>
      <c r="AA219" s="96">
        <v>0</v>
      </c>
      <c r="AB219" s="96">
        <v>0</v>
      </c>
      <c r="AC219" s="16">
        <v>30</v>
      </c>
      <c r="AD219" s="96" t="s">
        <v>694</v>
      </c>
      <c r="AE219" s="96" t="s">
        <v>694</v>
      </c>
      <c r="AF219" s="96" t="s">
        <v>694</v>
      </c>
      <c r="AG219" s="96" t="s">
        <v>694</v>
      </c>
      <c r="AH219" s="16" t="s">
        <v>694</v>
      </c>
      <c r="AI219" s="97">
        <v>1</v>
      </c>
      <c r="AJ219" s="98">
        <v>0</v>
      </c>
      <c r="AK219" s="98">
        <v>0</v>
      </c>
      <c r="AL219" s="98">
        <v>0</v>
      </c>
      <c r="AM219" s="99">
        <v>21</v>
      </c>
      <c r="AN219" s="98" t="s">
        <v>694</v>
      </c>
      <c r="AO219" s="98" t="s">
        <v>694</v>
      </c>
      <c r="AP219" s="98" t="s">
        <v>694</v>
      </c>
      <c r="AQ219" s="98" t="s">
        <v>694</v>
      </c>
      <c r="AR219" s="99" t="s">
        <v>694</v>
      </c>
    </row>
    <row r="220" spans="1:44">
      <c r="A220" s="58" t="s">
        <v>665</v>
      </c>
      <c r="B220" s="58">
        <v>121</v>
      </c>
      <c r="C220" s="58" t="s">
        <v>13</v>
      </c>
      <c r="D220" s="92" t="s">
        <v>433</v>
      </c>
      <c r="E220" s="122">
        <v>0.9375</v>
      </c>
      <c r="F220" s="122">
        <v>6.25E-2</v>
      </c>
      <c r="G220" s="122">
        <v>0</v>
      </c>
      <c r="H220" s="122">
        <v>0</v>
      </c>
      <c r="I220" s="21">
        <v>16</v>
      </c>
      <c r="J220" s="93" t="s">
        <v>774</v>
      </c>
      <c r="K220" s="93" t="s">
        <v>774</v>
      </c>
      <c r="L220" s="93" t="s">
        <v>774</v>
      </c>
      <c r="M220" s="93" t="s">
        <v>774</v>
      </c>
      <c r="N220" s="93" t="s">
        <v>774</v>
      </c>
      <c r="O220" s="66">
        <v>0.96153846153846156</v>
      </c>
      <c r="P220" s="66">
        <v>3.8461538461538464E-2</v>
      </c>
      <c r="Q220" s="66">
        <v>0</v>
      </c>
      <c r="R220" s="66">
        <v>0</v>
      </c>
      <c r="S220" s="120">
        <v>26</v>
      </c>
      <c r="T220" s="66" t="s">
        <v>694</v>
      </c>
      <c r="U220" s="66" t="s">
        <v>694</v>
      </c>
      <c r="V220" s="66" t="s">
        <v>694</v>
      </c>
      <c r="W220" s="66" t="s">
        <v>694</v>
      </c>
      <c r="X220" s="120" t="s">
        <v>694</v>
      </c>
      <c r="Y220" s="96">
        <v>0.96969696969696972</v>
      </c>
      <c r="Z220" s="96">
        <v>3.0303030303030304E-2</v>
      </c>
      <c r="AA220" s="96">
        <v>0</v>
      </c>
      <c r="AB220" s="96">
        <v>0</v>
      </c>
      <c r="AC220" s="16">
        <v>33</v>
      </c>
      <c r="AD220" s="96" t="s">
        <v>694</v>
      </c>
      <c r="AE220" s="96" t="s">
        <v>694</v>
      </c>
      <c r="AF220" s="96" t="s">
        <v>694</v>
      </c>
      <c r="AG220" s="96" t="s">
        <v>694</v>
      </c>
      <c r="AH220" s="16" t="s">
        <v>694</v>
      </c>
      <c r="AI220" s="97">
        <v>0.7142857142857143</v>
      </c>
      <c r="AJ220" s="98">
        <v>0.2857142857142857</v>
      </c>
      <c r="AK220" s="98">
        <v>0</v>
      </c>
      <c r="AL220" s="98">
        <v>0</v>
      </c>
      <c r="AM220" s="99">
        <v>35</v>
      </c>
      <c r="AN220" s="98" t="s">
        <v>694</v>
      </c>
      <c r="AO220" s="98" t="s">
        <v>694</v>
      </c>
      <c r="AP220" s="98" t="s">
        <v>694</v>
      </c>
      <c r="AQ220" s="98" t="s">
        <v>694</v>
      </c>
      <c r="AR220" s="99" t="s">
        <v>694</v>
      </c>
    </row>
    <row r="221" spans="1:44">
      <c r="A221" s="58" t="s">
        <v>434</v>
      </c>
      <c r="B221" s="58">
        <v>113</v>
      </c>
      <c r="C221" s="58" t="s">
        <v>13</v>
      </c>
      <c r="D221" s="92" t="s">
        <v>435</v>
      </c>
      <c r="E221" s="122">
        <v>0.46875</v>
      </c>
      <c r="F221" s="122">
        <v>0.53125</v>
      </c>
      <c r="G221" s="122">
        <v>0</v>
      </c>
      <c r="H221" s="122">
        <v>0</v>
      </c>
      <c r="I221" s="21">
        <v>64</v>
      </c>
      <c r="J221" s="93" t="s">
        <v>774</v>
      </c>
      <c r="K221" s="93" t="s">
        <v>774</v>
      </c>
      <c r="L221" s="93" t="s">
        <v>774</v>
      </c>
      <c r="M221" s="93" t="s">
        <v>774</v>
      </c>
      <c r="N221" s="93" t="s">
        <v>774</v>
      </c>
      <c r="O221" s="66">
        <v>0.69565217391304346</v>
      </c>
      <c r="P221" s="66">
        <v>0.30434782608695654</v>
      </c>
      <c r="Q221" s="66">
        <v>0</v>
      </c>
      <c r="R221" s="66">
        <v>0</v>
      </c>
      <c r="S221" s="120">
        <v>69</v>
      </c>
      <c r="T221" s="66" t="s">
        <v>774</v>
      </c>
      <c r="U221" s="66" t="s">
        <v>774</v>
      </c>
      <c r="V221" s="66" t="s">
        <v>774</v>
      </c>
      <c r="W221" s="66" t="s">
        <v>774</v>
      </c>
      <c r="X221" s="120" t="s">
        <v>774</v>
      </c>
      <c r="Y221" s="96">
        <v>0.68055555555555558</v>
      </c>
      <c r="Z221" s="96">
        <v>0.27777777777777779</v>
      </c>
      <c r="AA221" s="96">
        <v>4.1666666666666664E-2</v>
      </c>
      <c r="AB221" s="96">
        <v>0</v>
      </c>
      <c r="AC221" s="16">
        <v>72</v>
      </c>
      <c r="AD221" s="93" t="s">
        <v>774</v>
      </c>
      <c r="AE221" s="93" t="s">
        <v>774</v>
      </c>
      <c r="AF221" s="93" t="s">
        <v>774</v>
      </c>
      <c r="AG221" s="93" t="s">
        <v>774</v>
      </c>
      <c r="AH221" s="105" t="s">
        <v>774</v>
      </c>
      <c r="AI221" s="97">
        <v>0.65384615384615385</v>
      </c>
      <c r="AJ221" s="98">
        <v>0.32051282051282054</v>
      </c>
      <c r="AK221" s="98">
        <v>1.282051282051282E-2</v>
      </c>
      <c r="AL221" s="98">
        <v>1.282051282051282E-2</v>
      </c>
      <c r="AM221" s="99">
        <v>78</v>
      </c>
      <c r="AN221" s="97" t="s">
        <v>774</v>
      </c>
      <c r="AO221" s="98" t="s">
        <v>774</v>
      </c>
      <c r="AP221" s="98" t="s">
        <v>774</v>
      </c>
      <c r="AQ221" s="98" t="s">
        <v>774</v>
      </c>
      <c r="AR221" s="99" t="s">
        <v>774</v>
      </c>
    </row>
    <row r="222" spans="1:44">
      <c r="A222" s="58" t="s">
        <v>436</v>
      </c>
      <c r="B222" s="58">
        <v>101</v>
      </c>
      <c r="C222" s="58" t="s">
        <v>13</v>
      </c>
      <c r="D222" s="92" t="s">
        <v>437</v>
      </c>
      <c r="E222" s="122">
        <v>0.65789473684210531</v>
      </c>
      <c r="F222" s="122">
        <v>0.27631578947368424</v>
      </c>
      <c r="G222" s="122">
        <v>5.2631578947368418E-2</v>
      </c>
      <c r="H222" s="122">
        <v>1.3157894736842105E-2</v>
      </c>
      <c r="I222" s="21">
        <v>76</v>
      </c>
      <c r="J222" s="93" t="s">
        <v>774</v>
      </c>
      <c r="K222" s="93" t="s">
        <v>774</v>
      </c>
      <c r="L222" s="93" t="s">
        <v>774</v>
      </c>
      <c r="M222" s="93" t="s">
        <v>774</v>
      </c>
      <c r="N222" s="93" t="s">
        <v>774</v>
      </c>
      <c r="O222" s="66">
        <v>0.59493670886075944</v>
      </c>
      <c r="P222" s="66">
        <v>0.35443037974683544</v>
      </c>
      <c r="Q222" s="66">
        <v>2.5316455696202531E-2</v>
      </c>
      <c r="R222" s="66">
        <v>2.5316455696202531E-2</v>
      </c>
      <c r="S222" s="120">
        <v>79</v>
      </c>
      <c r="T222" s="66" t="s">
        <v>774</v>
      </c>
      <c r="U222" s="66" t="s">
        <v>774</v>
      </c>
      <c r="V222" s="66" t="s">
        <v>774</v>
      </c>
      <c r="W222" s="66" t="s">
        <v>774</v>
      </c>
      <c r="X222" s="120" t="s">
        <v>774</v>
      </c>
      <c r="Y222" s="96">
        <v>0.54761904761904767</v>
      </c>
      <c r="Z222" s="96">
        <v>0.32142857142857145</v>
      </c>
      <c r="AA222" s="96">
        <v>7.1428571428571425E-2</v>
      </c>
      <c r="AB222" s="96">
        <v>5.9523809523809521E-2</v>
      </c>
      <c r="AC222" s="16">
        <v>84</v>
      </c>
      <c r="AD222" s="93" t="s">
        <v>774</v>
      </c>
      <c r="AE222" s="93" t="s">
        <v>774</v>
      </c>
      <c r="AF222" s="93" t="s">
        <v>774</v>
      </c>
      <c r="AG222" s="93" t="s">
        <v>774</v>
      </c>
      <c r="AH222" s="105" t="s">
        <v>774</v>
      </c>
      <c r="AI222" s="97">
        <v>0.52380952380952384</v>
      </c>
      <c r="AJ222" s="98">
        <v>0.41666666666666669</v>
      </c>
      <c r="AK222" s="98">
        <v>4.7619047619047616E-2</v>
      </c>
      <c r="AL222" s="98">
        <v>1.1904761904761904E-2</v>
      </c>
      <c r="AM222" s="99">
        <v>84</v>
      </c>
      <c r="AN222" s="97" t="s">
        <v>774</v>
      </c>
      <c r="AO222" s="98" t="s">
        <v>774</v>
      </c>
      <c r="AP222" s="98" t="s">
        <v>774</v>
      </c>
      <c r="AQ222" s="98" t="s">
        <v>774</v>
      </c>
      <c r="AR222" s="99" t="s">
        <v>774</v>
      </c>
    </row>
    <row r="223" spans="1:44">
      <c r="A223" s="58" t="s">
        <v>438</v>
      </c>
      <c r="B223" s="58">
        <v>121</v>
      </c>
      <c r="C223" s="58" t="s">
        <v>8</v>
      </c>
      <c r="D223" s="92" t="s">
        <v>439</v>
      </c>
      <c r="E223" s="122">
        <v>0.57769118363370675</v>
      </c>
      <c r="F223" s="122">
        <v>0.26400389673648317</v>
      </c>
      <c r="G223" s="122">
        <v>0.1412566975158305</v>
      </c>
      <c r="H223" s="122">
        <v>1.7048222113979543E-2</v>
      </c>
      <c r="I223" s="21">
        <v>2053</v>
      </c>
      <c r="J223" s="93">
        <v>4.878048780487805E-2</v>
      </c>
      <c r="K223" s="93">
        <v>0.36585365853658536</v>
      </c>
      <c r="L223" s="93">
        <v>0.58536585365853655</v>
      </c>
      <c r="M223" s="93">
        <v>0</v>
      </c>
      <c r="N223" s="21">
        <v>41</v>
      </c>
      <c r="O223" s="66">
        <v>0.57236510337871915</v>
      </c>
      <c r="P223" s="66">
        <v>0.27735753908219868</v>
      </c>
      <c r="Q223" s="66">
        <v>0.13363590519415028</v>
      </c>
      <c r="R223" s="66">
        <v>1.6641452344931921E-2</v>
      </c>
      <c r="S223" s="120">
        <v>1983</v>
      </c>
      <c r="T223" s="66">
        <v>2.564102564102564E-2</v>
      </c>
      <c r="U223" s="66">
        <v>0.48717948717948717</v>
      </c>
      <c r="V223" s="66">
        <v>0.46153846153846156</v>
      </c>
      <c r="W223" s="66">
        <v>2.564102564102564E-2</v>
      </c>
      <c r="X223" s="120">
        <v>39</v>
      </c>
      <c r="Y223" s="96">
        <v>0.5494171312721744</v>
      </c>
      <c r="Z223" s="96">
        <v>0.29700963000506841</v>
      </c>
      <c r="AA223" s="96">
        <v>0.13329954384186518</v>
      </c>
      <c r="AB223" s="96">
        <v>2.0273694880892042E-2</v>
      </c>
      <c r="AC223" s="16">
        <v>1973</v>
      </c>
      <c r="AD223" s="96">
        <v>4.0816326530612242E-2</v>
      </c>
      <c r="AE223" s="96">
        <v>0.42857142857142855</v>
      </c>
      <c r="AF223" s="96">
        <v>0.53061224489795922</v>
      </c>
      <c r="AG223" s="96">
        <v>0</v>
      </c>
      <c r="AH223" s="16">
        <v>49</v>
      </c>
      <c r="AI223" s="97">
        <v>0.56098816263510032</v>
      </c>
      <c r="AJ223" s="98">
        <v>0.28461142563046837</v>
      </c>
      <c r="AK223" s="98">
        <v>0.13329902213072567</v>
      </c>
      <c r="AL223" s="98">
        <v>2.1101389603705611E-2</v>
      </c>
      <c r="AM223" s="99">
        <v>1943</v>
      </c>
      <c r="AN223" s="98">
        <v>2.2222222222222223E-2</v>
      </c>
      <c r="AO223" s="98">
        <v>0.37777777777777777</v>
      </c>
      <c r="AP223" s="98">
        <v>0.57777777777777772</v>
      </c>
      <c r="AQ223" s="98">
        <v>2.2222222222222223E-2</v>
      </c>
      <c r="AR223" s="99">
        <v>45</v>
      </c>
    </row>
    <row r="224" spans="1:44">
      <c r="A224" s="58" t="s">
        <v>440</v>
      </c>
      <c r="B224" s="58">
        <v>101</v>
      </c>
      <c r="C224" s="58" t="s">
        <v>13</v>
      </c>
      <c r="D224" s="92" t="s">
        <v>441</v>
      </c>
      <c r="E224" s="122">
        <v>0.82499999999999996</v>
      </c>
      <c r="F224" s="122">
        <v>0.1125</v>
      </c>
      <c r="G224" s="122">
        <v>1.2500000000000001E-2</v>
      </c>
      <c r="H224" s="122">
        <v>0.05</v>
      </c>
      <c r="I224" s="21">
        <v>80</v>
      </c>
      <c r="J224" s="93" t="s">
        <v>774</v>
      </c>
      <c r="K224" s="93" t="s">
        <v>774</v>
      </c>
      <c r="L224" s="93" t="s">
        <v>774</v>
      </c>
      <c r="M224" s="93" t="s">
        <v>774</v>
      </c>
      <c r="N224" s="93" t="s">
        <v>774</v>
      </c>
      <c r="O224" s="66">
        <v>0.8202247191011236</v>
      </c>
      <c r="P224" s="66">
        <v>0.1348314606741573</v>
      </c>
      <c r="Q224" s="66">
        <v>2.247191011235955E-2</v>
      </c>
      <c r="R224" s="66">
        <v>2.247191011235955E-2</v>
      </c>
      <c r="S224" s="120">
        <v>89</v>
      </c>
      <c r="T224" s="66" t="s">
        <v>774</v>
      </c>
      <c r="U224" s="66" t="s">
        <v>774</v>
      </c>
      <c r="V224" s="66" t="s">
        <v>774</v>
      </c>
      <c r="W224" s="66" t="s">
        <v>774</v>
      </c>
      <c r="X224" s="120" t="s">
        <v>774</v>
      </c>
      <c r="Y224" s="96">
        <v>0.83333333333333337</v>
      </c>
      <c r="Z224" s="96">
        <v>0.10256410256410256</v>
      </c>
      <c r="AA224" s="96">
        <v>3.8461538461538464E-2</v>
      </c>
      <c r="AB224" s="96">
        <v>2.564102564102564E-2</v>
      </c>
      <c r="AC224" s="16">
        <v>78</v>
      </c>
      <c r="AD224" s="93" t="s">
        <v>774</v>
      </c>
      <c r="AE224" s="93" t="s">
        <v>774</v>
      </c>
      <c r="AF224" s="93" t="s">
        <v>774</v>
      </c>
      <c r="AG224" s="93" t="s">
        <v>774</v>
      </c>
      <c r="AH224" s="105" t="s">
        <v>774</v>
      </c>
      <c r="AI224" s="97">
        <v>0.82608695652173914</v>
      </c>
      <c r="AJ224" s="98">
        <v>0.11594202898550725</v>
      </c>
      <c r="AK224" s="98">
        <v>4.3478260869565216E-2</v>
      </c>
      <c r="AL224" s="98">
        <v>1.4492753623188406E-2</v>
      </c>
      <c r="AM224" s="99">
        <v>69</v>
      </c>
      <c r="AN224" s="97" t="s">
        <v>774</v>
      </c>
      <c r="AO224" s="98" t="s">
        <v>774</v>
      </c>
      <c r="AP224" s="98" t="s">
        <v>774</v>
      </c>
      <c r="AQ224" s="98" t="s">
        <v>774</v>
      </c>
      <c r="AR224" s="99" t="s">
        <v>774</v>
      </c>
    </row>
    <row r="225" spans="1:44">
      <c r="A225" s="58" t="s">
        <v>442</v>
      </c>
      <c r="B225" s="58">
        <v>123</v>
      </c>
      <c r="C225" s="58" t="s">
        <v>8</v>
      </c>
      <c r="D225" s="92" t="s">
        <v>443</v>
      </c>
      <c r="E225" s="122">
        <v>0.65630712979890315</v>
      </c>
      <c r="F225" s="122">
        <v>0.20658135283363802</v>
      </c>
      <c r="G225" s="122">
        <v>0.13117001828153566</v>
      </c>
      <c r="H225" s="122">
        <v>5.9414990859232176E-3</v>
      </c>
      <c r="I225" s="21">
        <v>2188</v>
      </c>
      <c r="J225" s="93">
        <v>0.10126582278481013</v>
      </c>
      <c r="K225" s="93">
        <v>0.31645569620253167</v>
      </c>
      <c r="L225" s="93">
        <v>0.58227848101265822</v>
      </c>
      <c r="M225" s="93">
        <v>0</v>
      </c>
      <c r="N225" s="21">
        <v>79</v>
      </c>
      <c r="O225" s="66">
        <v>0.64112149532710283</v>
      </c>
      <c r="P225" s="66">
        <v>0.2163551401869159</v>
      </c>
      <c r="Q225" s="66">
        <v>0.13271028037383178</v>
      </c>
      <c r="R225" s="66">
        <v>9.8130841121495324E-3</v>
      </c>
      <c r="S225" s="120">
        <v>2140</v>
      </c>
      <c r="T225" s="66">
        <v>0.05</v>
      </c>
      <c r="U225" s="66">
        <v>0.27500000000000002</v>
      </c>
      <c r="V225" s="66">
        <v>0.66249999999999998</v>
      </c>
      <c r="W225" s="66">
        <v>1.2500000000000001E-2</v>
      </c>
      <c r="X225" s="120">
        <v>80</v>
      </c>
      <c r="Y225" s="96">
        <v>0.63178873941205782</v>
      </c>
      <c r="Z225" s="96">
        <v>0.20827105132037868</v>
      </c>
      <c r="AA225" s="96">
        <v>0.14299950174389636</v>
      </c>
      <c r="AB225" s="96">
        <v>1.6940707523667164E-2</v>
      </c>
      <c r="AC225" s="16">
        <v>2007</v>
      </c>
      <c r="AD225" s="96">
        <v>0.04</v>
      </c>
      <c r="AE225" s="96">
        <v>0.24</v>
      </c>
      <c r="AF225" s="96">
        <v>0.72</v>
      </c>
      <c r="AG225" s="96">
        <v>0</v>
      </c>
      <c r="AH225" s="16">
        <v>75</v>
      </c>
      <c r="AI225" s="97">
        <v>0.64008859357696568</v>
      </c>
      <c r="AJ225" s="98">
        <v>0.19435215946843853</v>
      </c>
      <c r="AK225" s="98">
        <v>0.15227021040974528</v>
      </c>
      <c r="AL225" s="98">
        <v>1.3289036544850499E-2</v>
      </c>
      <c r="AM225" s="99">
        <v>1806</v>
      </c>
      <c r="AN225" s="98">
        <v>2.5316455696202531E-2</v>
      </c>
      <c r="AO225" s="98">
        <v>0.189873417721519</v>
      </c>
      <c r="AP225" s="98">
        <v>0.78481012658227844</v>
      </c>
      <c r="AQ225" s="98">
        <v>0</v>
      </c>
      <c r="AR225" s="99">
        <v>79</v>
      </c>
    </row>
    <row r="226" spans="1:44">
      <c r="A226" s="58" t="s">
        <v>444</v>
      </c>
      <c r="B226" s="58">
        <v>112</v>
      </c>
      <c r="C226" s="58" t="s">
        <v>13</v>
      </c>
      <c r="D226" s="92" t="s">
        <v>445</v>
      </c>
      <c r="E226" s="122">
        <v>0.755859375</v>
      </c>
      <c r="F226" s="122">
        <v>0.150390625</v>
      </c>
      <c r="G226" s="122">
        <v>8.0078125E-2</v>
      </c>
      <c r="H226" s="122">
        <v>1.3671875E-2</v>
      </c>
      <c r="I226" s="21">
        <v>512</v>
      </c>
      <c r="J226" s="93">
        <v>0.27272727272727271</v>
      </c>
      <c r="K226" s="93">
        <v>0.54545454545454541</v>
      </c>
      <c r="L226" s="93">
        <v>0.18181818181818182</v>
      </c>
      <c r="M226" s="93">
        <v>0</v>
      </c>
      <c r="N226" s="21">
        <v>11</v>
      </c>
      <c r="O226" s="66">
        <v>0.77354709418837675</v>
      </c>
      <c r="P226" s="66">
        <v>0.14829659318637275</v>
      </c>
      <c r="Q226" s="66">
        <v>6.2124248496993988E-2</v>
      </c>
      <c r="R226" s="66">
        <v>1.6032064128256512E-2</v>
      </c>
      <c r="S226" s="120">
        <v>499</v>
      </c>
      <c r="T226" s="66">
        <v>0.18181818181818182</v>
      </c>
      <c r="U226" s="66">
        <v>0.54545454545454541</v>
      </c>
      <c r="V226" s="66">
        <v>0.27272727272727271</v>
      </c>
      <c r="W226" s="66">
        <v>0</v>
      </c>
      <c r="X226" s="120">
        <v>11</v>
      </c>
      <c r="Y226" s="96">
        <v>0.78947368421052633</v>
      </c>
      <c r="Z226" s="96">
        <v>0.15157894736842106</v>
      </c>
      <c r="AA226" s="96">
        <v>4.6315789473684213E-2</v>
      </c>
      <c r="AB226" s="96">
        <v>1.2631578947368421E-2</v>
      </c>
      <c r="AC226" s="16">
        <v>475</v>
      </c>
      <c r="AD226" s="96">
        <v>9.0909090909090912E-2</v>
      </c>
      <c r="AE226" s="96">
        <v>0.54545454545454541</v>
      </c>
      <c r="AF226" s="96">
        <v>0.36363636363636365</v>
      </c>
      <c r="AG226" s="96">
        <v>0</v>
      </c>
      <c r="AH226" s="16">
        <v>11</v>
      </c>
      <c r="AI226" s="97">
        <v>0.75</v>
      </c>
      <c r="AJ226" s="98">
        <v>0.18807339449541285</v>
      </c>
      <c r="AK226" s="98">
        <v>5.5045871559633031E-2</v>
      </c>
      <c r="AL226" s="98">
        <v>6.8807339449541288E-3</v>
      </c>
      <c r="AM226" s="99">
        <v>436</v>
      </c>
      <c r="AN226" s="98">
        <v>0</v>
      </c>
      <c r="AO226" s="98">
        <v>0.63636363636363635</v>
      </c>
      <c r="AP226" s="98">
        <v>0.36363636363636365</v>
      </c>
      <c r="AQ226" s="98">
        <v>0</v>
      </c>
      <c r="AR226" s="99">
        <v>11</v>
      </c>
    </row>
    <row r="227" spans="1:44">
      <c r="A227" s="58" t="s">
        <v>446</v>
      </c>
      <c r="B227" s="58">
        <v>101</v>
      </c>
      <c r="C227" s="58" t="s">
        <v>13</v>
      </c>
      <c r="D227" s="92" t="s">
        <v>447</v>
      </c>
      <c r="E227" s="122">
        <v>0.70731707317073167</v>
      </c>
      <c r="F227" s="122">
        <v>9.7560975609756101E-2</v>
      </c>
      <c r="G227" s="122">
        <v>0.14634146341463414</v>
      </c>
      <c r="H227" s="122">
        <v>4.878048780487805E-2</v>
      </c>
      <c r="I227" s="21">
        <v>41</v>
      </c>
      <c r="J227" s="93" t="s">
        <v>774</v>
      </c>
      <c r="K227" s="93" t="s">
        <v>774</v>
      </c>
      <c r="L227" s="93" t="s">
        <v>774</v>
      </c>
      <c r="M227" s="93" t="s">
        <v>774</v>
      </c>
      <c r="N227" s="93" t="s">
        <v>774</v>
      </c>
      <c r="O227" s="66">
        <v>0.85106382978723405</v>
      </c>
      <c r="P227" s="66">
        <v>0.10638297872340426</v>
      </c>
      <c r="Q227" s="66">
        <v>2.1276595744680851E-2</v>
      </c>
      <c r="R227" s="66">
        <v>2.1276595744680851E-2</v>
      </c>
      <c r="S227" s="120">
        <v>47</v>
      </c>
      <c r="T227" s="66" t="s">
        <v>774</v>
      </c>
      <c r="U227" s="66" t="s">
        <v>774</v>
      </c>
      <c r="V227" s="66" t="s">
        <v>774</v>
      </c>
      <c r="W227" s="66" t="s">
        <v>774</v>
      </c>
      <c r="X227" s="120" t="s">
        <v>774</v>
      </c>
      <c r="Y227" s="96">
        <v>0.84615384615384615</v>
      </c>
      <c r="Z227" s="96">
        <v>0.12820512820512819</v>
      </c>
      <c r="AA227" s="96">
        <v>2.564102564102564E-2</v>
      </c>
      <c r="AB227" s="96">
        <v>0</v>
      </c>
      <c r="AC227" s="16">
        <v>39</v>
      </c>
      <c r="AD227" s="93" t="s">
        <v>774</v>
      </c>
      <c r="AE227" s="93" t="s">
        <v>774</v>
      </c>
      <c r="AF227" s="93" t="s">
        <v>774</v>
      </c>
      <c r="AG227" s="93" t="s">
        <v>774</v>
      </c>
      <c r="AH227" s="105" t="s">
        <v>774</v>
      </c>
      <c r="AI227" s="97">
        <v>0.8571428571428571</v>
      </c>
      <c r="AJ227" s="98">
        <v>0.11428571428571428</v>
      </c>
      <c r="AK227" s="98">
        <v>2.8571428571428571E-2</v>
      </c>
      <c r="AL227" s="98">
        <v>0</v>
      </c>
      <c r="AM227" s="99">
        <v>35</v>
      </c>
      <c r="AN227" s="97" t="s">
        <v>774</v>
      </c>
      <c r="AO227" s="98" t="s">
        <v>774</v>
      </c>
      <c r="AP227" s="98" t="s">
        <v>774</v>
      </c>
      <c r="AQ227" s="98" t="s">
        <v>774</v>
      </c>
      <c r="AR227" s="99" t="s">
        <v>774</v>
      </c>
    </row>
    <row r="228" spans="1:44">
      <c r="A228" s="58" t="s">
        <v>448</v>
      </c>
      <c r="B228" s="58">
        <v>101</v>
      </c>
      <c r="C228" s="58" t="s">
        <v>13</v>
      </c>
      <c r="D228" s="92" t="s">
        <v>449</v>
      </c>
      <c r="E228" s="122">
        <v>0.5178571428571429</v>
      </c>
      <c r="F228" s="122">
        <v>0.25</v>
      </c>
      <c r="G228" s="122">
        <v>0.21428571428571427</v>
      </c>
      <c r="H228" s="122">
        <v>1.7857142857142856E-2</v>
      </c>
      <c r="I228" s="21">
        <v>168</v>
      </c>
      <c r="J228" s="93" t="s">
        <v>774</v>
      </c>
      <c r="K228" s="93" t="s">
        <v>774</v>
      </c>
      <c r="L228" s="93" t="s">
        <v>774</v>
      </c>
      <c r="M228" s="93" t="s">
        <v>774</v>
      </c>
      <c r="N228" s="93" t="s">
        <v>774</v>
      </c>
      <c r="O228" s="66">
        <v>0.57526881720430112</v>
      </c>
      <c r="P228" s="66">
        <v>0.23655913978494625</v>
      </c>
      <c r="Q228" s="66">
        <v>0.18279569892473119</v>
      </c>
      <c r="R228" s="66">
        <v>5.3763440860215058E-3</v>
      </c>
      <c r="S228" s="120">
        <v>186</v>
      </c>
      <c r="T228" s="66" t="s">
        <v>774</v>
      </c>
      <c r="U228" s="66" t="s">
        <v>774</v>
      </c>
      <c r="V228" s="66" t="s">
        <v>774</v>
      </c>
      <c r="W228" s="66" t="s">
        <v>774</v>
      </c>
      <c r="X228" s="120" t="s">
        <v>774</v>
      </c>
      <c r="Y228" s="96">
        <v>0.57476635514018692</v>
      </c>
      <c r="Z228" s="96">
        <v>0.24766355140186916</v>
      </c>
      <c r="AA228" s="96">
        <v>0.17289719626168223</v>
      </c>
      <c r="AB228" s="96">
        <v>4.6728971962616819E-3</v>
      </c>
      <c r="AC228" s="16">
        <v>214</v>
      </c>
      <c r="AD228" s="93" t="s">
        <v>774</v>
      </c>
      <c r="AE228" s="93" t="s">
        <v>774</v>
      </c>
      <c r="AF228" s="93" t="s">
        <v>774</v>
      </c>
      <c r="AG228" s="93" t="s">
        <v>774</v>
      </c>
      <c r="AH228" s="105" t="s">
        <v>774</v>
      </c>
      <c r="AI228" s="97">
        <v>0.647887323943662</v>
      </c>
      <c r="AJ228" s="98">
        <v>0.20187793427230047</v>
      </c>
      <c r="AK228" s="98">
        <v>0.14553990610328638</v>
      </c>
      <c r="AL228" s="98">
        <v>4.6948356807511738E-3</v>
      </c>
      <c r="AM228" s="99">
        <v>213</v>
      </c>
      <c r="AN228" s="97" t="s">
        <v>774</v>
      </c>
      <c r="AO228" s="98" t="s">
        <v>774</v>
      </c>
      <c r="AP228" s="98" t="s">
        <v>774</v>
      </c>
      <c r="AQ228" s="98" t="s">
        <v>774</v>
      </c>
      <c r="AR228" s="99" t="s">
        <v>774</v>
      </c>
    </row>
    <row r="229" spans="1:44">
      <c r="A229" s="58" t="s">
        <v>450</v>
      </c>
      <c r="B229" s="58">
        <v>121</v>
      </c>
      <c r="C229" s="58" t="s">
        <v>13</v>
      </c>
      <c r="D229" s="92" t="s">
        <v>451</v>
      </c>
      <c r="E229" s="122">
        <v>0.74220963172804533</v>
      </c>
      <c r="F229" s="122">
        <v>0.17847025495750707</v>
      </c>
      <c r="G229" s="122">
        <v>5.3824362606232294E-2</v>
      </c>
      <c r="H229" s="122">
        <v>2.5495750708215296E-2</v>
      </c>
      <c r="I229" s="21">
        <v>353</v>
      </c>
      <c r="J229" s="93" t="s">
        <v>774</v>
      </c>
      <c r="K229" s="93" t="s">
        <v>774</v>
      </c>
      <c r="L229" s="93" t="s">
        <v>774</v>
      </c>
      <c r="M229" s="93" t="s">
        <v>774</v>
      </c>
      <c r="N229" s="93" t="s">
        <v>774</v>
      </c>
      <c r="O229" s="66">
        <v>0.73394495412844041</v>
      </c>
      <c r="P229" s="66">
        <v>0.1620795107033639</v>
      </c>
      <c r="Q229" s="66">
        <v>7.0336391437308868E-2</v>
      </c>
      <c r="R229" s="66">
        <v>3.3639143730886847E-2</v>
      </c>
      <c r="S229" s="120">
        <v>327</v>
      </c>
      <c r="T229" s="66" t="s">
        <v>774</v>
      </c>
      <c r="U229" s="66" t="s">
        <v>774</v>
      </c>
      <c r="V229" s="66" t="s">
        <v>774</v>
      </c>
      <c r="W229" s="66" t="s">
        <v>774</v>
      </c>
      <c r="X229" s="120" t="s">
        <v>774</v>
      </c>
      <c r="Y229" s="96">
        <v>0.77922077922077926</v>
      </c>
      <c r="Z229" s="96">
        <v>0.12012987012987013</v>
      </c>
      <c r="AA229" s="96">
        <v>7.792207792207792E-2</v>
      </c>
      <c r="AB229" s="96">
        <v>2.2727272727272728E-2</v>
      </c>
      <c r="AC229" s="16">
        <v>308</v>
      </c>
      <c r="AD229" s="93" t="s">
        <v>774</v>
      </c>
      <c r="AE229" s="93" t="s">
        <v>774</v>
      </c>
      <c r="AF229" s="93" t="s">
        <v>774</v>
      </c>
      <c r="AG229" s="93" t="s">
        <v>774</v>
      </c>
      <c r="AH229" s="105" t="s">
        <v>774</v>
      </c>
      <c r="AI229" s="97">
        <v>0.76158940397350994</v>
      </c>
      <c r="AJ229" s="98">
        <v>0.13907284768211919</v>
      </c>
      <c r="AK229" s="98">
        <v>8.2781456953642391E-2</v>
      </c>
      <c r="AL229" s="98">
        <v>1.6556291390728478E-2</v>
      </c>
      <c r="AM229" s="99">
        <v>302</v>
      </c>
      <c r="AN229" s="97" t="s">
        <v>774</v>
      </c>
      <c r="AO229" s="98" t="s">
        <v>774</v>
      </c>
      <c r="AP229" s="98" t="s">
        <v>774</v>
      </c>
      <c r="AQ229" s="98" t="s">
        <v>774</v>
      </c>
      <c r="AR229" s="99" t="s">
        <v>774</v>
      </c>
    </row>
    <row r="230" spans="1:44">
      <c r="A230" s="58" t="s">
        <v>452</v>
      </c>
      <c r="B230" s="58">
        <v>113</v>
      </c>
      <c r="C230" s="58" t="s">
        <v>13</v>
      </c>
      <c r="D230" s="92" t="s">
        <v>453</v>
      </c>
      <c r="E230" s="122">
        <v>0.6871345029239766</v>
      </c>
      <c r="F230" s="122">
        <v>0.24853801169590642</v>
      </c>
      <c r="G230" s="122">
        <v>4.9707602339181284E-2</v>
      </c>
      <c r="H230" s="122">
        <v>1.4619883040935672E-2</v>
      </c>
      <c r="I230" s="21">
        <v>342</v>
      </c>
      <c r="J230" s="93">
        <v>0.27272727272727271</v>
      </c>
      <c r="K230" s="93">
        <v>0.54545454545454541</v>
      </c>
      <c r="L230" s="93">
        <v>0.18181818181818182</v>
      </c>
      <c r="M230" s="93">
        <v>0</v>
      </c>
      <c r="N230" s="21">
        <v>11</v>
      </c>
      <c r="O230" s="66">
        <v>0.66666666666666663</v>
      </c>
      <c r="P230" s="66">
        <v>0.26729559748427673</v>
      </c>
      <c r="Q230" s="66">
        <v>4.40251572327044E-2</v>
      </c>
      <c r="R230" s="66">
        <v>2.20125786163522E-2</v>
      </c>
      <c r="S230" s="120">
        <v>318</v>
      </c>
      <c r="T230" s="66">
        <v>0.27272727272727271</v>
      </c>
      <c r="U230" s="66">
        <v>0.63636363636363635</v>
      </c>
      <c r="V230" s="66">
        <v>9.0909090909090912E-2</v>
      </c>
      <c r="W230" s="66">
        <v>0</v>
      </c>
      <c r="X230" s="120">
        <v>11</v>
      </c>
      <c r="Y230" s="96">
        <v>0.61980830670926512</v>
      </c>
      <c r="Z230" s="96">
        <v>0.30670926517571884</v>
      </c>
      <c r="AA230" s="96">
        <v>5.4313099041533544E-2</v>
      </c>
      <c r="AB230" s="96">
        <v>1.9169329073482427E-2</v>
      </c>
      <c r="AC230" s="16">
        <v>313</v>
      </c>
      <c r="AD230" s="93" t="s">
        <v>774</v>
      </c>
      <c r="AE230" s="93" t="s">
        <v>774</v>
      </c>
      <c r="AF230" s="93" t="s">
        <v>774</v>
      </c>
      <c r="AG230" s="93" t="s">
        <v>774</v>
      </c>
      <c r="AH230" s="105" t="s">
        <v>774</v>
      </c>
      <c r="AI230" s="97">
        <v>0.65972222222222221</v>
      </c>
      <c r="AJ230" s="98">
        <v>0.30208333333333331</v>
      </c>
      <c r="AK230" s="98">
        <v>2.7777777777777776E-2</v>
      </c>
      <c r="AL230" s="98">
        <v>1.0416666666666666E-2</v>
      </c>
      <c r="AM230" s="99">
        <v>288</v>
      </c>
      <c r="AN230" s="98">
        <v>9.0909090909090912E-2</v>
      </c>
      <c r="AO230" s="98">
        <v>0.81818181818181823</v>
      </c>
      <c r="AP230" s="98">
        <v>9.0909090909090912E-2</v>
      </c>
      <c r="AQ230" s="98">
        <v>0</v>
      </c>
      <c r="AR230" s="99">
        <v>11</v>
      </c>
    </row>
    <row r="231" spans="1:44">
      <c r="A231" s="58" t="s">
        <v>454</v>
      </c>
      <c r="B231" s="58">
        <v>112</v>
      </c>
      <c r="C231" s="58" t="s">
        <v>13</v>
      </c>
      <c r="D231" s="92" t="s">
        <v>455</v>
      </c>
      <c r="E231" s="93" t="s">
        <v>774</v>
      </c>
      <c r="F231" s="93" t="s">
        <v>774</v>
      </c>
      <c r="G231" s="93" t="s">
        <v>774</v>
      </c>
      <c r="H231" s="93" t="s">
        <v>774</v>
      </c>
      <c r="I231" s="93" t="s">
        <v>774</v>
      </c>
      <c r="J231" s="93" t="s">
        <v>694</v>
      </c>
      <c r="K231" s="93" t="s">
        <v>694</v>
      </c>
      <c r="L231" s="93" t="s">
        <v>694</v>
      </c>
      <c r="M231" s="93" t="s">
        <v>694</v>
      </c>
      <c r="N231" s="21" t="s">
        <v>694</v>
      </c>
      <c r="O231" s="66">
        <v>1</v>
      </c>
      <c r="P231" s="66">
        <v>0</v>
      </c>
      <c r="Q231" s="66">
        <v>0</v>
      </c>
      <c r="R231" s="66">
        <v>0</v>
      </c>
      <c r="S231" s="120">
        <v>1</v>
      </c>
      <c r="T231" s="66" t="s">
        <v>694</v>
      </c>
      <c r="U231" s="66" t="s">
        <v>694</v>
      </c>
      <c r="V231" s="66" t="s">
        <v>694</v>
      </c>
      <c r="W231" s="66" t="s">
        <v>694</v>
      </c>
      <c r="X231" s="120" t="s">
        <v>694</v>
      </c>
      <c r="Y231" s="93" t="s">
        <v>774</v>
      </c>
      <c r="Z231" s="93" t="s">
        <v>774</v>
      </c>
      <c r="AA231" s="93" t="s">
        <v>774</v>
      </c>
      <c r="AB231" s="93" t="s">
        <v>774</v>
      </c>
      <c r="AC231" s="105" t="s">
        <v>774</v>
      </c>
      <c r="AD231" s="96" t="s">
        <v>694</v>
      </c>
      <c r="AE231" s="96" t="s">
        <v>694</v>
      </c>
      <c r="AF231" s="96" t="s">
        <v>694</v>
      </c>
      <c r="AG231" s="96" t="s">
        <v>694</v>
      </c>
      <c r="AH231" s="16" t="s">
        <v>694</v>
      </c>
      <c r="AI231" s="97" t="s">
        <v>774</v>
      </c>
      <c r="AJ231" s="98" t="s">
        <v>774</v>
      </c>
      <c r="AK231" s="98" t="s">
        <v>774</v>
      </c>
      <c r="AL231" s="98" t="s">
        <v>774</v>
      </c>
      <c r="AM231" s="99" t="s">
        <v>774</v>
      </c>
      <c r="AN231" s="98" t="s">
        <v>694</v>
      </c>
      <c r="AO231" s="98" t="s">
        <v>694</v>
      </c>
      <c r="AP231" s="98" t="s">
        <v>694</v>
      </c>
      <c r="AQ231" s="98" t="s">
        <v>694</v>
      </c>
      <c r="AR231" s="99" t="s">
        <v>694</v>
      </c>
    </row>
    <row r="232" spans="1:44">
      <c r="A232" s="70" t="s">
        <v>681</v>
      </c>
      <c r="B232" s="70" t="s">
        <v>644</v>
      </c>
      <c r="C232" s="58" t="s">
        <v>13</v>
      </c>
      <c r="D232" s="21" t="s">
        <v>682</v>
      </c>
      <c r="E232" s="122">
        <v>1</v>
      </c>
      <c r="F232" s="122">
        <v>0</v>
      </c>
      <c r="G232" s="122">
        <v>0</v>
      </c>
      <c r="H232" s="122">
        <v>0</v>
      </c>
      <c r="I232" s="21">
        <v>22</v>
      </c>
      <c r="J232" s="93" t="s">
        <v>694</v>
      </c>
      <c r="K232" s="93" t="s">
        <v>694</v>
      </c>
      <c r="L232" s="93" t="s">
        <v>694</v>
      </c>
      <c r="M232" s="93" t="s">
        <v>694</v>
      </c>
      <c r="N232" s="21" t="s">
        <v>694</v>
      </c>
      <c r="O232" s="67">
        <v>0.94444444444444442</v>
      </c>
      <c r="P232" s="67">
        <v>0</v>
      </c>
      <c r="Q232" s="67">
        <v>0</v>
      </c>
      <c r="R232" s="67">
        <v>5.5555555555555552E-2</v>
      </c>
      <c r="S232" s="123">
        <v>18</v>
      </c>
      <c r="T232" s="67" t="s">
        <v>694</v>
      </c>
      <c r="U232" s="67" t="s">
        <v>694</v>
      </c>
      <c r="V232" s="67" t="s">
        <v>694</v>
      </c>
      <c r="W232" s="67" t="s">
        <v>694</v>
      </c>
      <c r="X232" s="123" t="s">
        <v>694</v>
      </c>
      <c r="Y232" s="96">
        <v>1</v>
      </c>
      <c r="Z232" s="96">
        <v>0</v>
      </c>
      <c r="AA232" s="96">
        <v>0</v>
      </c>
      <c r="AB232" s="96">
        <v>0</v>
      </c>
      <c r="AC232" s="16">
        <v>11</v>
      </c>
      <c r="AD232" s="96" t="s">
        <v>694</v>
      </c>
      <c r="AE232" s="96" t="s">
        <v>694</v>
      </c>
      <c r="AF232" s="96" t="s">
        <v>694</v>
      </c>
      <c r="AG232" s="96" t="s">
        <v>694</v>
      </c>
      <c r="AH232" s="16" t="s">
        <v>694</v>
      </c>
      <c r="AI232" s="97" t="s">
        <v>64</v>
      </c>
      <c r="AJ232" s="97" t="s">
        <v>64</v>
      </c>
      <c r="AK232" s="97" t="s">
        <v>64</v>
      </c>
      <c r="AL232" s="97" t="s">
        <v>64</v>
      </c>
      <c r="AM232" s="97" t="s">
        <v>64</v>
      </c>
      <c r="AN232" s="97" t="s">
        <v>64</v>
      </c>
      <c r="AO232" s="97" t="s">
        <v>64</v>
      </c>
      <c r="AP232" s="97" t="s">
        <v>64</v>
      </c>
      <c r="AQ232" s="97" t="s">
        <v>64</v>
      </c>
      <c r="AR232" s="97" t="s">
        <v>64</v>
      </c>
    </row>
    <row r="233" spans="1:44">
      <c r="A233" s="58" t="s">
        <v>456</v>
      </c>
      <c r="B233" s="58">
        <v>101</v>
      </c>
      <c r="C233" s="58" t="s">
        <v>13</v>
      </c>
      <c r="D233" s="92" t="s">
        <v>457</v>
      </c>
      <c r="E233" s="122">
        <v>0.9642857142857143</v>
      </c>
      <c r="F233" s="122">
        <v>3.5714285714285712E-2</v>
      </c>
      <c r="G233" s="122">
        <v>0</v>
      </c>
      <c r="H233" s="122">
        <v>0</v>
      </c>
      <c r="I233" s="21">
        <v>28</v>
      </c>
      <c r="J233" s="93" t="s">
        <v>774</v>
      </c>
      <c r="K233" s="93" t="s">
        <v>774</v>
      </c>
      <c r="L233" s="93" t="s">
        <v>774</v>
      </c>
      <c r="M233" s="93" t="s">
        <v>774</v>
      </c>
      <c r="N233" s="93" t="s">
        <v>774</v>
      </c>
      <c r="O233" s="66">
        <v>0.86206896551724133</v>
      </c>
      <c r="P233" s="66">
        <v>0.13793103448275862</v>
      </c>
      <c r="Q233" s="66">
        <v>0</v>
      </c>
      <c r="R233" s="66">
        <v>0</v>
      </c>
      <c r="S233" s="120">
        <v>29</v>
      </c>
      <c r="T233" s="66" t="s">
        <v>774</v>
      </c>
      <c r="U233" s="66" t="s">
        <v>774</v>
      </c>
      <c r="V233" s="66" t="s">
        <v>774</v>
      </c>
      <c r="W233" s="66" t="s">
        <v>774</v>
      </c>
      <c r="X233" s="120" t="s">
        <v>774</v>
      </c>
      <c r="Y233" s="96">
        <v>0.93333333333333335</v>
      </c>
      <c r="Z233" s="96">
        <v>6.6666666666666666E-2</v>
      </c>
      <c r="AA233" s="96">
        <v>0</v>
      </c>
      <c r="AB233" s="96">
        <v>0</v>
      </c>
      <c r="AC233" s="16">
        <v>30</v>
      </c>
      <c r="AD233" s="93" t="s">
        <v>774</v>
      </c>
      <c r="AE233" s="93" t="s">
        <v>774</v>
      </c>
      <c r="AF233" s="93" t="s">
        <v>774</v>
      </c>
      <c r="AG233" s="93" t="s">
        <v>774</v>
      </c>
      <c r="AH233" s="105" t="s">
        <v>774</v>
      </c>
      <c r="AI233" s="97">
        <v>0.76190476190476186</v>
      </c>
      <c r="AJ233" s="98">
        <v>0.23809523809523808</v>
      </c>
      <c r="AK233" s="98">
        <v>0</v>
      </c>
      <c r="AL233" s="98">
        <v>0</v>
      </c>
      <c r="AM233" s="99">
        <v>21</v>
      </c>
      <c r="AN233" s="97" t="s">
        <v>774</v>
      </c>
      <c r="AO233" s="98" t="s">
        <v>774</v>
      </c>
      <c r="AP233" s="98" t="s">
        <v>774</v>
      </c>
      <c r="AQ233" s="98" t="s">
        <v>774</v>
      </c>
      <c r="AR233" s="99" t="s">
        <v>774</v>
      </c>
    </row>
    <row r="234" spans="1:44">
      <c r="A234" s="58" t="s">
        <v>458</v>
      </c>
      <c r="B234" s="58">
        <v>105</v>
      </c>
      <c r="C234" s="58" t="s">
        <v>13</v>
      </c>
      <c r="D234" s="92" t="s">
        <v>459</v>
      </c>
      <c r="E234" s="122">
        <v>0.67875647668393779</v>
      </c>
      <c r="F234" s="122">
        <v>0.22797927461139897</v>
      </c>
      <c r="G234" s="122">
        <v>9.3264248704663211E-2</v>
      </c>
      <c r="H234" s="122">
        <v>0</v>
      </c>
      <c r="I234" s="21">
        <v>193</v>
      </c>
      <c r="J234" s="93" t="s">
        <v>774</v>
      </c>
      <c r="K234" s="93" t="s">
        <v>774</v>
      </c>
      <c r="L234" s="93" t="s">
        <v>774</v>
      </c>
      <c r="M234" s="93" t="s">
        <v>774</v>
      </c>
      <c r="N234" s="93" t="s">
        <v>774</v>
      </c>
      <c r="O234" s="66">
        <v>0.6733668341708543</v>
      </c>
      <c r="P234" s="66">
        <v>0.22613065326633167</v>
      </c>
      <c r="Q234" s="66">
        <v>0.10050251256281408</v>
      </c>
      <c r="R234" s="66">
        <v>0</v>
      </c>
      <c r="S234" s="120">
        <v>199</v>
      </c>
      <c r="T234" s="66" t="s">
        <v>774</v>
      </c>
      <c r="U234" s="66" t="s">
        <v>774</v>
      </c>
      <c r="V234" s="66" t="s">
        <v>774</v>
      </c>
      <c r="W234" s="66" t="s">
        <v>774</v>
      </c>
      <c r="X234" s="120" t="s">
        <v>774</v>
      </c>
      <c r="Y234" s="96">
        <v>0.72549019607843135</v>
      </c>
      <c r="Z234" s="96">
        <v>0.21568627450980393</v>
      </c>
      <c r="AA234" s="96">
        <v>5.8823529411764705E-2</v>
      </c>
      <c r="AB234" s="96">
        <v>0</v>
      </c>
      <c r="AC234" s="16">
        <v>204</v>
      </c>
      <c r="AD234" s="93" t="s">
        <v>774</v>
      </c>
      <c r="AE234" s="93" t="s">
        <v>774</v>
      </c>
      <c r="AF234" s="93" t="s">
        <v>774</v>
      </c>
      <c r="AG234" s="93" t="s">
        <v>774</v>
      </c>
      <c r="AH234" s="105" t="s">
        <v>774</v>
      </c>
      <c r="AI234" s="97">
        <v>0.67741935483870963</v>
      </c>
      <c r="AJ234" s="98">
        <v>0.26728110599078342</v>
      </c>
      <c r="AK234" s="98">
        <v>5.0691244239631339E-2</v>
      </c>
      <c r="AL234" s="98">
        <v>4.608294930875576E-3</v>
      </c>
      <c r="AM234" s="99">
        <v>217</v>
      </c>
      <c r="AN234" s="97" t="s">
        <v>774</v>
      </c>
      <c r="AO234" s="98" t="s">
        <v>774</v>
      </c>
      <c r="AP234" s="98" t="s">
        <v>774</v>
      </c>
      <c r="AQ234" s="98" t="s">
        <v>774</v>
      </c>
      <c r="AR234" s="99" t="s">
        <v>774</v>
      </c>
    </row>
    <row r="235" spans="1:44">
      <c r="A235" s="58" t="s">
        <v>460</v>
      </c>
      <c r="B235" s="58">
        <v>189</v>
      </c>
      <c r="C235" s="58" t="s">
        <v>13</v>
      </c>
      <c r="D235" s="92" t="s">
        <v>461</v>
      </c>
      <c r="E235" s="122">
        <v>0.84892086330935257</v>
      </c>
      <c r="F235" s="122">
        <v>0.1079136690647482</v>
      </c>
      <c r="G235" s="122">
        <v>2.1582733812949641E-2</v>
      </c>
      <c r="H235" s="122">
        <v>2.1582733812949641E-2</v>
      </c>
      <c r="I235" s="21">
        <v>139</v>
      </c>
      <c r="J235" s="93" t="s">
        <v>774</v>
      </c>
      <c r="K235" s="93" t="s">
        <v>774</v>
      </c>
      <c r="L235" s="93" t="s">
        <v>774</v>
      </c>
      <c r="M235" s="93" t="s">
        <v>774</v>
      </c>
      <c r="N235" s="93" t="s">
        <v>774</v>
      </c>
      <c r="O235" s="66">
        <v>0.85820895522388063</v>
      </c>
      <c r="P235" s="66">
        <v>5.9701492537313432E-2</v>
      </c>
      <c r="Q235" s="66">
        <v>4.4776119402985072E-2</v>
      </c>
      <c r="R235" s="66">
        <v>3.7313432835820892E-2</v>
      </c>
      <c r="S235" s="120">
        <v>134</v>
      </c>
      <c r="T235" s="66" t="s">
        <v>774</v>
      </c>
      <c r="U235" s="66" t="s">
        <v>774</v>
      </c>
      <c r="V235" s="66" t="s">
        <v>774</v>
      </c>
      <c r="W235" s="66" t="s">
        <v>774</v>
      </c>
      <c r="X235" s="120" t="s">
        <v>774</v>
      </c>
      <c r="Y235" s="96">
        <v>0.83703703703703702</v>
      </c>
      <c r="Z235" s="96">
        <v>0.11851851851851852</v>
      </c>
      <c r="AA235" s="96">
        <v>1.4814814814814815E-2</v>
      </c>
      <c r="AB235" s="96">
        <v>2.9629629629629631E-2</v>
      </c>
      <c r="AC235" s="16">
        <v>135</v>
      </c>
      <c r="AD235" s="93" t="s">
        <v>774</v>
      </c>
      <c r="AE235" s="93" t="s">
        <v>774</v>
      </c>
      <c r="AF235" s="93" t="s">
        <v>774</v>
      </c>
      <c r="AG235" s="93" t="s">
        <v>774</v>
      </c>
      <c r="AH235" s="105" t="s">
        <v>774</v>
      </c>
      <c r="AI235" s="97">
        <v>0.88405797101449279</v>
      </c>
      <c r="AJ235" s="98">
        <v>8.6956521739130432E-2</v>
      </c>
      <c r="AK235" s="98">
        <v>2.1739130434782608E-2</v>
      </c>
      <c r="AL235" s="98">
        <v>7.246376811594203E-3</v>
      </c>
      <c r="AM235" s="99">
        <v>138</v>
      </c>
      <c r="AN235" s="97" t="s">
        <v>774</v>
      </c>
      <c r="AO235" s="98" t="s">
        <v>774</v>
      </c>
      <c r="AP235" s="98" t="s">
        <v>774</v>
      </c>
      <c r="AQ235" s="98" t="s">
        <v>774</v>
      </c>
      <c r="AR235" s="99" t="s">
        <v>774</v>
      </c>
    </row>
    <row r="236" spans="1:44">
      <c r="A236" s="58" t="s">
        <v>462</v>
      </c>
      <c r="B236" s="58">
        <v>113</v>
      </c>
      <c r="C236" s="58" t="s">
        <v>13</v>
      </c>
      <c r="D236" s="92" t="s">
        <v>463</v>
      </c>
      <c r="E236" s="122">
        <v>0.92307692307692313</v>
      </c>
      <c r="F236" s="122">
        <v>0</v>
      </c>
      <c r="G236" s="122">
        <v>0</v>
      </c>
      <c r="H236" s="122">
        <v>7.6923076923076927E-2</v>
      </c>
      <c r="I236" s="21">
        <v>13</v>
      </c>
      <c r="J236" s="93" t="s">
        <v>774</v>
      </c>
      <c r="K236" s="93" t="s">
        <v>774</v>
      </c>
      <c r="L236" s="93" t="s">
        <v>774</v>
      </c>
      <c r="M236" s="93" t="s">
        <v>774</v>
      </c>
      <c r="N236" s="93" t="s">
        <v>774</v>
      </c>
      <c r="O236" s="66">
        <v>0.88888888888888884</v>
      </c>
      <c r="P236" s="66">
        <v>0</v>
      </c>
      <c r="Q236" s="66">
        <v>0</v>
      </c>
      <c r="R236" s="66">
        <v>0.1111111111111111</v>
      </c>
      <c r="S236" s="120">
        <v>9</v>
      </c>
      <c r="T236" s="66" t="s">
        <v>774</v>
      </c>
      <c r="U236" s="66" t="s">
        <v>774</v>
      </c>
      <c r="V236" s="66" t="s">
        <v>774</v>
      </c>
      <c r="W236" s="66" t="s">
        <v>774</v>
      </c>
      <c r="X236" s="120" t="s">
        <v>774</v>
      </c>
      <c r="Y236" s="96">
        <v>1</v>
      </c>
      <c r="Z236" s="96">
        <v>0</v>
      </c>
      <c r="AA236" s="96">
        <v>0</v>
      </c>
      <c r="AB236" s="96">
        <v>0</v>
      </c>
      <c r="AC236" s="16">
        <v>10</v>
      </c>
      <c r="AD236" s="93" t="s">
        <v>774</v>
      </c>
      <c r="AE236" s="93" t="s">
        <v>774</v>
      </c>
      <c r="AF236" s="93" t="s">
        <v>774</v>
      </c>
      <c r="AG236" s="93" t="s">
        <v>774</v>
      </c>
      <c r="AH236" s="105" t="s">
        <v>774</v>
      </c>
      <c r="AI236" s="97" t="s">
        <v>774</v>
      </c>
      <c r="AJ236" s="98" t="s">
        <v>774</v>
      </c>
      <c r="AK236" s="98" t="s">
        <v>774</v>
      </c>
      <c r="AL236" s="98" t="s">
        <v>774</v>
      </c>
      <c r="AM236" s="99" t="s">
        <v>774</v>
      </c>
      <c r="AN236" s="97" t="s">
        <v>774</v>
      </c>
      <c r="AO236" s="98" t="s">
        <v>774</v>
      </c>
      <c r="AP236" s="98" t="s">
        <v>774</v>
      </c>
      <c r="AQ236" s="98" t="s">
        <v>774</v>
      </c>
      <c r="AR236" s="99" t="s">
        <v>774</v>
      </c>
    </row>
    <row r="237" spans="1:44">
      <c r="A237" s="58" t="s">
        <v>666</v>
      </c>
      <c r="B237" s="58">
        <v>900</v>
      </c>
      <c r="C237" s="58" t="s">
        <v>13</v>
      </c>
      <c r="D237" s="92" t="s">
        <v>464</v>
      </c>
      <c r="E237" s="122">
        <v>1.9230769230769232E-2</v>
      </c>
      <c r="F237" s="122">
        <v>0</v>
      </c>
      <c r="G237" s="122">
        <v>1.9230769230769232E-2</v>
      </c>
      <c r="H237" s="122">
        <v>0.96153846153846156</v>
      </c>
      <c r="I237" s="21">
        <v>52</v>
      </c>
      <c r="J237" s="93" t="s">
        <v>694</v>
      </c>
      <c r="K237" s="93" t="s">
        <v>694</v>
      </c>
      <c r="L237" s="93" t="s">
        <v>694</v>
      </c>
      <c r="M237" s="93" t="s">
        <v>694</v>
      </c>
      <c r="N237" s="21" t="s">
        <v>694</v>
      </c>
      <c r="O237" s="66">
        <v>0</v>
      </c>
      <c r="P237" s="66">
        <v>0</v>
      </c>
      <c r="Q237" s="66">
        <v>0</v>
      </c>
      <c r="R237" s="66">
        <v>1</v>
      </c>
      <c r="S237" s="120">
        <v>50</v>
      </c>
      <c r="T237" s="66" t="s">
        <v>694</v>
      </c>
      <c r="U237" s="66" t="s">
        <v>694</v>
      </c>
      <c r="V237" s="66" t="s">
        <v>694</v>
      </c>
      <c r="W237" s="66" t="s">
        <v>694</v>
      </c>
      <c r="X237" s="120" t="s">
        <v>694</v>
      </c>
      <c r="Y237" s="96">
        <v>1.8181818181818181E-2</v>
      </c>
      <c r="Z237" s="96">
        <v>0</v>
      </c>
      <c r="AA237" s="96">
        <v>0</v>
      </c>
      <c r="AB237" s="96">
        <v>0.98181818181818181</v>
      </c>
      <c r="AC237" s="16">
        <v>55</v>
      </c>
      <c r="AD237" s="96" t="s">
        <v>694</v>
      </c>
      <c r="AE237" s="96" t="s">
        <v>694</v>
      </c>
      <c r="AF237" s="96" t="s">
        <v>694</v>
      </c>
      <c r="AG237" s="96" t="s">
        <v>694</v>
      </c>
      <c r="AH237" s="16" t="s">
        <v>694</v>
      </c>
      <c r="AI237" s="97">
        <v>0</v>
      </c>
      <c r="AJ237" s="98">
        <v>0</v>
      </c>
      <c r="AK237" s="98">
        <v>0</v>
      </c>
      <c r="AL237" s="98">
        <v>1</v>
      </c>
      <c r="AM237" s="99">
        <v>59</v>
      </c>
      <c r="AN237" s="98" t="s">
        <v>694</v>
      </c>
      <c r="AO237" s="98" t="s">
        <v>694</v>
      </c>
      <c r="AP237" s="98" t="s">
        <v>694</v>
      </c>
      <c r="AQ237" s="98" t="s">
        <v>694</v>
      </c>
      <c r="AR237" s="99" t="s">
        <v>694</v>
      </c>
    </row>
    <row r="238" spans="1:44">
      <c r="A238" s="58" t="s">
        <v>465</v>
      </c>
      <c r="B238" s="58">
        <v>121</v>
      </c>
      <c r="C238" s="58" t="s">
        <v>8</v>
      </c>
      <c r="D238" s="92" t="s">
        <v>466</v>
      </c>
      <c r="E238" s="122">
        <v>0.7118029507376844</v>
      </c>
      <c r="F238" s="122">
        <v>0.18067016754188547</v>
      </c>
      <c r="G238" s="122">
        <v>8.8397099274818702E-2</v>
      </c>
      <c r="H238" s="122">
        <v>1.9129782445611403E-2</v>
      </c>
      <c r="I238" s="21">
        <v>7998</v>
      </c>
      <c r="J238" s="93">
        <v>0.14166666666666666</v>
      </c>
      <c r="K238" s="93">
        <v>0.44166666666666665</v>
      </c>
      <c r="L238" s="93">
        <v>0.40833333333333333</v>
      </c>
      <c r="M238" s="93">
        <v>8.3333333333333332E-3</v>
      </c>
      <c r="N238" s="21">
        <v>120</v>
      </c>
      <c r="O238" s="66">
        <v>0.7235494880546075</v>
      </c>
      <c r="P238" s="66">
        <v>0.17090127670332447</v>
      </c>
      <c r="Q238" s="66">
        <v>8.6841107318923014E-2</v>
      </c>
      <c r="R238" s="66">
        <v>1.8708127923144989E-2</v>
      </c>
      <c r="S238" s="120">
        <v>7911</v>
      </c>
      <c r="T238" s="66">
        <v>0.12621359223300971</v>
      </c>
      <c r="U238" s="66">
        <v>0.35922330097087379</v>
      </c>
      <c r="V238" s="66">
        <v>0.5145631067961165</v>
      </c>
      <c r="W238" s="66">
        <v>0</v>
      </c>
      <c r="X238" s="120">
        <v>103</v>
      </c>
      <c r="Y238" s="96">
        <v>0.72568979373158315</v>
      </c>
      <c r="Z238" s="96">
        <v>0.16956871149209751</v>
      </c>
      <c r="AA238" s="96">
        <v>8.8668631127779271E-2</v>
      </c>
      <c r="AB238" s="96">
        <v>1.6072863648540048E-2</v>
      </c>
      <c r="AC238" s="16">
        <v>7466</v>
      </c>
      <c r="AD238" s="96">
        <v>0.1941747572815534</v>
      </c>
      <c r="AE238" s="96">
        <v>0.33980582524271846</v>
      </c>
      <c r="AF238" s="96">
        <v>0.46601941747572817</v>
      </c>
      <c r="AG238" s="96">
        <v>0</v>
      </c>
      <c r="AH238" s="16">
        <v>103</v>
      </c>
      <c r="AI238" s="97">
        <v>0.69824660633484159</v>
      </c>
      <c r="AJ238" s="98">
        <v>0.1869343891402715</v>
      </c>
      <c r="AK238" s="98">
        <v>0.10166855203619909</v>
      </c>
      <c r="AL238" s="98">
        <v>1.3150452488687783E-2</v>
      </c>
      <c r="AM238" s="99">
        <v>7072</v>
      </c>
      <c r="AN238" s="98">
        <v>6.6666666666666666E-2</v>
      </c>
      <c r="AO238" s="98">
        <v>0.4</v>
      </c>
      <c r="AP238" s="98">
        <v>0.53333333333333333</v>
      </c>
      <c r="AQ238" s="98">
        <v>0</v>
      </c>
      <c r="AR238" s="99">
        <v>105</v>
      </c>
    </row>
    <row r="239" spans="1:44">
      <c r="A239" s="58" t="s">
        <v>467</v>
      </c>
      <c r="B239" s="58">
        <v>189</v>
      </c>
      <c r="C239" s="58" t="s">
        <v>13</v>
      </c>
      <c r="D239" s="92" t="s">
        <v>468</v>
      </c>
      <c r="E239" s="122">
        <v>0.7092882991556092</v>
      </c>
      <c r="F239" s="122">
        <v>0.22798552472858866</v>
      </c>
      <c r="G239" s="122">
        <v>5.5488540410132688E-2</v>
      </c>
      <c r="H239" s="122">
        <v>7.2376357056694813E-3</v>
      </c>
      <c r="I239" s="21">
        <v>829</v>
      </c>
      <c r="J239" s="93">
        <v>0.19047619047619047</v>
      </c>
      <c r="K239" s="93">
        <v>0.47619047619047616</v>
      </c>
      <c r="L239" s="93">
        <v>0.33333333333333331</v>
      </c>
      <c r="M239" s="93">
        <v>0</v>
      </c>
      <c r="N239" s="21">
        <v>21</v>
      </c>
      <c r="O239" s="66">
        <v>0.71940667490729293</v>
      </c>
      <c r="P239" s="66">
        <v>0.19283065512978986</v>
      </c>
      <c r="Q239" s="66">
        <v>7.6637824474660068E-2</v>
      </c>
      <c r="R239" s="66">
        <v>1.1124845488257108E-2</v>
      </c>
      <c r="S239" s="120">
        <v>809</v>
      </c>
      <c r="T239" s="66">
        <v>4.7619047619047616E-2</v>
      </c>
      <c r="U239" s="66">
        <v>0.52380952380952384</v>
      </c>
      <c r="V239" s="66">
        <v>0.42857142857142855</v>
      </c>
      <c r="W239" s="66">
        <v>0</v>
      </c>
      <c r="X239" s="120">
        <v>21</v>
      </c>
      <c r="Y239" s="96">
        <v>0.72665764546684708</v>
      </c>
      <c r="Z239" s="96">
        <v>0.15426251691474965</v>
      </c>
      <c r="AA239" s="96">
        <v>0.10690121786197564</v>
      </c>
      <c r="AB239" s="96">
        <v>1.2178619756427604E-2</v>
      </c>
      <c r="AC239" s="16">
        <v>739</v>
      </c>
      <c r="AD239" s="96">
        <v>5.2631578947368418E-2</v>
      </c>
      <c r="AE239" s="96">
        <v>0.47368421052631576</v>
      </c>
      <c r="AF239" s="96">
        <v>0.47368421052631576</v>
      </c>
      <c r="AG239" s="96">
        <v>0</v>
      </c>
      <c r="AH239" s="16">
        <v>19</v>
      </c>
      <c r="AI239" s="97">
        <v>0.68595041322314054</v>
      </c>
      <c r="AJ239" s="98">
        <v>0.18870523415977961</v>
      </c>
      <c r="AK239" s="98">
        <v>0.11019283746556474</v>
      </c>
      <c r="AL239" s="98">
        <v>1.5151515151515152E-2</v>
      </c>
      <c r="AM239" s="99">
        <v>726</v>
      </c>
      <c r="AN239" s="98">
        <v>5.2631578947368418E-2</v>
      </c>
      <c r="AO239" s="98">
        <v>0.47368421052631576</v>
      </c>
      <c r="AP239" s="98">
        <v>0.47368421052631576</v>
      </c>
      <c r="AQ239" s="98">
        <v>0</v>
      </c>
      <c r="AR239" s="99">
        <v>19</v>
      </c>
    </row>
    <row r="240" spans="1:44">
      <c r="A240" s="58" t="s">
        <v>469</v>
      </c>
      <c r="B240" s="58">
        <v>105</v>
      </c>
      <c r="C240" s="58" t="s">
        <v>13</v>
      </c>
      <c r="D240" s="92" t="s">
        <v>470</v>
      </c>
      <c r="E240" s="122">
        <v>0.77272727272727271</v>
      </c>
      <c r="F240" s="122">
        <v>0.1038961038961039</v>
      </c>
      <c r="G240" s="122">
        <v>0.10173160173160173</v>
      </c>
      <c r="H240" s="122">
        <v>2.1645021645021644E-2</v>
      </c>
      <c r="I240" s="21">
        <v>462</v>
      </c>
      <c r="J240" s="93">
        <v>0.22222222222222221</v>
      </c>
      <c r="K240" s="93">
        <v>0.3888888888888889</v>
      </c>
      <c r="L240" s="93">
        <v>0.3888888888888889</v>
      </c>
      <c r="M240" s="93">
        <v>0</v>
      </c>
      <c r="N240" s="21">
        <v>18</v>
      </c>
      <c r="O240" s="66">
        <v>0.82</v>
      </c>
      <c r="P240" s="66">
        <v>7.1111111111111111E-2</v>
      </c>
      <c r="Q240" s="66">
        <v>9.555555555555556E-2</v>
      </c>
      <c r="R240" s="66">
        <v>1.3333333333333334E-2</v>
      </c>
      <c r="S240" s="120">
        <v>450</v>
      </c>
      <c r="T240" s="66">
        <v>0.14285714285714285</v>
      </c>
      <c r="U240" s="66">
        <v>0.5</v>
      </c>
      <c r="V240" s="66">
        <v>0.35714285714285715</v>
      </c>
      <c r="W240" s="66">
        <v>0</v>
      </c>
      <c r="X240" s="120">
        <v>14</v>
      </c>
      <c r="Y240" s="96">
        <v>0.81877729257641918</v>
      </c>
      <c r="Z240" s="96">
        <v>7.4235807860262015E-2</v>
      </c>
      <c r="AA240" s="96">
        <v>9.3886462882096067E-2</v>
      </c>
      <c r="AB240" s="96">
        <v>1.3100436681222707E-2</v>
      </c>
      <c r="AC240" s="16">
        <v>458</v>
      </c>
      <c r="AD240" s="96">
        <v>0.3888888888888889</v>
      </c>
      <c r="AE240" s="96">
        <v>0.33333333333333331</v>
      </c>
      <c r="AF240" s="96">
        <v>0.27777777777777779</v>
      </c>
      <c r="AG240" s="96">
        <v>0</v>
      </c>
      <c r="AH240" s="16">
        <v>18</v>
      </c>
      <c r="AI240" s="97">
        <v>0.83256880733944949</v>
      </c>
      <c r="AJ240" s="98">
        <v>6.6513761467889912E-2</v>
      </c>
      <c r="AK240" s="98">
        <v>9.1743119266055051E-2</v>
      </c>
      <c r="AL240" s="98">
        <v>9.1743119266055051E-3</v>
      </c>
      <c r="AM240" s="99">
        <v>436</v>
      </c>
      <c r="AN240" s="98">
        <v>0.41176470588235292</v>
      </c>
      <c r="AO240" s="98">
        <v>0.11764705882352941</v>
      </c>
      <c r="AP240" s="98">
        <v>0.47058823529411764</v>
      </c>
      <c r="AQ240" s="98">
        <v>0</v>
      </c>
      <c r="AR240" s="99">
        <v>17</v>
      </c>
    </row>
    <row r="241" spans="1:44">
      <c r="A241" s="58" t="s">
        <v>471</v>
      </c>
      <c r="B241" s="58">
        <v>101</v>
      </c>
      <c r="C241" s="58" t="s">
        <v>13</v>
      </c>
      <c r="D241" s="92" t="s">
        <v>472</v>
      </c>
      <c r="E241" s="122">
        <v>0.72916666666666663</v>
      </c>
      <c r="F241" s="122">
        <v>0.1875</v>
      </c>
      <c r="G241" s="122">
        <v>8.3333333333333329E-2</v>
      </c>
      <c r="H241" s="122">
        <v>0</v>
      </c>
      <c r="I241" s="21">
        <v>48</v>
      </c>
      <c r="J241" s="93" t="s">
        <v>774</v>
      </c>
      <c r="K241" s="93" t="s">
        <v>774</v>
      </c>
      <c r="L241" s="93" t="s">
        <v>774</v>
      </c>
      <c r="M241" s="93" t="s">
        <v>774</v>
      </c>
      <c r="N241" s="93" t="s">
        <v>774</v>
      </c>
      <c r="O241" s="66">
        <v>0.77272727272727271</v>
      </c>
      <c r="P241" s="66">
        <v>0.22727272727272727</v>
      </c>
      <c r="Q241" s="66">
        <v>0</v>
      </c>
      <c r="R241" s="66">
        <v>0</v>
      </c>
      <c r="S241" s="120">
        <v>44</v>
      </c>
      <c r="T241" s="66" t="s">
        <v>774</v>
      </c>
      <c r="U241" s="66" t="s">
        <v>774</v>
      </c>
      <c r="V241" s="66" t="s">
        <v>774</v>
      </c>
      <c r="W241" s="66" t="s">
        <v>774</v>
      </c>
      <c r="X241" s="120" t="s">
        <v>774</v>
      </c>
      <c r="Y241" s="96">
        <v>0.72916666666666663</v>
      </c>
      <c r="Z241" s="96">
        <v>0.20833333333333334</v>
      </c>
      <c r="AA241" s="96">
        <v>2.0833333333333332E-2</v>
      </c>
      <c r="AB241" s="96">
        <v>4.1666666666666664E-2</v>
      </c>
      <c r="AC241" s="16">
        <v>48</v>
      </c>
      <c r="AD241" s="93" t="s">
        <v>774</v>
      </c>
      <c r="AE241" s="93" t="s">
        <v>774</v>
      </c>
      <c r="AF241" s="93" t="s">
        <v>774</v>
      </c>
      <c r="AG241" s="93" t="s">
        <v>774</v>
      </c>
      <c r="AH241" s="105" t="s">
        <v>774</v>
      </c>
      <c r="AI241" s="97">
        <v>0.63043478260869568</v>
      </c>
      <c r="AJ241" s="98">
        <v>0.28260869565217389</v>
      </c>
      <c r="AK241" s="98">
        <v>8.6956521739130432E-2</v>
      </c>
      <c r="AL241" s="98">
        <v>0</v>
      </c>
      <c r="AM241" s="99">
        <v>46</v>
      </c>
      <c r="AN241" s="97" t="s">
        <v>774</v>
      </c>
      <c r="AO241" s="98" t="s">
        <v>774</v>
      </c>
      <c r="AP241" s="98" t="s">
        <v>774</v>
      </c>
      <c r="AQ241" s="98" t="s">
        <v>774</v>
      </c>
      <c r="AR241" s="99" t="s">
        <v>774</v>
      </c>
    </row>
    <row r="242" spans="1:44">
      <c r="A242" s="58" t="s">
        <v>473</v>
      </c>
      <c r="B242" s="58">
        <v>114</v>
      </c>
      <c r="C242" s="58" t="s">
        <v>13</v>
      </c>
      <c r="D242" s="92" t="s">
        <v>474</v>
      </c>
      <c r="E242" s="122">
        <v>0.80752212389380529</v>
      </c>
      <c r="F242" s="122">
        <v>0.12389380530973451</v>
      </c>
      <c r="G242" s="122">
        <v>5.5309734513274339E-2</v>
      </c>
      <c r="H242" s="122">
        <v>1.3274336283185841E-2</v>
      </c>
      <c r="I242" s="21">
        <v>452</v>
      </c>
      <c r="J242" s="93">
        <v>0.3</v>
      </c>
      <c r="K242" s="93">
        <v>0.6</v>
      </c>
      <c r="L242" s="93">
        <v>0.1</v>
      </c>
      <c r="M242" s="93">
        <v>0</v>
      </c>
      <c r="N242" s="21">
        <v>10</v>
      </c>
      <c r="O242" s="66">
        <v>0.81497797356828194</v>
      </c>
      <c r="P242" s="66">
        <v>0.10792951541850221</v>
      </c>
      <c r="Q242" s="66">
        <v>5.2863436123348019E-2</v>
      </c>
      <c r="R242" s="66">
        <v>2.4229074889867842E-2</v>
      </c>
      <c r="S242" s="120">
        <v>454</v>
      </c>
      <c r="T242" s="66">
        <v>0.38461538461538464</v>
      </c>
      <c r="U242" s="66">
        <v>0.61538461538461542</v>
      </c>
      <c r="V242" s="66">
        <v>0</v>
      </c>
      <c r="W242" s="66">
        <v>0</v>
      </c>
      <c r="X242" s="120">
        <v>13</v>
      </c>
      <c r="Y242" s="96">
        <v>0.85611510791366907</v>
      </c>
      <c r="Z242" s="96">
        <v>9.5923261390887291E-2</v>
      </c>
      <c r="AA242" s="96">
        <v>2.8776978417266189E-2</v>
      </c>
      <c r="AB242" s="96">
        <v>1.9184652278177457E-2</v>
      </c>
      <c r="AC242" s="16">
        <v>417</v>
      </c>
      <c r="AD242" s="96">
        <v>0.26666666666666666</v>
      </c>
      <c r="AE242" s="96">
        <v>0.73333333333333328</v>
      </c>
      <c r="AF242" s="96">
        <v>0</v>
      </c>
      <c r="AG242" s="96">
        <v>0</v>
      </c>
      <c r="AH242" s="16">
        <v>15</v>
      </c>
      <c r="AI242" s="97">
        <v>0.85749385749385754</v>
      </c>
      <c r="AJ242" s="98">
        <v>8.3538083538083535E-2</v>
      </c>
      <c r="AK242" s="98">
        <v>3.9312039312039311E-2</v>
      </c>
      <c r="AL242" s="98">
        <v>1.9656019656019656E-2</v>
      </c>
      <c r="AM242" s="99">
        <v>407</v>
      </c>
      <c r="AN242" s="98">
        <v>0.41176470588235292</v>
      </c>
      <c r="AO242" s="98">
        <v>0.47058823529411764</v>
      </c>
      <c r="AP242" s="98">
        <v>0.11764705882352941</v>
      </c>
      <c r="AQ242" s="98">
        <v>0</v>
      </c>
      <c r="AR242" s="99">
        <v>17</v>
      </c>
    </row>
    <row r="243" spans="1:44">
      <c r="A243" s="58" t="s">
        <v>640</v>
      </c>
      <c r="B243" s="58">
        <v>189</v>
      </c>
      <c r="C243" s="58" t="s">
        <v>13</v>
      </c>
      <c r="D243" s="92" t="s">
        <v>475</v>
      </c>
      <c r="E243" s="121" t="s">
        <v>694</v>
      </c>
      <c r="F243" s="121" t="s">
        <v>694</v>
      </c>
      <c r="G243" s="121" t="s">
        <v>694</v>
      </c>
      <c r="H243" s="121" t="s">
        <v>694</v>
      </c>
      <c r="I243" s="121" t="s">
        <v>694</v>
      </c>
      <c r="J243" s="92" t="s">
        <v>694</v>
      </c>
      <c r="K243" s="92" t="s">
        <v>694</v>
      </c>
      <c r="L243" s="92" t="s">
        <v>694</v>
      </c>
      <c r="M243" s="92" t="s">
        <v>694</v>
      </c>
      <c r="N243" s="21" t="s">
        <v>694</v>
      </c>
      <c r="O243" s="66">
        <v>1</v>
      </c>
      <c r="P243" s="66">
        <v>0</v>
      </c>
      <c r="Q243" s="66">
        <v>0</v>
      </c>
      <c r="R243" s="66">
        <v>0</v>
      </c>
      <c r="S243" s="120">
        <v>1</v>
      </c>
      <c r="T243" s="66" t="s">
        <v>694</v>
      </c>
      <c r="U243" s="66" t="s">
        <v>694</v>
      </c>
      <c r="V243" s="66" t="s">
        <v>694</v>
      </c>
      <c r="W243" s="66" t="s">
        <v>694</v>
      </c>
      <c r="X243" s="120" t="s">
        <v>694</v>
      </c>
      <c r="Y243" s="93" t="s">
        <v>774</v>
      </c>
      <c r="Z243" s="93" t="s">
        <v>774</v>
      </c>
      <c r="AA243" s="93" t="s">
        <v>774</v>
      </c>
      <c r="AB243" s="93" t="s">
        <v>774</v>
      </c>
      <c r="AC243" s="105" t="s">
        <v>774</v>
      </c>
      <c r="AD243" s="96" t="s">
        <v>694</v>
      </c>
      <c r="AE243" s="96" t="s">
        <v>694</v>
      </c>
      <c r="AF243" s="96" t="s">
        <v>694</v>
      </c>
      <c r="AG243" s="96" t="s">
        <v>694</v>
      </c>
      <c r="AH243" s="16" t="s">
        <v>694</v>
      </c>
      <c r="AI243" s="98" t="s">
        <v>694</v>
      </c>
      <c r="AJ243" s="98" t="s">
        <v>694</v>
      </c>
      <c r="AK243" s="98" t="s">
        <v>694</v>
      </c>
      <c r="AL243" s="98" t="s">
        <v>694</v>
      </c>
      <c r="AM243" s="99" t="s">
        <v>694</v>
      </c>
      <c r="AN243" s="98" t="s">
        <v>694</v>
      </c>
      <c r="AO243" s="98" t="s">
        <v>694</v>
      </c>
      <c r="AP243" s="98" t="s">
        <v>694</v>
      </c>
      <c r="AQ243" s="98" t="s">
        <v>694</v>
      </c>
      <c r="AR243" s="99" t="s">
        <v>694</v>
      </c>
    </row>
    <row r="244" spans="1:44">
      <c r="A244" s="58" t="s">
        <v>476</v>
      </c>
      <c r="B244" s="58">
        <v>113</v>
      </c>
      <c r="C244" s="58" t="s">
        <v>13</v>
      </c>
      <c r="D244" s="92" t="s">
        <v>477</v>
      </c>
      <c r="E244" s="122">
        <v>0.76390977443609021</v>
      </c>
      <c r="F244" s="122">
        <v>0.18345864661654135</v>
      </c>
      <c r="G244" s="122">
        <v>4.3609022556390979E-2</v>
      </c>
      <c r="H244" s="122">
        <v>9.0225563909774441E-3</v>
      </c>
      <c r="I244" s="21">
        <v>665</v>
      </c>
      <c r="J244" s="93">
        <v>7.1428571428571425E-2</v>
      </c>
      <c r="K244" s="93">
        <v>0.7142857142857143</v>
      </c>
      <c r="L244" s="93">
        <v>0.21428571428571427</v>
      </c>
      <c r="M244" s="93">
        <v>0</v>
      </c>
      <c r="N244" s="21">
        <v>14</v>
      </c>
      <c r="O244" s="66">
        <v>0.771513353115727</v>
      </c>
      <c r="P244" s="66">
        <v>0.15727002967359049</v>
      </c>
      <c r="Q244" s="66">
        <v>5.637982195845697E-2</v>
      </c>
      <c r="R244" s="66">
        <v>1.483679525222552E-2</v>
      </c>
      <c r="S244" s="120">
        <v>674</v>
      </c>
      <c r="T244" s="66">
        <v>0.1</v>
      </c>
      <c r="U244" s="66">
        <v>0.75</v>
      </c>
      <c r="V244" s="66">
        <v>0.15</v>
      </c>
      <c r="W244" s="66">
        <v>0</v>
      </c>
      <c r="X244" s="120">
        <v>20</v>
      </c>
      <c r="Y244" s="96">
        <v>0.7929373996789727</v>
      </c>
      <c r="Z244" s="96">
        <v>0.1476725521669342</v>
      </c>
      <c r="AA244" s="96">
        <v>4.6548956661316213E-2</v>
      </c>
      <c r="AB244" s="96">
        <v>1.2841091492776886E-2</v>
      </c>
      <c r="AC244" s="16">
        <v>623</v>
      </c>
      <c r="AD244" s="96">
        <v>0.23529411764705882</v>
      </c>
      <c r="AE244" s="96">
        <v>0.58823529411764708</v>
      </c>
      <c r="AF244" s="96">
        <v>0.17647058823529413</v>
      </c>
      <c r="AG244" s="96">
        <v>0</v>
      </c>
      <c r="AH244" s="16">
        <v>17</v>
      </c>
      <c r="AI244" s="97">
        <v>0.77408056042031526</v>
      </c>
      <c r="AJ244" s="98">
        <v>0.15586690017513136</v>
      </c>
      <c r="AK244" s="98">
        <v>5.0788091068301226E-2</v>
      </c>
      <c r="AL244" s="98">
        <v>1.9264448336252189E-2</v>
      </c>
      <c r="AM244" s="99">
        <v>571</v>
      </c>
      <c r="AN244" s="98">
        <v>0.2</v>
      </c>
      <c r="AO244" s="98">
        <v>0.6</v>
      </c>
      <c r="AP244" s="98">
        <v>0.2</v>
      </c>
      <c r="AQ244" s="98">
        <v>0</v>
      </c>
      <c r="AR244" s="99">
        <v>20</v>
      </c>
    </row>
    <row r="245" spans="1:44">
      <c r="A245" s="58" t="s">
        <v>478</v>
      </c>
      <c r="B245" s="58">
        <v>121</v>
      </c>
      <c r="C245" s="58" t="s">
        <v>13</v>
      </c>
      <c r="D245" s="92" t="s">
        <v>479</v>
      </c>
      <c r="E245" s="122">
        <v>0.70951993490642795</v>
      </c>
      <c r="F245" s="122">
        <v>0.16598860862489828</v>
      </c>
      <c r="G245" s="122">
        <v>0.10170870626525631</v>
      </c>
      <c r="H245" s="122">
        <v>2.2782750203417412E-2</v>
      </c>
      <c r="I245" s="21">
        <v>1229</v>
      </c>
      <c r="J245" s="93">
        <v>0</v>
      </c>
      <c r="K245" s="93">
        <v>0.72727272727272729</v>
      </c>
      <c r="L245" s="93">
        <v>0.27272727272727271</v>
      </c>
      <c r="M245" s="93">
        <v>0</v>
      </c>
      <c r="N245" s="21">
        <v>11</v>
      </c>
      <c r="O245" s="66">
        <v>0.71717171717171713</v>
      </c>
      <c r="P245" s="66">
        <v>0.15909090909090909</v>
      </c>
      <c r="Q245" s="66">
        <v>0.1026936026936027</v>
      </c>
      <c r="R245" s="66">
        <v>2.1043771043771045E-2</v>
      </c>
      <c r="S245" s="120">
        <v>1188</v>
      </c>
      <c r="T245" s="66">
        <v>0</v>
      </c>
      <c r="U245" s="66">
        <v>0.58333333333333337</v>
      </c>
      <c r="V245" s="66">
        <v>0.41666666666666669</v>
      </c>
      <c r="W245" s="66">
        <v>0</v>
      </c>
      <c r="X245" s="120">
        <v>12</v>
      </c>
      <c r="Y245" s="96">
        <v>0.71316477768090669</v>
      </c>
      <c r="Z245" s="96">
        <v>0.16477768090671316</v>
      </c>
      <c r="AA245" s="96">
        <v>0.10723626852659111</v>
      </c>
      <c r="AB245" s="96">
        <v>1.4821272885789015E-2</v>
      </c>
      <c r="AC245" s="16">
        <v>1147</v>
      </c>
      <c r="AD245" s="96">
        <v>0</v>
      </c>
      <c r="AE245" s="96">
        <v>0.45454545454545453</v>
      </c>
      <c r="AF245" s="96">
        <v>0.54545454545454541</v>
      </c>
      <c r="AG245" s="96">
        <v>0</v>
      </c>
      <c r="AH245" s="16">
        <v>11</v>
      </c>
      <c r="AI245" s="97">
        <v>0.70175438596491224</v>
      </c>
      <c r="AJ245" s="98">
        <v>0.16081871345029239</v>
      </c>
      <c r="AK245" s="98">
        <v>0.11598440545808966</v>
      </c>
      <c r="AL245" s="98">
        <v>2.1442495126705652E-2</v>
      </c>
      <c r="AM245" s="99">
        <v>1026</v>
      </c>
      <c r="AN245" s="98">
        <v>0</v>
      </c>
      <c r="AO245" s="98">
        <v>0.30769230769230771</v>
      </c>
      <c r="AP245" s="98">
        <v>0.69230769230769229</v>
      </c>
      <c r="AQ245" s="98">
        <v>0</v>
      </c>
      <c r="AR245" s="99">
        <v>13</v>
      </c>
    </row>
    <row r="246" spans="1:44">
      <c r="A246" s="58" t="s">
        <v>480</v>
      </c>
      <c r="B246" s="58">
        <v>112</v>
      </c>
      <c r="C246" s="58" t="s">
        <v>13</v>
      </c>
      <c r="D246" s="92" t="s">
        <v>481</v>
      </c>
      <c r="E246" s="122">
        <v>1</v>
      </c>
      <c r="F246" s="122">
        <v>0</v>
      </c>
      <c r="G246" s="122">
        <v>0</v>
      </c>
      <c r="H246" s="122">
        <v>0</v>
      </c>
      <c r="I246" s="21">
        <v>12</v>
      </c>
      <c r="J246" s="93" t="s">
        <v>694</v>
      </c>
      <c r="K246" s="93" t="s">
        <v>694</v>
      </c>
      <c r="L246" s="93" t="s">
        <v>694</v>
      </c>
      <c r="M246" s="93" t="s">
        <v>694</v>
      </c>
      <c r="N246" s="21" t="s">
        <v>694</v>
      </c>
      <c r="O246" s="66">
        <v>1</v>
      </c>
      <c r="P246" s="66">
        <v>0</v>
      </c>
      <c r="Q246" s="66">
        <v>0</v>
      </c>
      <c r="R246" s="66">
        <v>0</v>
      </c>
      <c r="S246" s="120">
        <v>8</v>
      </c>
      <c r="T246" s="66" t="s">
        <v>694</v>
      </c>
      <c r="U246" s="66" t="s">
        <v>694</v>
      </c>
      <c r="V246" s="66" t="s">
        <v>694</v>
      </c>
      <c r="W246" s="66" t="s">
        <v>694</v>
      </c>
      <c r="X246" s="120" t="s">
        <v>694</v>
      </c>
      <c r="Y246" s="96">
        <v>1</v>
      </c>
      <c r="Z246" s="96">
        <v>0</v>
      </c>
      <c r="AA246" s="96">
        <v>0</v>
      </c>
      <c r="AB246" s="96">
        <v>0</v>
      </c>
      <c r="AC246" s="16">
        <v>11</v>
      </c>
      <c r="AD246" s="96" t="s">
        <v>694</v>
      </c>
      <c r="AE246" s="96" t="s">
        <v>694</v>
      </c>
      <c r="AF246" s="96" t="s">
        <v>694</v>
      </c>
      <c r="AG246" s="96" t="s">
        <v>694</v>
      </c>
      <c r="AH246" s="16" t="s">
        <v>694</v>
      </c>
      <c r="AI246" s="97" t="s">
        <v>774</v>
      </c>
      <c r="AJ246" s="98" t="s">
        <v>774</v>
      </c>
      <c r="AK246" s="98" t="s">
        <v>774</v>
      </c>
      <c r="AL246" s="98" t="s">
        <v>774</v>
      </c>
      <c r="AM246" s="99" t="s">
        <v>774</v>
      </c>
      <c r="AN246" s="98" t="s">
        <v>694</v>
      </c>
      <c r="AO246" s="98" t="s">
        <v>694</v>
      </c>
      <c r="AP246" s="98" t="s">
        <v>694</v>
      </c>
      <c r="AQ246" s="98" t="s">
        <v>694</v>
      </c>
      <c r="AR246" s="99" t="s">
        <v>694</v>
      </c>
    </row>
    <row r="247" spans="1:44">
      <c r="A247" s="58" t="s">
        <v>482</v>
      </c>
      <c r="B247" s="58">
        <v>121</v>
      </c>
      <c r="C247" s="58" t="s">
        <v>13</v>
      </c>
      <c r="D247" s="92" t="s">
        <v>483</v>
      </c>
      <c r="E247" s="122">
        <v>1</v>
      </c>
      <c r="F247" s="122">
        <v>0</v>
      </c>
      <c r="G247" s="122">
        <v>0</v>
      </c>
      <c r="H247" s="122">
        <v>0</v>
      </c>
      <c r="I247" s="21">
        <v>12</v>
      </c>
      <c r="J247" s="93" t="s">
        <v>694</v>
      </c>
      <c r="K247" s="93" t="s">
        <v>694</v>
      </c>
      <c r="L247" s="93" t="s">
        <v>694</v>
      </c>
      <c r="M247" s="93" t="s">
        <v>694</v>
      </c>
      <c r="N247" s="21" t="s">
        <v>694</v>
      </c>
      <c r="O247" s="66">
        <v>1</v>
      </c>
      <c r="P247" s="66">
        <v>0</v>
      </c>
      <c r="Q247" s="66">
        <v>0</v>
      </c>
      <c r="R247" s="66">
        <v>0</v>
      </c>
      <c r="S247" s="120">
        <v>18</v>
      </c>
      <c r="T247" s="66" t="s">
        <v>694</v>
      </c>
      <c r="U247" s="66" t="s">
        <v>694</v>
      </c>
      <c r="V247" s="66" t="s">
        <v>694</v>
      </c>
      <c r="W247" s="66" t="s">
        <v>694</v>
      </c>
      <c r="X247" s="120" t="s">
        <v>694</v>
      </c>
      <c r="Y247" s="96">
        <v>1</v>
      </c>
      <c r="Z247" s="96">
        <v>0</v>
      </c>
      <c r="AA247" s="96">
        <v>0</v>
      </c>
      <c r="AB247" s="96">
        <v>0</v>
      </c>
      <c r="AC247" s="16">
        <v>15</v>
      </c>
      <c r="AD247" s="96" t="s">
        <v>694</v>
      </c>
      <c r="AE247" s="96" t="s">
        <v>694</v>
      </c>
      <c r="AF247" s="96" t="s">
        <v>694</v>
      </c>
      <c r="AG247" s="96" t="s">
        <v>694</v>
      </c>
      <c r="AH247" s="16" t="s">
        <v>694</v>
      </c>
      <c r="AI247" s="97">
        <v>1</v>
      </c>
      <c r="AJ247" s="98">
        <v>0</v>
      </c>
      <c r="AK247" s="98">
        <v>0</v>
      </c>
      <c r="AL247" s="98">
        <v>0</v>
      </c>
      <c r="AM247" s="99">
        <v>13</v>
      </c>
      <c r="AN247" s="98" t="s">
        <v>694</v>
      </c>
      <c r="AO247" s="98" t="s">
        <v>694</v>
      </c>
      <c r="AP247" s="98" t="s">
        <v>694</v>
      </c>
      <c r="AQ247" s="98" t="s">
        <v>694</v>
      </c>
      <c r="AR247" s="99" t="s">
        <v>694</v>
      </c>
    </row>
    <row r="248" spans="1:44">
      <c r="A248" s="58" t="s">
        <v>484</v>
      </c>
      <c r="B248" s="58">
        <v>189</v>
      </c>
      <c r="C248" s="58" t="s">
        <v>13</v>
      </c>
      <c r="D248" s="92" t="s">
        <v>485</v>
      </c>
      <c r="E248" s="122">
        <v>0.64664586583463335</v>
      </c>
      <c r="F248" s="122">
        <v>0.24336973478939158</v>
      </c>
      <c r="G248" s="122">
        <v>7.5663026521060842E-2</v>
      </c>
      <c r="H248" s="122">
        <v>3.4321372854914198E-2</v>
      </c>
      <c r="I248" s="21">
        <v>1282</v>
      </c>
      <c r="J248" s="93">
        <v>0</v>
      </c>
      <c r="K248" s="93">
        <v>0.64516129032258063</v>
      </c>
      <c r="L248" s="93">
        <v>0.29032258064516131</v>
      </c>
      <c r="M248" s="93">
        <v>6.4516129032258063E-2</v>
      </c>
      <c r="N248" s="21">
        <v>31</v>
      </c>
      <c r="O248" s="66">
        <v>0.65845909451945994</v>
      </c>
      <c r="P248" s="66">
        <v>0.24940428911834789</v>
      </c>
      <c r="Q248" s="66">
        <v>7.3073868149324858E-2</v>
      </c>
      <c r="R248" s="66">
        <v>1.9062748212867357E-2</v>
      </c>
      <c r="S248" s="120">
        <v>1259</v>
      </c>
      <c r="T248" s="66">
        <v>3.5714285714285712E-2</v>
      </c>
      <c r="U248" s="66">
        <v>0.6071428571428571</v>
      </c>
      <c r="V248" s="66">
        <v>0.35714285714285715</v>
      </c>
      <c r="W248" s="66">
        <v>0</v>
      </c>
      <c r="X248" s="120">
        <v>28</v>
      </c>
      <c r="Y248" s="96">
        <v>0.64749999999999996</v>
      </c>
      <c r="Z248" s="96">
        <v>0.27583333333333332</v>
      </c>
      <c r="AA248" s="96">
        <v>6.8333333333333329E-2</v>
      </c>
      <c r="AB248" s="96">
        <v>8.3333333333333332E-3</v>
      </c>
      <c r="AC248" s="16">
        <v>1200</v>
      </c>
      <c r="AD248" s="96">
        <v>0</v>
      </c>
      <c r="AE248" s="96">
        <v>0.68965517241379315</v>
      </c>
      <c r="AF248" s="96">
        <v>0.27586206896551724</v>
      </c>
      <c r="AG248" s="96">
        <v>3.4482758620689655E-2</v>
      </c>
      <c r="AH248" s="16">
        <v>29</v>
      </c>
      <c r="AI248" s="97">
        <v>0.64336283185840704</v>
      </c>
      <c r="AJ248" s="98">
        <v>0.26371681415929205</v>
      </c>
      <c r="AK248" s="98">
        <v>7.9646017699115043E-2</v>
      </c>
      <c r="AL248" s="98">
        <v>1.3274336283185841E-2</v>
      </c>
      <c r="AM248" s="99">
        <v>1130</v>
      </c>
      <c r="AN248" s="98">
        <v>0</v>
      </c>
      <c r="AO248" s="98">
        <v>0.70370370370370372</v>
      </c>
      <c r="AP248" s="98">
        <v>0.29629629629629628</v>
      </c>
      <c r="AQ248" s="98">
        <v>0</v>
      </c>
      <c r="AR248" s="99">
        <v>27</v>
      </c>
    </row>
    <row r="249" spans="1:44">
      <c r="A249" s="58" t="s">
        <v>486</v>
      </c>
      <c r="B249" s="58">
        <v>121</v>
      </c>
      <c r="C249" s="58" t="s">
        <v>13</v>
      </c>
      <c r="D249" s="92" t="s">
        <v>487</v>
      </c>
      <c r="E249" s="122">
        <v>0.67321867321867324</v>
      </c>
      <c r="F249" s="122">
        <v>0.26535626535626533</v>
      </c>
      <c r="G249" s="122">
        <v>3.8083538083538086E-2</v>
      </c>
      <c r="H249" s="122">
        <v>2.334152334152334E-2</v>
      </c>
      <c r="I249" s="21">
        <v>814</v>
      </c>
      <c r="J249" s="93" t="s">
        <v>774</v>
      </c>
      <c r="K249" s="93" t="s">
        <v>774</v>
      </c>
      <c r="L249" s="93" t="s">
        <v>774</v>
      </c>
      <c r="M249" s="93" t="s">
        <v>774</v>
      </c>
      <c r="N249" s="93" t="s">
        <v>774</v>
      </c>
      <c r="O249" s="66">
        <v>0.65359477124183007</v>
      </c>
      <c r="P249" s="66">
        <v>0.28627450980392155</v>
      </c>
      <c r="Q249" s="66">
        <v>4.0522875816993466E-2</v>
      </c>
      <c r="R249" s="66">
        <v>1.9607843137254902E-2</v>
      </c>
      <c r="S249" s="120">
        <v>765</v>
      </c>
      <c r="T249" s="66" t="s">
        <v>774</v>
      </c>
      <c r="U249" s="66" t="s">
        <v>774</v>
      </c>
      <c r="V249" s="66" t="s">
        <v>774</v>
      </c>
      <c r="W249" s="66" t="s">
        <v>774</v>
      </c>
      <c r="X249" s="120" t="s">
        <v>774</v>
      </c>
      <c r="Y249" s="96">
        <v>0.65778401122019636</v>
      </c>
      <c r="Z249" s="96">
        <v>0.2608695652173913</v>
      </c>
      <c r="AA249" s="96">
        <v>5.7503506311360447E-2</v>
      </c>
      <c r="AB249" s="96">
        <v>2.3842917251051893E-2</v>
      </c>
      <c r="AC249" s="16">
        <v>713</v>
      </c>
      <c r="AD249" s="96">
        <v>0.2</v>
      </c>
      <c r="AE249" s="96">
        <v>0.3</v>
      </c>
      <c r="AF249" s="96">
        <v>0.5</v>
      </c>
      <c r="AG249" s="96">
        <v>0</v>
      </c>
      <c r="AH249" s="16">
        <v>10</v>
      </c>
      <c r="AI249" s="97">
        <v>0.66268656716417906</v>
      </c>
      <c r="AJ249" s="98">
        <v>0.2298507462686567</v>
      </c>
      <c r="AK249" s="98">
        <v>6.8656716417910449E-2</v>
      </c>
      <c r="AL249" s="98">
        <v>3.880597014925373E-2</v>
      </c>
      <c r="AM249" s="99">
        <v>670</v>
      </c>
      <c r="AN249" s="97" t="s">
        <v>774</v>
      </c>
      <c r="AO249" s="98" t="s">
        <v>774</v>
      </c>
      <c r="AP249" s="98" t="s">
        <v>774</v>
      </c>
      <c r="AQ249" s="98" t="s">
        <v>774</v>
      </c>
      <c r="AR249" s="99" t="s">
        <v>774</v>
      </c>
    </row>
    <row r="250" spans="1:44">
      <c r="A250" s="58" t="s">
        <v>488</v>
      </c>
      <c r="B250" s="58">
        <v>171</v>
      </c>
      <c r="C250" s="58" t="s">
        <v>13</v>
      </c>
      <c r="D250" s="92" t="s">
        <v>489</v>
      </c>
      <c r="E250" s="122">
        <v>0.78301886792452835</v>
      </c>
      <c r="F250" s="122">
        <v>0.14150943396226415</v>
      </c>
      <c r="G250" s="122">
        <v>6.6037735849056603E-2</v>
      </c>
      <c r="H250" s="122">
        <v>9.433962264150943E-3</v>
      </c>
      <c r="I250" s="21">
        <v>106</v>
      </c>
      <c r="J250" s="93" t="s">
        <v>774</v>
      </c>
      <c r="K250" s="93" t="s">
        <v>774</v>
      </c>
      <c r="L250" s="93" t="s">
        <v>774</v>
      </c>
      <c r="M250" s="93" t="s">
        <v>774</v>
      </c>
      <c r="N250" s="93" t="s">
        <v>774</v>
      </c>
      <c r="O250" s="66">
        <v>0.65765765765765771</v>
      </c>
      <c r="P250" s="66">
        <v>0.21621621621621623</v>
      </c>
      <c r="Q250" s="66">
        <v>0.11711711711711711</v>
      </c>
      <c r="R250" s="66">
        <v>9.0090090090090089E-3</v>
      </c>
      <c r="S250" s="120">
        <v>111</v>
      </c>
      <c r="T250" s="66" t="s">
        <v>774</v>
      </c>
      <c r="U250" s="66" t="s">
        <v>774</v>
      </c>
      <c r="V250" s="66" t="s">
        <v>774</v>
      </c>
      <c r="W250" s="66" t="s">
        <v>774</v>
      </c>
      <c r="X250" s="120" t="s">
        <v>774</v>
      </c>
      <c r="Y250" s="96">
        <v>0.64130434782608692</v>
      </c>
      <c r="Z250" s="96">
        <v>0.21739130434782608</v>
      </c>
      <c r="AA250" s="96">
        <v>0.13043478260869565</v>
      </c>
      <c r="AB250" s="96">
        <v>1.0869565217391304E-2</v>
      </c>
      <c r="AC250" s="16">
        <v>92</v>
      </c>
      <c r="AD250" s="93" t="s">
        <v>774</v>
      </c>
      <c r="AE250" s="93" t="s">
        <v>774</v>
      </c>
      <c r="AF250" s="93" t="s">
        <v>774</v>
      </c>
      <c r="AG250" s="93" t="s">
        <v>774</v>
      </c>
      <c r="AH250" s="105" t="s">
        <v>774</v>
      </c>
      <c r="AI250" s="97">
        <v>0.58762886597938147</v>
      </c>
      <c r="AJ250" s="98">
        <v>0.32989690721649484</v>
      </c>
      <c r="AK250" s="98">
        <v>6.1855670103092786E-2</v>
      </c>
      <c r="AL250" s="98">
        <v>2.0618556701030927E-2</v>
      </c>
      <c r="AM250" s="99">
        <v>97</v>
      </c>
      <c r="AN250" s="97" t="s">
        <v>774</v>
      </c>
      <c r="AO250" s="98" t="s">
        <v>774</v>
      </c>
      <c r="AP250" s="98" t="s">
        <v>774</v>
      </c>
      <c r="AQ250" s="98" t="s">
        <v>774</v>
      </c>
      <c r="AR250" s="99" t="s">
        <v>774</v>
      </c>
    </row>
    <row r="251" spans="1:44">
      <c r="A251" s="58" t="s">
        <v>490</v>
      </c>
      <c r="B251" s="58">
        <v>113</v>
      </c>
      <c r="C251" s="58" t="s">
        <v>13</v>
      </c>
      <c r="D251" s="92" t="s">
        <v>491</v>
      </c>
      <c r="E251" s="122">
        <v>0.62376237623762376</v>
      </c>
      <c r="F251" s="122">
        <v>0.34653465346534651</v>
      </c>
      <c r="G251" s="122">
        <v>2.6402640264026403E-2</v>
      </c>
      <c r="H251" s="122">
        <v>3.3003300330033004E-3</v>
      </c>
      <c r="I251" s="21">
        <v>303</v>
      </c>
      <c r="J251" s="93" t="s">
        <v>774</v>
      </c>
      <c r="K251" s="93" t="s">
        <v>774</v>
      </c>
      <c r="L251" s="93" t="s">
        <v>774</v>
      </c>
      <c r="M251" s="93" t="s">
        <v>774</v>
      </c>
      <c r="N251" s="93" t="s">
        <v>774</v>
      </c>
      <c r="O251" s="66">
        <v>0.51700680272108845</v>
      </c>
      <c r="P251" s="66">
        <v>0.43537414965986393</v>
      </c>
      <c r="Q251" s="66">
        <v>4.0816326530612242E-2</v>
      </c>
      <c r="R251" s="66">
        <v>6.8027210884353739E-3</v>
      </c>
      <c r="S251" s="120">
        <v>147</v>
      </c>
      <c r="T251" s="66" t="s">
        <v>774</v>
      </c>
      <c r="U251" s="66" t="s">
        <v>774</v>
      </c>
      <c r="V251" s="66" t="s">
        <v>774</v>
      </c>
      <c r="W251" s="66" t="s">
        <v>774</v>
      </c>
      <c r="X251" s="120" t="s">
        <v>774</v>
      </c>
      <c r="Y251" s="96">
        <v>0.3258426966292135</v>
      </c>
      <c r="Z251" s="96">
        <v>0.6292134831460674</v>
      </c>
      <c r="AA251" s="96">
        <v>4.49438202247191E-2</v>
      </c>
      <c r="AB251" s="96">
        <v>0</v>
      </c>
      <c r="AC251" s="16">
        <v>89</v>
      </c>
      <c r="AD251" s="93" t="s">
        <v>774</v>
      </c>
      <c r="AE251" s="93" t="s">
        <v>774</v>
      </c>
      <c r="AF251" s="93" t="s">
        <v>774</v>
      </c>
      <c r="AG251" s="93" t="s">
        <v>774</v>
      </c>
      <c r="AH251" s="105" t="s">
        <v>774</v>
      </c>
      <c r="AI251" s="97">
        <v>0.4</v>
      </c>
      <c r="AJ251" s="98">
        <v>0.56470588235294117</v>
      </c>
      <c r="AK251" s="98">
        <v>2.3529411764705882E-2</v>
      </c>
      <c r="AL251" s="98">
        <v>1.1764705882352941E-2</v>
      </c>
      <c r="AM251" s="99">
        <v>85</v>
      </c>
      <c r="AN251" s="97" t="s">
        <v>774</v>
      </c>
      <c r="AO251" s="98" t="s">
        <v>774</v>
      </c>
      <c r="AP251" s="98" t="s">
        <v>774</v>
      </c>
      <c r="AQ251" s="98" t="s">
        <v>774</v>
      </c>
      <c r="AR251" s="99" t="s">
        <v>774</v>
      </c>
    </row>
    <row r="252" spans="1:44">
      <c r="A252" s="58" t="s">
        <v>492</v>
      </c>
      <c r="B252" s="58">
        <v>114</v>
      </c>
      <c r="C252" s="58" t="s">
        <v>13</v>
      </c>
      <c r="D252" s="92" t="s">
        <v>493</v>
      </c>
      <c r="E252" s="122">
        <v>0.6104069379586391</v>
      </c>
      <c r="F252" s="122">
        <v>0.2688458972648432</v>
      </c>
      <c r="G252" s="122">
        <v>0.10540360240160107</v>
      </c>
      <c r="H252" s="122">
        <v>1.5343562374916611E-2</v>
      </c>
      <c r="I252" s="21">
        <v>1499</v>
      </c>
      <c r="J252" s="93">
        <v>2.1739130434782608E-2</v>
      </c>
      <c r="K252" s="93">
        <v>0.60869565217391308</v>
      </c>
      <c r="L252" s="93">
        <v>0.36956521739130432</v>
      </c>
      <c r="M252" s="93">
        <v>0</v>
      </c>
      <c r="N252" s="21">
        <v>46</v>
      </c>
      <c r="O252" s="66">
        <v>0.59734219269102995</v>
      </c>
      <c r="P252" s="66">
        <v>0.25382059800664453</v>
      </c>
      <c r="Q252" s="66">
        <v>0.14086378737541527</v>
      </c>
      <c r="R252" s="66">
        <v>7.9734219269102981E-3</v>
      </c>
      <c r="S252" s="120">
        <v>1505</v>
      </c>
      <c r="T252" s="66">
        <v>0</v>
      </c>
      <c r="U252" s="66">
        <v>0.45238095238095238</v>
      </c>
      <c r="V252" s="66">
        <v>0.54761904761904767</v>
      </c>
      <c r="W252" s="66">
        <v>0</v>
      </c>
      <c r="X252" s="120">
        <v>42</v>
      </c>
      <c r="Y252" s="96">
        <v>0.58224363386097733</v>
      </c>
      <c r="Z252" s="96">
        <v>0.2732278045423262</v>
      </c>
      <c r="AA252" s="96">
        <v>0.13558155540261527</v>
      </c>
      <c r="AB252" s="96">
        <v>8.9470061940812116E-3</v>
      </c>
      <c r="AC252" s="16">
        <v>1453</v>
      </c>
      <c r="AD252" s="96">
        <v>4.0816326530612242E-2</v>
      </c>
      <c r="AE252" s="96">
        <v>0.38775510204081631</v>
      </c>
      <c r="AF252" s="96">
        <v>0.5714285714285714</v>
      </c>
      <c r="AG252" s="96">
        <v>0</v>
      </c>
      <c r="AH252" s="16">
        <v>49</v>
      </c>
      <c r="AI252" s="97">
        <v>0.5788288288288288</v>
      </c>
      <c r="AJ252" s="98">
        <v>0.26201201201201202</v>
      </c>
      <c r="AK252" s="98">
        <v>0.15015015015015015</v>
      </c>
      <c r="AL252" s="98">
        <v>9.0090090090090089E-3</v>
      </c>
      <c r="AM252" s="99">
        <v>1332</v>
      </c>
      <c r="AN252" s="98">
        <v>3.8461538461538464E-2</v>
      </c>
      <c r="AO252" s="98">
        <v>0.44230769230769229</v>
      </c>
      <c r="AP252" s="98">
        <v>0.51923076923076927</v>
      </c>
      <c r="AQ252" s="98">
        <v>0</v>
      </c>
      <c r="AR252" s="99">
        <v>52</v>
      </c>
    </row>
    <row r="253" spans="1:44">
      <c r="A253" s="58" t="s">
        <v>494</v>
      </c>
      <c r="B253" s="58">
        <v>189</v>
      </c>
      <c r="C253" s="58" t="s">
        <v>13</v>
      </c>
      <c r="D253" s="92" t="s">
        <v>495</v>
      </c>
      <c r="E253" s="122">
        <v>0.57714285714285718</v>
      </c>
      <c r="F253" s="122">
        <v>0.32</v>
      </c>
      <c r="G253" s="122">
        <v>8.5714285714285715E-2</v>
      </c>
      <c r="H253" s="122">
        <v>1.7142857142857144E-2</v>
      </c>
      <c r="I253" s="21">
        <v>175</v>
      </c>
      <c r="J253" s="93" t="s">
        <v>774</v>
      </c>
      <c r="K253" s="93" t="s">
        <v>774</v>
      </c>
      <c r="L253" s="93" t="s">
        <v>774</v>
      </c>
      <c r="M253" s="93" t="s">
        <v>774</v>
      </c>
      <c r="N253" s="93" t="s">
        <v>774</v>
      </c>
      <c r="O253" s="66">
        <v>0.56043956043956045</v>
      </c>
      <c r="P253" s="66">
        <v>0.36263736263736263</v>
      </c>
      <c r="Q253" s="66">
        <v>5.4945054945054944E-2</v>
      </c>
      <c r="R253" s="66">
        <v>2.197802197802198E-2</v>
      </c>
      <c r="S253" s="120">
        <v>182</v>
      </c>
      <c r="T253" s="66" t="s">
        <v>774</v>
      </c>
      <c r="U253" s="66" t="s">
        <v>774</v>
      </c>
      <c r="V253" s="66" t="s">
        <v>774</v>
      </c>
      <c r="W253" s="66" t="s">
        <v>774</v>
      </c>
      <c r="X253" s="120" t="s">
        <v>774</v>
      </c>
      <c r="Y253" s="96">
        <v>0.61403508771929827</v>
      </c>
      <c r="Z253" s="96">
        <v>0.31578947368421051</v>
      </c>
      <c r="AA253" s="96">
        <v>5.2631578947368418E-2</v>
      </c>
      <c r="AB253" s="96">
        <v>1.7543859649122806E-2</v>
      </c>
      <c r="AC253" s="16">
        <v>171</v>
      </c>
      <c r="AD253" s="93" t="s">
        <v>774</v>
      </c>
      <c r="AE253" s="93" t="s">
        <v>774</v>
      </c>
      <c r="AF253" s="93" t="s">
        <v>774</v>
      </c>
      <c r="AG253" s="93" t="s">
        <v>774</v>
      </c>
      <c r="AH253" s="105" t="s">
        <v>774</v>
      </c>
      <c r="AI253" s="97">
        <v>0.6107784431137725</v>
      </c>
      <c r="AJ253" s="98">
        <v>0.29940119760479039</v>
      </c>
      <c r="AK253" s="98">
        <v>5.3892215568862277E-2</v>
      </c>
      <c r="AL253" s="98">
        <v>3.5928143712574849E-2</v>
      </c>
      <c r="AM253" s="99">
        <v>167</v>
      </c>
      <c r="AN253" s="97" t="s">
        <v>774</v>
      </c>
      <c r="AO253" s="98" t="s">
        <v>774</v>
      </c>
      <c r="AP253" s="98" t="s">
        <v>774</v>
      </c>
      <c r="AQ253" s="98" t="s">
        <v>774</v>
      </c>
      <c r="AR253" s="99" t="s">
        <v>774</v>
      </c>
    </row>
    <row r="254" spans="1:44">
      <c r="A254" s="58" t="s">
        <v>496</v>
      </c>
      <c r="B254" s="58">
        <v>113</v>
      </c>
      <c r="C254" s="58" t="s">
        <v>13</v>
      </c>
      <c r="D254" s="92" t="s">
        <v>497</v>
      </c>
      <c r="E254" s="122">
        <v>0.86842105263157898</v>
      </c>
      <c r="F254" s="122">
        <v>0.13157894736842105</v>
      </c>
      <c r="G254" s="122">
        <v>0</v>
      </c>
      <c r="H254" s="122">
        <v>0</v>
      </c>
      <c r="I254" s="21">
        <v>38</v>
      </c>
      <c r="J254" s="93" t="s">
        <v>694</v>
      </c>
      <c r="K254" s="93" t="s">
        <v>694</v>
      </c>
      <c r="L254" s="93" t="s">
        <v>694</v>
      </c>
      <c r="M254" s="93" t="s">
        <v>694</v>
      </c>
      <c r="N254" s="21" t="s">
        <v>694</v>
      </c>
      <c r="O254" s="66">
        <v>0.86111111111111116</v>
      </c>
      <c r="P254" s="66">
        <v>0.1388888888888889</v>
      </c>
      <c r="Q254" s="66">
        <v>0</v>
      </c>
      <c r="R254" s="66">
        <v>0</v>
      </c>
      <c r="S254" s="120">
        <v>36</v>
      </c>
      <c r="T254" s="66" t="s">
        <v>694</v>
      </c>
      <c r="U254" s="66" t="s">
        <v>694</v>
      </c>
      <c r="V254" s="66" t="s">
        <v>694</v>
      </c>
      <c r="W254" s="66" t="s">
        <v>694</v>
      </c>
      <c r="X254" s="120" t="s">
        <v>694</v>
      </c>
      <c r="Y254" s="96">
        <v>0.79411764705882348</v>
      </c>
      <c r="Z254" s="96">
        <v>0.17647058823529413</v>
      </c>
      <c r="AA254" s="96">
        <v>0</v>
      </c>
      <c r="AB254" s="96">
        <v>2.9411764705882353E-2</v>
      </c>
      <c r="AC254" s="16">
        <v>34</v>
      </c>
      <c r="AD254" s="96" t="s">
        <v>694</v>
      </c>
      <c r="AE254" s="96" t="s">
        <v>694</v>
      </c>
      <c r="AF254" s="96" t="s">
        <v>694</v>
      </c>
      <c r="AG254" s="96" t="s">
        <v>694</v>
      </c>
      <c r="AH254" s="16" t="s">
        <v>694</v>
      </c>
      <c r="AI254" s="97">
        <v>0.7857142857142857</v>
      </c>
      <c r="AJ254" s="98">
        <v>0.21428571428571427</v>
      </c>
      <c r="AK254" s="98">
        <v>0</v>
      </c>
      <c r="AL254" s="98">
        <v>0</v>
      </c>
      <c r="AM254" s="99">
        <v>28</v>
      </c>
      <c r="AN254" s="98" t="s">
        <v>694</v>
      </c>
      <c r="AO254" s="98" t="s">
        <v>694</v>
      </c>
      <c r="AP254" s="98" t="s">
        <v>694</v>
      </c>
      <c r="AQ254" s="98" t="s">
        <v>694</v>
      </c>
      <c r="AR254" s="99" t="s">
        <v>694</v>
      </c>
    </row>
    <row r="255" spans="1:44">
      <c r="A255" s="58" t="s">
        <v>498</v>
      </c>
      <c r="B255" s="58">
        <v>101</v>
      </c>
      <c r="C255" s="58" t="s">
        <v>8</v>
      </c>
      <c r="D255" s="92" t="s">
        <v>499</v>
      </c>
      <c r="E255" s="122">
        <v>0.68304248861911987</v>
      </c>
      <c r="F255" s="122">
        <v>0.17393778452200304</v>
      </c>
      <c r="G255" s="122">
        <v>0.13524279210925644</v>
      </c>
      <c r="H255" s="122">
        <v>7.7769347496206374E-3</v>
      </c>
      <c r="I255" s="21">
        <v>5272</v>
      </c>
      <c r="J255" s="93">
        <v>0.06</v>
      </c>
      <c r="K255" s="93">
        <v>0.4</v>
      </c>
      <c r="L255" s="93">
        <v>0.53333333333333333</v>
      </c>
      <c r="M255" s="93">
        <v>6.6666666666666671E-3</v>
      </c>
      <c r="N255" s="21">
        <v>150</v>
      </c>
      <c r="O255" s="66">
        <v>0.68901960784313721</v>
      </c>
      <c r="P255" s="66">
        <v>0.1719607843137255</v>
      </c>
      <c r="Q255" s="66">
        <v>0.12803921568627452</v>
      </c>
      <c r="R255" s="66">
        <v>1.0980392156862745E-2</v>
      </c>
      <c r="S255" s="120">
        <v>5100</v>
      </c>
      <c r="T255" s="66">
        <v>5.7692307692307696E-2</v>
      </c>
      <c r="U255" s="66">
        <v>0.4358974358974359</v>
      </c>
      <c r="V255" s="66">
        <v>0.50641025641025639</v>
      </c>
      <c r="W255" s="66">
        <v>0</v>
      </c>
      <c r="X255" s="120">
        <v>156</v>
      </c>
      <c r="Y255" s="96">
        <v>0.69396027563842722</v>
      </c>
      <c r="Z255" s="96">
        <v>0.17146331576813945</v>
      </c>
      <c r="AA255" s="96">
        <v>0.12423996757194973</v>
      </c>
      <c r="AB255" s="96">
        <v>1.0336441021483584E-2</v>
      </c>
      <c r="AC255" s="16">
        <v>4934</v>
      </c>
      <c r="AD255" s="96">
        <v>0.1038961038961039</v>
      </c>
      <c r="AE255" s="96">
        <v>0.31818181818181818</v>
      </c>
      <c r="AF255" s="96">
        <v>0.5714285714285714</v>
      </c>
      <c r="AG255" s="96">
        <v>6.4935064935064939E-3</v>
      </c>
      <c r="AH255" s="16">
        <v>154</v>
      </c>
      <c r="AI255" s="97">
        <v>0.68878865979381443</v>
      </c>
      <c r="AJ255" s="98">
        <v>0.17568728522336768</v>
      </c>
      <c r="AK255" s="98">
        <v>0.12048969072164949</v>
      </c>
      <c r="AL255" s="98">
        <v>1.5034364261168385E-2</v>
      </c>
      <c r="AM255" s="99">
        <v>4656</v>
      </c>
      <c r="AN255" s="98">
        <v>0.1103448275862069</v>
      </c>
      <c r="AO255" s="98">
        <v>0.33103448275862069</v>
      </c>
      <c r="AP255" s="98">
        <v>0.55172413793103448</v>
      </c>
      <c r="AQ255" s="98">
        <v>6.8965517241379309E-3</v>
      </c>
      <c r="AR255" s="99">
        <v>145</v>
      </c>
    </row>
    <row r="256" spans="1:44">
      <c r="A256" s="58" t="s">
        <v>667</v>
      </c>
      <c r="B256" s="58">
        <v>101</v>
      </c>
      <c r="C256" s="58" t="s">
        <v>13</v>
      </c>
      <c r="D256" s="92" t="s">
        <v>500</v>
      </c>
      <c r="E256" s="122">
        <v>0.99152542372881358</v>
      </c>
      <c r="F256" s="122">
        <v>8.4745762711864406E-3</v>
      </c>
      <c r="G256" s="122">
        <v>0</v>
      </c>
      <c r="H256" s="122">
        <v>0</v>
      </c>
      <c r="I256" s="21">
        <v>118</v>
      </c>
      <c r="J256" s="93" t="s">
        <v>694</v>
      </c>
      <c r="K256" s="93" t="s">
        <v>694</v>
      </c>
      <c r="L256" s="93" t="s">
        <v>694</v>
      </c>
      <c r="M256" s="93" t="s">
        <v>694</v>
      </c>
      <c r="N256" s="21" t="s">
        <v>694</v>
      </c>
      <c r="O256" s="66">
        <v>0.99</v>
      </c>
      <c r="P256" s="66">
        <v>0.01</v>
      </c>
      <c r="Q256" s="66">
        <v>0</v>
      </c>
      <c r="R256" s="66">
        <v>0</v>
      </c>
      <c r="S256" s="120">
        <v>100</v>
      </c>
      <c r="T256" s="66" t="s">
        <v>694</v>
      </c>
      <c r="U256" s="66" t="s">
        <v>694</v>
      </c>
      <c r="V256" s="66" t="s">
        <v>694</v>
      </c>
      <c r="W256" s="66" t="s">
        <v>694</v>
      </c>
      <c r="X256" s="120" t="s">
        <v>694</v>
      </c>
      <c r="Y256" s="96">
        <v>1</v>
      </c>
      <c r="Z256" s="96">
        <v>0</v>
      </c>
      <c r="AA256" s="96">
        <v>0</v>
      </c>
      <c r="AB256" s="96">
        <v>0</v>
      </c>
      <c r="AC256" s="16">
        <v>49</v>
      </c>
      <c r="AD256" s="96" t="s">
        <v>694</v>
      </c>
      <c r="AE256" s="96" t="s">
        <v>694</v>
      </c>
      <c r="AF256" s="96" t="s">
        <v>694</v>
      </c>
      <c r="AG256" s="96" t="s">
        <v>694</v>
      </c>
      <c r="AH256" s="16" t="s">
        <v>694</v>
      </c>
      <c r="AI256" s="97">
        <v>0.96202531645569622</v>
      </c>
      <c r="AJ256" s="98">
        <v>3.7974683544303799E-2</v>
      </c>
      <c r="AK256" s="98">
        <v>0</v>
      </c>
      <c r="AL256" s="98">
        <v>0</v>
      </c>
      <c r="AM256" s="99">
        <v>79</v>
      </c>
      <c r="AN256" s="97" t="s">
        <v>774</v>
      </c>
      <c r="AO256" s="98" t="s">
        <v>774</v>
      </c>
      <c r="AP256" s="98" t="s">
        <v>774</v>
      </c>
      <c r="AQ256" s="98" t="s">
        <v>774</v>
      </c>
      <c r="AR256" s="99" t="s">
        <v>774</v>
      </c>
    </row>
    <row r="257" spans="1:44">
      <c r="A257" s="58" t="s">
        <v>501</v>
      </c>
      <c r="B257" s="58">
        <v>101</v>
      </c>
      <c r="C257" s="58" t="s">
        <v>13</v>
      </c>
      <c r="D257" s="92" t="s">
        <v>502</v>
      </c>
      <c r="E257" s="122">
        <v>0.84210526315789469</v>
      </c>
      <c r="F257" s="122">
        <v>0.15789473684210525</v>
      </c>
      <c r="G257" s="122">
        <v>0</v>
      </c>
      <c r="H257" s="122">
        <v>0</v>
      </c>
      <c r="I257" s="21">
        <v>19</v>
      </c>
      <c r="J257" s="93" t="s">
        <v>774</v>
      </c>
      <c r="K257" s="93" t="s">
        <v>774</v>
      </c>
      <c r="L257" s="93" t="s">
        <v>774</v>
      </c>
      <c r="M257" s="93" t="s">
        <v>774</v>
      </c>
      <c r="N257" s="93" t="s">
        <v>774</v>
      </c>
      <c r="O257" s="66">
        <v>0.84615384615384615</v>
      </c>
      <c r="P257" s="66">
        <v>0.15384615384615385</v>
      </c>
      <c r="Q257" s="66">
        <v>0</v>
      </c>
      <c r="R257" s="66">
        <v>0</v>
      </c>
      <c r="S257" s="120">
        <v>13</v>
      </c>
      <c r="T257" s="66" t="s">
        <v>774</v>
      </c>
      <c r="U257" s="66" t="s">
        <v>774</v>
      </c>
      <c r="V257" s="66" t="s">
        <v>774</v>
      </c>
      <c r="W257" s="66" t="s">
        <v>774</v>
      </c>
      <c r="X257" s="120" t="s">
        <v>774</v>
      </c>
      <c r="Y257" s="96">
        <v>0.76923076923076927</v>
      </c>
      <c r="Z257" s="96">
        <v>0.23076923076923078</v>
      </c>
      <c r="AA257" s="96">
        <v>0</v>
      </c>
      <c r="AB257" s="96">
        <v>0</v>
      </c>
      <c r="AC257" s="16">
        <v>13</v>
      </c>
      <c r="AD257" s="93" t="s">
        <v>774</v>
      </c>
      <c r="AE257" s="93" t="s">
        <v>774</v>
      </c>
      <c r="AF257" s="93" t="s">
        <v>774</v>
      </c>
      <c r="AG257" s="93" t="s">
        <v>774</v>
      </c>
      <c r="AH257" s="105" t="s">
        <v>774</v>
      </c>
      <c r="AI257" s="97">
        <v>0.93333333333333335</v>
      </c>
      <c r="AJ257" s="98">
        <v>6.6666666666666666E-2</v>
      </c>
      <c r="AK257" s="98">
        <v>0</v>
      </c>
      <c r="AL257" s="98">
        <v>0</v>
      </c>
      <c r="AM257" s="99">
        <v>15</v>
      </c>
      <c r="AN257" s="98" t="s">
        <v>694</v>
      </c>
      <c r="AO257" s="98" t="s">
        <v>694</v>
      </c>
      <c r="AP257" s="98" t="s">
        <v>694</v>
      </c>
      <c r="AQ257" s="98" t="s">
        <v>694</v>
      </c>
      <c r="AR257" s="99" t="s">
        <v>694</v>
      </c>
    </row>
    <row r="258" spans="1:44">
      <c r="A258" s="58" t="s">
        <v>503</v>
      </c>
      <c r="B258" s="58">
        <v>101</v>
      </c>
      <c r="C258" s="58" t="s">
        <v>13</v>
      </c>
      <c r="D258" s="92" t="s">
        <v>504</v>
      </c>
      <c r="E258" s="122">
        <v>0.95</v>
      </c>
      <c r="F258" s="122">
        <v>0.05</v>
      </c>
      <c r="G258" s="122">
        <v>0</v>
      </c>
      <c r="H258" s="122">
        <v>0</v>
      </c>
      <c r="I258" s="21">
        <v>20</v>
      </c>
      <c r="J258" s="93" t="s">
        <v>694</v>
      </c>
      <c r="K258" s="93" t="s">
        <v>694</v>
      </c>
      <c r="L258" s="93" t="s">
        <v>694</v>
      </c>
      <c r="M258" s="93" t="s">
        <v>694</v>
      </c>
      <c r="N258" s="21" t="s">
        <v>694</v>
      </c>
      <c r="O258" s="66">
        <v>0.88461538461538458</v>
      </c>
      <c r="P258" s="66">
        <v>0.11538461538461539</v>
      </c>
      <c r="Q258" s="66">
        <v>0</v>
      </c>
      <c r="R258" s="66">
        <v>0</v>
      </c>
      <c r="S258" s="120">
        <v>26</v>
      </c>
      <c r="T258" s="66" t="s">
        <v>694</v>
      </c>
      <c r="U258" s="66" t="s">
        <v>694</v>
      </c>
      <c r="V258" s="66" t="s">
        <v>694</v>
      </c>
      <c r="W258" s="66" t="s">
        <v>694</v>
      </c>
      <c r="X258" s="120" t="s">
        <v>694</v>
      </c>
      <c r="Y258" s="96">
        <v>0.82352941176470584</v>
      </c>
      <c r="Z258" s="96">
        <v>0.17647058823529413</v>
      </c>
      <c r="AA258" s="96">
        <v>0</v>
      </c>
      <c r="AB258" s="96">
        <v>0</v>
      </c>
      <c r="AC258" s="16">
        <v>17</v>
      </c>
      <c r="AD258" s="96" t="s">
        <v>694</v>
      </c>
      <c r="AE258" s="96" t="s">
        <v>694</v>
      </c>
      <c r="AF258" s="96" t="s">
        <v>694</v>
      </c>
      <c r="AG258" s="96" t="s">
        <v>694</v>
      </c>
      <c r="AH258" s="16" t="s">
        <v>694</v>
      </c>
      <c r="AI258" s="97">
        <v>0.77777777777777779</v>
      </c>
      <c r="AJ258" s="98">
        <v>0.22222222222222221</v>
      </c>
      <c r="AK258" s="98">
        <v>0</v>
      </c>
      <c r="AL258" s="98">
        <v>0</v>
      </c>
      <c r="AM258" s="99">
        <v>18</v>
      </c>
      <c r="AN258" s="98" t="s">
        <v>694</v>
      </c>
      <c r="AO258" s="98" t="s">
        <v>694</v>
      </c>
      <c r="AP258" s="98" t="s">
        <v>694</v>
      </c>
      <c r="AQ258" s="98" t="s">
        <v>694</v>
      </c>
      <c r="AR258" s="99" t="s">
        <v>694</v>
      </c>
    </row>
    <row r="259" spans="1:44">
      <c r="A259" s="58" t="s">
        <v>505</v>
      </c>
      <c r="B259" s="58">
        <v>189</v>
      </c>
      <c r="C259" s="58" t="s">
        <v>13</v>
      </c>
      <c r="D259" s="92" t="s">
        <v>506</v>
      </c>
      <c r="E259" s="122">
        <v>0.76411543287327477</v>
      </c>
      <c r="F259" s="122">
        <v>0.14178168130489335</v>
      </c>
      <c r="G259" s="122">
        <v>7.6537013801756593E-2</v>
      </c>
      <c r="H259" s="122">
        <v>1.7565872020075281E-2</v>
      </c>
      <c r="I259" s="21">
        <v>797</v>
      </c>
      <c r="J259" s="93">
        <v>5.8823529411764705E-2</v>
      </c>
      <c r="K259" s="93">
        <v>0.76470588235294112</v>
      </c>
      <c r="L259" s="93">
        <v>0.17647058823529413</v>
      </c>
      <c r="M259" s="93">
        <v>0</v>
      </c>
      <c r="N259" s="21">
        <v>17</v>
      </c>
      <c r="O259" s="66">
        <v>0.740979381443299</v>
      </c>
      <c r="P259" s="66">
        <v>0.16752577319587628</v>
      </c>
      <c r="Q259" s="66">
        <v>7.8608247422680411E-2</v>
      </c>
      <c r="R259" s="66">
        <v>1.2886597938144329E-2</v>
      </c>
      <c r="S259" s="120">
        <v>776</v>
      </c>
      <c r="T259" s="66">
        <v>5.5555555555555552E-2</v>
      </c>
      <c r="U259" s="66">
        <v>0.61111111111111116</v>
      </c>
      <c r="V259" s="66">
        <v>0.33333333333333331</v>
      </c>
      <c r="W259" s="66">
        <v>0</v>
      </c>
      <c r="X259" s="120">
        <v>18</v>
      </c>
      <c r="Y259" s="96">
        <v>0.67103347889374088</v>
      </c>
      <c r="Z259" s="96">
        <v>0.24017467248908297</v>
      </c>
      <c r="AA259" s="96">
        <v>8.0058224163027658E-2</v>
      </c>
      <c r="AB259" s="96">
        <v>8.7336244541484712E-3</v>
      </c>
      <c r="AC259" s="16">
        <v>687</v>
      </c>
      <c r="AD259" s="96">
        <v>5.5555555555555552E-2</v>
      </c>
      <c r="AE259" s="96">
        <v>0.55555555555555558</v>
      </c>
      <c r="AF259" s="96">
        <v>0.3888888888888889</v>
      </c>
      <c r="AG259" s="96">
        <v>0</v>
      </c>
      <c r="AH259" s="16">
        <v>18</v>
      </c>
      <c r="AI259" s="97">
        <v>0.60816944024205744</v>
      </c>
      <c r="AJ259" s="98">
        <v>0.25718608169440244</v>
      </c>
      <c r="AK259" s="98">
        <v>0.11951588502269289</v>
      </c>
      <c r="AL259" s="98">
        <v>1.5128593040847202E-2</v>
      </c>
      <c r="AM259" s="99">
        <v>661</v>
      </c>
      <c r="AN259" s="98">
        <v>6.25E-2</v>
      </c>
      <c r="AO259" s="98">
        <v>0.25</v>
      </c>
      <c r="AP259" s="98">
        <v>0.6875</v>
      </c>
      <c r="AQ259" s="98">
        <v>0</v>
      </c>
      <c r="AR259" s="99">
        <v>16</v>
      </c>
    </row>
    <row r="260" spans="1:44">
      <c r="A260" s="58" t="s">
        <v>641</v>
      </c>
      <c r="B260" s="58">
        <v>123</v>
      </c>
      <c r="C260" s="58" t="s">
        <v>13</v>
      </c>
      <c r="D260" s="92" t="s">
        <v>507</v>
      </c>
      <c r="E260" s="121" t="s">
        <v>694</v>
      </c>
      <c r="F260" s="121" t="s">
        <v>694</v>
      </c>
      <c r="G260" s="121" t="s">
        <v>694</v>
      </c>
      <c r="H260" s="121" t="s">
        <v>694</v>
      </c>
      <c r="I260" s="121" t="s">
        <v>694</v>
      </c>
      <c r="J260" s="92" t="s">
        <v>694</v>
      </c>
      <c r="K260" s="92" t="s">
        <v>694</v>
      </c>
      <c r="L260" s="92" t="s">
        <v>694</v>
      </c>
      <c r="M260" s="92" t="s">
        <v>694</v>
      </c>
      <c r="N260" s="21" t="s">
        <v>694</v>
      </c>
      <c r="O260" s="66" t="s">
        <v>694</v>
      </c>
      <c r="P260" s="66" t="s">
        <v>694</v>
      </c>
      <c r="Q260" s="66" t="s">
        <v>694</v>
      </c>
      <c r="R260" s="66" t="s">
        <v>694</v>
      </c>
      <c r="S260" s="120">
        <v>0</v>
      </c>
      <c r="T260" s="66" t="s">
        <v>694</v>
      </c>
      <c r="U260" s="66" t="s">
        <v>694</v>
      </c>
      <c r="V260" s="66" t="s">
        <v>694</v>
      </c>
      <c r="W260" s="66" t="s">
        <v>694</v>
      </c>
      <c r="X260" s="120" t="s">
        <v>694</v>
      </c>
      <c r="Y260" s="96" t="s">
        <v>694</v>
      </c>
      <c r="Z260" s="96" t="s">
        <v>694</v>
      </c>
      <c r="AA260" s="96" t="s">
        <v>694</v>
      </c>
      <c r="AB260" s="96" t="s">
        <v>694</v>
      </c>
      <c r="AC260" s="96" t="s">
        <v>694</v>
      </c>
      <c r="AD260" s="96" t="s">
        <v>694</v>
      </c>
      <c r="AE260" s="96" t="s">
        <v>694</v>
      </c>
      <c r="AF260" s="96" t="s">
        <v>694</v>
      </c>
      <c r="AG260" s="96" t="s">
        <v>694</v>
      </c>
      <c r="AH260" s="16" t="s">
        <v>694</v>
      </c>
      <c r="AI260" s="97" t="s">
        <v>694</v>
      </c>
      <c r="AJ260" s="98" t="s">
        <v>694</v>
      </c>
      <c r="AK260" s="98" t="s">
        <v>694</v>
      </c>
      <c r="AL260" s="98" t="s">
        <v>694</v>
      </c>
      <c r="AM260" s="98" t="s">
        <v>694</v>
      </c>
      <c r="AN260" s="98" t="s">
        <v>694</v>
      </c>
      <c r="AO260" s="98" t="s">
        <v>694</v>
      </c>
      <c r="AP260" s="98" t="s">
        <v>694</v>
      </c>
      <c r="AQ260" s="98" t="s">
        <v>694</v>
      </c>
      <c r="AR260" s="99" t="s">
        <v>694</v>
      </c>
    </row>
    <row r="261" spans="1:44">
      <c r="A261" s="58" t="s">
        <v>508</v>
      </c>
      <c r="B261" s="58">
        <v>123</v>
      </c>
      <c r="C261" s="58" t="s">
        <v>13</v>
      </c>
      <c r="D261" s="92" t="s">
        <v>509</v>
      </c>
      <c r="E261" s="122">
        <v>0.46153846153846156</v>
      </c>
      <c r="F261" s="122">
        <v>0.38461538461538464</v>
      </c>
      <c r="G261" s="122">
        <v>0.15384615384615385</v>
      </c>
      <c r="H261" s="122">
        <v>0</v>
      </c>
      <c r="I261" s="21">
        <v>130</v>
      </c>
      <c r="J261" s="93" t="s">
        <v>774</v>
      </c>
      <c r="K261" s="93" t="s">
        <v>774</v>
      </c>
      <c r="L261" s="93" t="s">
        <v>774</v>
      </c>
      <c r="M261" s="93" t="s">
        <v>774</v>
      </c>
      <c r="N261" s="93" t="s">
        <v>774</v>
      </c>
      <c r="O261" s="66">
        <v>0.51298701298701299</v>
      </c>
      <c r="P261" s="66">
        <v>0.35714285714285715</v>
      </c>
      <c r="Q261" s="66">
        <v>0.12987012987012986</v>
      </c>
      <c r="R261" s="66">
        <v>0</v>
      </c>
      <c r="S261" s="120">
        <v>154</v>
      </c>
      <c r="T261" s="66" t="s">
        <v>774</v>
      </c>
      <c r="U261" s="66" t="s">
        <v>774</v>
      </c>
      <c r="V261" s="66" t="s">
        <v>774</v>
      </c>
      <c r="W261" s="66" t="s">
        <v>774</v>
      </c>
      <c r="X261" s="120" t="s">
        <v>774</v>
      </c>
      <c r="Y261" s="96">
        <v>0.47749999999999998</v>
      </c>
      <c r="Z261" s="96">
        <v>0.40210000000000001</v>
      </c>
      <c r="AA261" s="96">
        <v>0.12039999999999999</v>
      </c>
      <c r="AB261" s="96">
        <v>0</v>
      </c>
      <c r="AC261" s="108">
        <v>109</v>
      </c>
      <c r="AD261" s="96" t="s">
        <v>694</v>
      </c>
      <c r="AE261" s="96" t="s">
        <v>694</v>
      </c>
      <c r="AF261" s="96" t="s">
        <v>694</v>
      </c>
      <c r="AG261" s="96" t="s">
        <v>694</v>
      </c>
      <c r="AH261" s="108" t="s">
        <v>694</v>
      </c>
      <c r="AI261" s="97" t="s">
        <v>694</v>
      </c>
      <c r="AJ261" s="98" t="s">
        <v>694</v>
      </c>
      <c r="AK261" s="98" t="s">
        <v>694</v>
      </c>
      <c r="AL261" s="98" t="s">
        <v>694</v>
      </c>
      <c r="AM261" s="98" t="s">
        <v>694</v>
      </c>
      <c r="AN261" s="98" t="s">
        <v>694</v>
      </c>
      <c r="AO261" s="98" t="s">
        <v>694</v>
      </c>
      <c r="AP261" s="98" t="s">
        <v>694</v>
      </c>
      <c r="AQ261" s="98" t="s">
        <v>694</v>
      </c>
      <c r="AR261" s="99" t="s">
        <v>694</v>
      </c>
    </row>
    <row r="262" spans="1:44">
      <c r="A262" s="58" t="s">
        <v>642</v>
      </c>
      <c r="B262" s="58">
        <v>171</v>
      </c>
      <c r="C262" s="58" t="s">
        <v>13</v>
      </c>
      <c r="D262" s="92" t="s">
        <v>510</v>
      </c>
      <c r="E262" s="121" t="s">
        <v>694</v>
      </c>
      <c r="F262" s="121" t="s">
        <v>694</v>
      </c>
      <c r="G262" s="121" t="s">
        <v>694</v>
      </c>
      <c r="H262" s="121" t="s">
        <v>694</v>
      </c>
      <c r="I262" s="121" t="s">
        <v>694</v>
      </c>
      <c r="J262" s="92" t="s">
        <v>694</v>
      </c>
      <c r="K262" s="92" t="s">
        <v>694</v>
      </c>
      <c r="L262" s="92" t="s">
        <v>694</v>
      </c>
      <c r="M262" s="92" t="s">
        <v>694</v>
      </c>
      <c r="N262" s="21" t="s">
        <v>694</v>
      </c>
      <c r="O262" s="66" t="s">
        <v>694</v>
      </c>
      <c r="P262" s="66" t="s">
        <v>694</v>
      </c>
      <c r="Q262" s="66" t="s">
        <v>694</v>
      </c>
      <c r="R262" s="66" t="s">
        <v>694</v>
      </c>
      <c r="S262" s="120">
        <v>0</v>
      </c>
      <c r="T262" s="66" t="s">
        <v>694</v>
      </c>
      <c r="U262" s="66" t="s">
        <v>694</v>
      </c>
      <c r="V262" s="66" t="s">
        <v>694</v>
      </c>
      <c r="W262" s="66" t="s">
        <v>694</v>
      </c>
      <c r="X262" s="120" t="s">
        <v>694</v>
      </c>
      <c r="Y262" s="96" t="s">
        <v>694</v>
      </c>
      <c r="Z262" s="96" t="s">
        <v>694</v>
      </c>
      <c r="AA262" s="96" t="s">
        <v>694</v>
      </c>
      <c r="AB262" s="96" t="s">
        <v>694</v>
      </c>
      <c r="AC262" s="96" t="s">
        <v>694</v>
      </c>
      <c r="AD262" s="96" t="s">
        <v>694</v>
      </c>
      <c r="AE262" s="96" t="s">
        <v>694</v>
      </c>
      <c r="AF262" s="96" t="s">
        <v>694</v>
      </c>
      <c r="AG262" s="96" t="s">
        <v>694</v>
      </c>
      <c r="AH262" s="16" t="s">
        <v>694</v>
      </c>
      <c r="AI262" s="97" t="s">
        <v>694</v>
      </c>
      <c r="AJ262" s="98" t="s">
        <v>694</v>
      </c>
      <c r="AK262" s="98" t="s">
        <v>694</v>
      </c>
      <c r="AL262" s="98" t="s">
        <v>694</v>
      </c>
      <c r="AM262" s="98" t="s">
        <v>694</v>
      </c>
      <c r="AN262" s="98" t="s">
        <v>694</v>
      </c>
      <c r="AO262" s="98" t="s">
        <v>694</v>
      </c>
      <c r="AP262" s="98" t="s">
        <v>694</v>
      </c>
      <c r="AQ262" s="98" t="s">
        <v>694</v>
      </c>
      <c r="AR262" s="99" t="s">
        <v>694</v>
      </c>
    </row>
    <row r="263" spans="1:44">
      <c r="A263" s="58" t="s">
        <v>511</v>
      </c>
      <c r="B263" s="58">
        <v>121</v>
      </c>
      <c r="C263" s="58" t="s">
        <v>13</v>
      </c>
      <c r="D263" s="92" t="s">
        <v>512</v>
      </c>
      <c r="E263" s="122">
        <v>0.65131578947368418</v>
      </c>
      <c r="F263" s="122">
        <v>0.21710526315789475</v>
      </c>
      <c r="G263" s="122">
        <v>0.125</v>
      </c>
      <c r="H263" s="122">
        <v>6.5789473684210523E-3</v>
      </c>
      <c r="I263" s="21">
        <v>456</v>
      </c>
      <c r="J263" s="93" t="s">
        <v>774</v>
      </c>
      <c r="K263" s="93" t="s">
        <v>774</v>
      </c>
      <c r="L263" s="93" t="s">
        <v>774</v>
      </c>
      <c r="M263" s="93" t="s">
        <v>774</v>
      </c>
      <c r="N263" s="93" t="s">
        <v>774</v>
      </c>
      <c r="O263" s="66">
        <v>0.72365339578454335</v>
      </c>
      <c r="P263" s="66">
        <v>0.16861826697892271</v>
      </c>
      <c r="Q263" s="66">
        <v>9.3676814988290405E-2</v>
      </c>
      <c r="R263" s="66">
        <v>1.405152224824356E-2</v>
      </c>
      <c r="S263" s="120">
        <v>427</v>
      </c>
      <c r="T263" s="66" t="s">
        <v>774</v>
      </c>
      <c r="U263" s="66" t="s">
        <v>774</v>
      </c>
      <c r="V263" s="66" t="s">
        <v>774</v>
      </c>
      <c r="W263" s="66" t="s">
        <v>774</v>
      </c>
      <c r="X263" s="120" t="s">
        <v>774</v>
      </c>
      <c r="Y263" s="96">
        <v>0.7192982456140351</v>
      </c>
      <c r="Z263" s="96">
        <v>0.19298245614035087</v>
      </c>
      <c r="AA263" s="96">
        <v>8.2706766917293228E-2</v>
      </c>
      <c r="AB263" s="96">
        <v>5.0125313283208017E-3</v>
      </c>
      <c r="AC263" s="16">
        <v>399</v>
      </c>
      <c r="AD263" s="93" t="s">
        <v>774</v>
      </c>
      <c r="AE263" s="93" t="s">
        <v>774</v>
      </c>
      <c r="AF263" s="93" t="s">
        <v>774</v>
      </c>
      <c r="AG263" s="93" t="s">
        <v>774</v>
      </c>
      <c r="AH263" s="105" t="s">
        <v>774</v>
      </c>
      <c r="AI263" s="97">
        <v>0.68974358974358974</v>
      </c>
      <c r="AJ263" s="98">
        <v>0.21025641025641026</v>
      </c>
      <c r="AK263" s="98">
        <v>9.4871794871794868E-2</v>
      </c>
      <c r="AL263" s="98">
        <v>5.1282051282051282E-3</v>
      </c>
      <c r="AM263" s="99">
        <v>390</v>
      </c>
      <c r="AN263" s="98">
        <v>0.2</v>
      </c>
      <c r="AO263" s="98">
        <v>0.5</v>
      </c>
      <c r="AP263" s="98">
        <v>0.3</v>
      </c>
      <c r="AQ263" s="98">
        <v>0</v>
      </c>
      <c r="AR263" s="99">
        <v>10</v>
      </c>
    </row>
    <row r="264" spans="1:44">
      <c r="A264" s="58" t="s">
        <v>513</v>
      </c>
      <c r="B264" s="58">
        <v>101</v>
      </c>
      <c r="C264" s="58" t="s">
        <v>13</v>
      </c>
      <c r="D264" s="92" t="s">
        <v>514</v>
      </c>
      <c r="E264" s="122">
        <v>0.7142857142857143</v>
      </c>
      <c r="F264" s="122">
        <v>0.14285714285714285</v>
      </c>
      <c r="G264" s="122">
        <v>0.14285714285714285</v>
      </c>
      <c r="H264" s="122">
        <v>0</v>
      </c>
      <c r="I264" s="21">
        <v>7</v>
      </c>
      <c r="J264" s="93" t="s">
        <v>694</v>
      </c>
      <c r="K264" s="93" t="s">
        <v>694</v>
      </c>
      <c r="L264" s="93" t="s">
        <v>694</v>
      </c>
      <c r="M264" s="93" t="s">
        <v>694</v>
      </c>
      <c r="N264" s="21" t="s">
        <v>694</v>
      </c>
      <c r="O264" s="66">
        <v>1</v>
      </c>
      <c r="P264" s="66">
        <v>0</v>
      </c>
      <c r="Q264" s="66">
        <v>0</v>
      </c>
      <c r="R264" s="66">
        <v>0</v>
      </c>
      <c r="S264" s="120">
        <v>1</v>
      </c>
      <c r="T264" s="66" t="s">
        <v>694</v>
      </c>
      <c r="U264" s="66" t="s">
        <v>694</v>
      </c>
      <c r="V264" s="66" t="s">
        <v>694</v>
      </c>
      <c r="W264" s="66" t="s">
        <v>694</v>
      </c>
      <c r="X264" s="120" t="s">
        <v>694</v>
      </c>
      <c r="Y264" s="93" t="s">
        <v>774</v>
      </c>
      <c r="Z264" s="93" t="s">
        <v>774</v>
      </c>
      <c r="AA264" s="93" t="s">
        <v>774</v>
      </c>
      <c r="AB264" s="93" t="s">
        <v>774</v>
      </c>
      <c r="AC264" s="105" t="s">
        <v>774</v>
      </c>
      <c r="AD264" s="96" t="s">
        <v>694</v>
      </c>
      <c r="AE264" s="96" t="s">
        <v>694</v>
      </c>
      <c r="AF264" s="96" t="s">
        <v>694</v>
      </c>
      <c r="AG264" s="96" t="s">
        <v>694</v>
      </c>
      <c r="AH264" s="16" t="s">
        <v>694</v>
      </c>
      <c r="AI264" s="97" t="s">
        <v>774</v>
      </c>
      <c r="AJ264" s="98" t="s">
        <v>774</v>
      </c>
      <c r="AK264" s="98" t="s">
        <v>774</v>
      </c>
      <c r="AL264" s="98" t="s">
        <v>774</v>
      </c>
      <c r="AM264" s="99" t="s">
        <v>774</v>
      </c>
      <c r="AN264" s="98" t="s">
        <v>694</v>
      </c>
      <c r="AO264" s="98" t="s">
        <v>694</v>
      </c>
      <c r="AP264" s="98" t="s">
        <v>694</v>
      </c>
      <c r="AQ264" s="98" t="s">
        <v>694</v>
      </c>
      <c r="AR264" s="99" t="s">
        <v>694</v>
      </c>
    </row>
    <row r="265" spans="1:44">
      <c r="A265" s="58" t="s">
        <v>515</v>
      </c>
      <c r="B265" s="58">
        <v>112</v>
      </c>
      <c r="C265" s="58" t="s">
        <v>13</v>
      </c>
      <c r="D265" s="92" t="s">
        <v>516</v>
      </c>
      <c r="E265" s="122">
        <v>0.60683760683760679</v>
      </c>
      <c r="F265" s="122">
        <v>0.25641025641025639</v>
      </c>
      <c r="G265" s="122">
        <v>9.4017094017094016E-2</v>
      </c>
      <c r="H265" s="122">
        <v>4.2735042735042736E-2</v>
      </c>
      <c r="I265" s="21">
        <v>117</v>
      </c>
      <c r="J265" s="93" t="s">
        <v>774</v>
      </c>
      <c r="K265" s="93" t="s">
        <v>774</v>
      </c>
      <c r="L265" s="93" t="s">
        <v>774</v>
      </c>
      <c r="M265" s="93" t="s">
        <v>774</v>
      </c>
      <c r="N265" s="93" t="s">
        <v>774</v>
      </c>
      <c r="O265" s="66">
        <v>0.5431034482758621</v>
      </c>
      <c r="P265" s="66">
        <v>0.37931034482758619</v>
      </c>
      <c r="Q265" s="66">
        <v>6.8965517241379309E-2</v>
      </c>
      <c r="R265" s="66">
        <v>8.6206896551724137E-3</v>
      </c>
      <c r="S265" s="120">
        <v>116</v>
      </c>
      <c r="T265" s="66" t="s">
        <v>774</v>
      </c>
      <c r="U265" s="66" t="s">
        <v>774</v>
      </c>
      <c r="V265" s="66" t="s">
        <v>774</v>
      </c>
      <c r="W265" s="66" t="s">
        <v>774</v>
      </c>
      <c r="X265" s="120" t="s">
        <v>774</v>
      </c>
      <c r="Y265" s="96">
        <v>0.65811965811965811</v>
      </c>
      <c r="Z265" s="96">
        <v>0.23076923076923078</v>
      </c>
      <c r="AA265" s="96">
        <v>9.4017094017094016E-2</v>
      </c>
      <c r="AB265" s="96">
        <v>1.7094017094017096E-2</v>
      </c>
      <c r="AC265" s="16">
        <v>117</v>
      </c>
      <c r="AD265" s="93" t="s">
        <v>774</v>
      </c>
      <c r="AE265" s="93" t="s">
        <v>774</v>
      </c>
      <c r="AF265" s="93" t="s">
        <v>774</v>
      </c>
      <c r="AG265" s="93" t="s">
        <v>774</v>
      </c>
      <c r="AH265" s="105" t="s">
        <v>774</v>
      </c>
      <c r="AI265" s="97">
        <v>0.66666666666666663</v>
      </c>
      <c r="AJ265" s="98">
        <v>0.20930232558139536</v>
      </c>
      <c r="AK265" s="98">
        <v>0.11627906976744186</v>
      </c>
      <c r="AL265" s="98">
        <v>7.7519379844961239E-3</v>
      </c>
      <c r="AM265" s="99">
        <v>129</v>
      </c>
      <c r="AN265" s="98">
        <v>0.1</v>
      </c>
      <c r="AO265" s="98">
        <v>0.3</v>
      </c>
      <c r="AP265" s="98">
        <v>0.6</v>
      </c>
      <c r="AQ265" s="98">
        <v>0</v>
      </c>
      <c r="AR265" s="99">
        <v>10</v>
      </c>
    </row>
    <row r="266" spans="1:44">
      <c r="A266" s="58" t="s">
        <v>517</v>
      </c>
      <c r="B266" s="58">
        <v>189</v>
      </c>
      <c r="C266" s="58" t="s">
        <v>13</v>
      </c>
      <c r="D266" s="92" t="s">
        <v>518</v>
      </c>
      <c r="E266" s="122">
        <v>0.69096209912536444</v>
      </c>
      <c r="F266" s="122">
        <v>0.12244897959183673</v>
      </c>
      <c r="G266" s="122">
        <v>0.14868804664723032</v>
      </c>
      <c r="H266" s="122">
        <v>3.7900874635568516E-2</v>
      </c>
      <c r="I266" s="21">
        <v>343</v>
      </c>
      <c r="J266" s="93" t="s">
        <v>774</v>
      </c>
      <c r="K266" s="93" t="s">
        <v>774</v>
      </c>
      <c r="L266" s="93" t="s">
        <v>774</v>
      </c>
      <c r="M266" s="93" t="s">
        <v>774</v>
      </c>
      <c r="N266" s="93" t="s">
        <v>774</v>
      </c>
      <c r="O266" s="66">
        <v>0.5117647058823529</v>
      </c>
      <c r="P266" s="66">
        <v>0.34411764705882353</v>
      </c>
      <c r="Q266" s="66">
        <v>0.11470588235294117</v>
      </c>
      <c r="R266" s="66">
        <v>2.9411764705882353E-2</v>
      </c>
      <c r="S266" s="120">
        <v>340</v>
      </c>
      <c r="T266" s="66" t="s">
        <v>774</v>
      </c>
      <c r="U266" s="66" t="s">
        <v>774</v>
      </c>
      <c r="V266" s="66" t="s">
        <v>774</v>
      </c>
      <c r="W266" s="66" t="s">
        <v>774</v>
      </c>
      <c r="X266" s="120" t="s">
        <v>774</v>
      </c>
      <c r="Y266" s="96">
        <v>0.50803858520900325</v>
      </c>
      <c r="Z266" s="96">
        <v>0.34726688102893893</v>
      </c>
      <c r="AA266" s="96">
        <v>0.12218649517684887</v>
      </c>
      <c r="AB266" s="96">
        <v>2.2508038585209004E-2</v>
      </c>
      <c r="AC266" s="16">
        <v>311</v>
      </c>
      <c r="AD266" s="93" t="s">
        <v>774</v>
      </c>
      <c r="AE266" s="93" t="s">
        <v>774</v>
      </c>
      <c r="AF266" s="93" t="s">
        <v>774</v>
      </c>
      <c r="AG266" s="93" t="s">
        <v>774</v>
      </c>
      <c r="AH266" s="105" t="s">
        <v>774</v>
      </c>
      <c r="AI266" s="97">
        <v>0.51155115511551152</v>
      </c>
      <c r="AJ266" s="98">
        <v>0.35313531353135313</v>
      </c>
      <c r="AK266" s="98">
        <v>0.11551155115511551</v>
      </c>
      <c r="AL266" s="98">
        <v>1.9801980198019802E-2</v>
      </c>
      <c r="AM266" s="99">
        <v>303</v>
      </c>
      <c r="AN266" s="97" t="s">
        <v>774</v>
      </c>
      <c r="AO266" s="98" t="s">
        <v>774</v>
      </c>
      <c r="AP266" s="98" t="s">
        <v>774</v>
      </c>
      <c r="AQ266" s="98" t="s">
        <v>774</v>
      </c>
      <c r="AR266" s="99" t="s">
        <v>774</v>
      </c>
    </row>
    <row r="267" spans="1:44">
      <c r="A267" s="58" t="s">
        <v>668</v>
      </c>
      <c r="B267" s="58">
        <v>121</v>
      </c>
      <c r="C267" s="58" t="s">
        <v>13</v>
      </c>
      <c r="D267" s="92" t="s">
        <v>520</v>
      </c>
      <c r="E267" s="122">
        <v>0.96638655462184875</v>
      </c>
      <c r="F267" s="122">
        <v>8.4033613445378148E-3</v>
      </c>
      <c r="G267" s="122">
        <v>8.4033613445378148E-3</v>
      </c>
      <c r="H267" s="122">
        <v>1.680672268907563E-2</v>
      </c>
      <c r="I267" s="21">
        <v>119</v>
      </c>
      <c r="J267" s="93" t="s">
        <v>774</v>
      </c>
      <c r="K267" s="93" t="s">
        <v>774</v>
      </c>
      <c r="L267" s="93" t="s">
        <v>774</v>
      </c>
      <c r="M267" s="93" t="s">
        <v>774</v>
      </c>
      <c r="N267" s="93" t="s">
        <v>774</v>
      </c>
      <c r="O267" s="66">
        <v>0.99082568807339455</v>
      </c>
      <c r="P267" s="66">
        <v>0</v>
      </c>
      <c r="Q267" s="66">
        <v>0</v>
      </c>
      <c r="R267" s="66">
        <v>9.1743119266055051E-3</v>
      </c>
      <c r="S267" s="120">
        <v>109</v>
      </c>
      <c r="T267" s="66" t="s">
        <v>694</v>
      </c>
      <c r="U267" s="66" t="s">
        <v>694</v>
      </c>
      <c r="V267" s="66" t="s">
        <v>694</v>
      </c>
      <c r="W267" s="66" t="s">
        <v>694</v>
      </c>
      <c r="X267" s="120" t="s">
        <v>694</v>
      </c>
      <c r="Y267" s="96">
        <v>0.99122807017543857</v>
      </c>
      <c r="Z267" s="96">
        <v>0</v>
      </c>
      <c r="AA267" s="96">
        <v>0</v>
      </c>
      <c r="AB267" s="96">
        <v>8.771929824561403E-3</v>
      </c>
      <c r="AC267" s="16">
        <v>114</v>
      </c>
      <c r="AD267" s="93" t="s">
        <v>774</v>
      </c>
      <c r="AE267" s="93" t="s">
        <v>774</v>
      </c>
      <c r="AF267" s="93" t="s">
        <v>774</v>
      </c>
      <c r="AG267" s="93" t="s">
        <v>774</v>
      </c>
      <c r="AH267" s="105" t="s">
        <v>774</v>
      </c>
      <c r="AI267" s="97">
        <v>0.967741935483871</v>
      </c>
      <c r="AJ267" s="98">
        <v>2.1505376344086023E-2</v>
      </c>
      <c r="AK267" s="98">
        <v>0</v>
      </c>
      <c r="AL267" s="98">
        <v>1.0752688172043012E-2</v>
      </c>
      <c r="AM267" s="99">
        <v>93</v>
      </c>
      <c r="AN267" s="97" t="s">
        <v>774</v>
      </c>
      <c r="AO267" s="98" t="s">
        <v>774</v>
      </c>
      <c r="AP267" s="98" t="s">
        <v>774</v>
      </c>
      <c r="AQ267" s="98" t="s">
        <v>774</v>
      </c>
      <c r="AR267" s="99" t="s">
        <v>774</v>
      </c>
    </row>
    <row r="268" spans="1:44">
      <c r="A268" s="58" t="s">
        <v>669</v>
      </c>
      <c r="B268" s="58">
        <v>121</v>
      </c>
      <c r="C268" s="58" t="s">
        <v>13</v>
      </c>
      <c r="D268" s="92" t="s">
        <v>521</v>
      </c>
      <c r="E268" s="122">
        <v>1</v>
      </c>
      <c r="F268" s="122">
        <v>0</v>
      </c>
      <c r="G268" s="122">
        <v>0</v>
      </c>
      <c r="H268" s="122">
        <v>0</v>
      </c>
      <c r="I268" s="21">
        <v>50</v>
      </c>
      <c r="J268" s="93" t="s">
        <v>694</v>
      </c>
      <c r="K268" s="93" t="s">
        <v>694</v>
      </c>
      <c r="L268" s="93" t="s">
        <v>694</v>
      </c>
      <c r="M268" s="93" t="s">
        <v>694</v>
      </c>
      <c r="N268" s="21" t="s">
        <v>694</v>
      </c>
      <c r="O268" s="66">
        <v>1</v>
      </c>
      <c r="P268" s="66">
        <v>0</v>
      </c>
      <c r="Q268" s="66">
        <v>0</v>
      </c>
      <c r="R268" s="66">
        <v>0</v>
      </c>
      <c r="S268" s="120">
        <v>61</v>
      </c>
      <c r="T268" s="66" t="s">
        <v>694</v>
      </c>
      <c r="U268" s="66" t="s">
        <v>694</v>
      </c>
      <c r="V268" s="66" t="s">
        <v>694</v>
      </c>
      <c r="W268" s="66" t="s">
        <v>694</v>
      </c>
      <c r="X268" s="120" t="s">
        <v>694</v>
      </c>
      <c r="Y268" s="96">
        <v>1</v>
      </c>
      <c r="Z268" s="96">
        <v>0</v>
      </c>
      <c r="AA268" s="96">
        <v>0</v>
      </c>
      <c r="AB268" s="96">
        <v>0</v>
      </c>
      <c r="AC268" s="16">
        <v>55</v>
      </c>
      <c r="AD268" s="96" t="s">
        <v>694</v>
      </c>
      <c r="AE268" s="96" t="s">
        <v>694</v>
      </c>
      <c r="AF268" s="96" t="s">
        <v>694</v>
      </c>
      <c r="AG268" s="96" t="s">
        <v>694</v>
      </c>
      <c r="AH268" s="16" t="s">
        <v>694</v>
      </c>
      <c r="AI268" s="97">
        <v>0.98305084745762716</v>
      </c>
      <c r="AJ268" s="98">
        <v>0</v>
      </c>
      <c r="AK268" s="98">
        <v>0</v>
      </c>
      <c r="AL268" s="98">
        <v>1.6949152542372881E-2</v>
      </c>
      <c r="AM268" s="99">
        <v>59</v>
      </c>
      <c r="AN268" s="98" t="s">
        <v>694</v>
      </c>
      <c r="AO268" s="98" t="s">
        <v>694</v>
      </c>
      <c r="AP268" s="98" t="s">
        <v>694</v>
      </c>
      <c r="AQ268" s="98" t="s">
        <v>694</v>
      </c>
      <c r="AR268" s="99" t="s">
        <v>694</v>
      </c>
    </row>
    <row r="269" spans="1:44">
      <c r="A269" s="58" t="s">
        <v>670</v>
      </c>
      <c r="B269" s="58">
        <v>101</v>
      </c>
      <c r="C269" s="58" t="s">
        <v>13</v>
      </c>
      <c r="D269" s="92" t="s">
        <v>522</v>
      </c>
      <c r="E269" s="122">
        <v>1</v>
      </c>
      <c r="F269" s="122">
        <v>0</v>
      </c>
      <c r="G269" s="122">
        <v>0</v>
      </c>
      <c r="H269" s="122">
        <v>0</v>
      </c>
      <c r="I269" s="21">
        <v>14</v>
      </c>
      <c r="J269" s="93" t="s">
        <v>774</v>
      </c>
      <c r="K269" s="93" t="s">
        <v>774</v>
      </c>
      <c r="L269" s="93" t="s">
        <v>774</v>
      </c>
      <c r="M269" s="93" t="s">
        <v>774</v>
      </c>
      <c r="N269" s="93" t="s">
        <v>774</v>
      </c>
      <c r="O269" s="66">
        <v>0.94444444444444442</v>
      </c>
      <c r="P269" s="66">
        <v>5.5555555555555552E-2</v>
      </c>
      <c r="Q269" s="66">
        <v>0</v>
      </c>
      <c r="R269" s="66">
        <v>0</v>
      </c>
      <c r="S269" s="120">
        <v>18</v>
      </c>
      <c r="T269" s="66" t="s">
        <v>774</v>
      </c>
      <c r="U269" s="66" t="s">
        <v>774</v>
      </c>
      <c r="V269" s="66" t="s">
        <v>774</v>
      </c>
      <c r="W269" s="66" t="s">
        <v>774</v>
      </c>
      <c r="X269" s="120" t="s">
        <v>774</v>
      </c>
      <c r="Y269" s="96">
        <v>0.92307692307692313</v>
      </c>
      <c r="Z269" s="96">
        <v>7.6923076923076927E-2</v>
      </c>
      <c r="AA269" s="96">
        <v>0</v>
      </c>
      <c r="AB269" s="96">
        <v>0</v>
      </c>
      <c r="AC269" s="16">
        <v>13</v>
      </c>
      <c r="AD269" s="93" t="s">
        <v>774</v>
      </c>
      <c r="AE269" s="93" t="s">
        <v>774</v>
      </c>
      <c r="AF269" s="93" t="s">
        <v>774</v>
      </c>
      <c r="AG269" s="93" t="s">
        <v>774</v>
      </c>
      <c r="AH269" s="105" t="s">
        <v>774</v>
      </c>
      <c r="AI269" s="97">
        <v>0.81818181818181823</v>
      </c>
      <c r="AJ269" s="98">
        <v>0.18181818181818182</v>
      </c>
      <c r="AK269" s="98">
        <v>0</v>
      </c>
      <c r="AL269" s="98">
        <v>0</v>
      </c>
      <c r="AM269" s="99">
        <v>11</v>
      </c>
      <c r="AN269" s="97" t="s">
        <v>774</v>
      </c>
      <c r="AO269" s="98" t="s">
        <v>774</v>
      </c>
      <c r="AP269" s="98" t="s">
        <v>774</v>
      </c>
      <c r="AQ269" s="98" t="s">
        <v>774</v>
      </c>
      <c r="AR269" s="99" t="s">
        <v>774</v>
      </c>
    </row>
    <row r="270" spans="1:44">
      <c r="A270" s="58" t="s">
        <v>523</v>
      </c>
      <c r="B270" s="58">
        <v>121</v>
      </c>
      <c r="C270" s="58" t="s">
        <v>13</v>
      </c>
      <c r="D270" s="92" t="s">
        <v>524</v>
      </c>
      <c r="E270" s="122">
        <v>0.59444048467569499</v>
      </c>
      <c r="F270" s="122">
        <v>0.26870990734141126</v>
      </c>
      <c r="G270" s="122">
        <v>0.11903064861012116</v>
      </c>
      <c r="H270" s="122">
        <v>1.7818959372772631E-2</v>
      </c>
      <c r="I270" s="21">
        <v>1403</v>
      </c>
      <c r="J270" s="93">
        <v>0</v>
      </c>
      <c r="K270" s="93">
        <v>0.48484848484848486</v>
      </c>
      <c r="L270" s="93">
        <v>0.51515151515151514</v>
      </c>
      <c r="M270" s="93">
        <v>0</v>
      </c>
      <c r="N270" s="21">
        <v>33</v>
      </c>
      <c r="O270" s="66">
        <v>0.61048689138576784</v>
      </c>
      <c r="P270" s="66">
        <v>0.24494382022471911</v>
      </c>
      <c r="Q270" s="66">
        <v>0.12808988764044943</v>
      </c>
      <c r="R270" s="66">
        <v>1.647940074906367E-2</v>
      </c>
      <c r="S270" s="120">
        <v>1335</v>
      </c>
      <c r="T270" s="66">
        <v>5.4054054054054057E-2</v>
      </c>
      <c r="U270" s="66">
        <v>0.40540540540540543</v>
      </c>
      <c r="V270" s="66">
        <v>0.54054054054054057</v>
      </c>
      <c r="W270" s="66">
        <v>0</v>
      </c>
      <c r="X270" s="120">
        <v>37</v>
      </c>
      <c r="Y270" s="96">
        <v>0.60589604344453063</v>
      </c>
      <c r="Z270" s="96">
        <v>0.24980605120248253</v>
      </c>
      <c r="AA270" s="96">
        <v>0.13110938712179984</v>
      </c>
      <c r="AB270" s="96">
        <v>1.3188518231186967E-2</v>
      </c>
      <c r="AC270" s="16">
        <v>1289</v>
      </c>
      <c r="AD270" s="96">
        <v>2.5000000000000001E-2</v>
      </c>
      <c r="AE270" s="96">
        <v>0.35</v>
      </c>
      <c r="AF270" s="96">
        <v>0.625</v>
      </c>
      <c r="AG270" s="96">
        <v>0</v>
      </c>
      <c r="AH270" s="16">
        <v>40</v>
      </c>
      <c r="AI270" s="97">
        <v>0.61454849498327757</v>
      </c>
      <c r="AJ270" s="98">
        <v>0.25250836120401338</v>
      </c>
      <c r="AK270" s="98">
        <v>0.11622073578595318</v>
      </c>
      <c r="AL270" s="98">
        <v>1.6722408026755852E-2</v>
      </c>
      <c r="AM270" s="99">
        <v>1196</v>
      </c>
      <c r="AN270" s="98">
        <v>5.128205128205128E-2</v>
      </c>
      <c r="AO270" s="98">
        <v>0.46153846153846156</v>
      </c>
      <c r="AP270" s="98">
        <v>0.48717948717948717</v>
      </c>
      <c r="AQ270" s="98">
        <v>0</v>
      </c>
      <c r="AR270" s="99">
        <v>39</v>
      </c>
    </row>
    <row r="271" spans="1:44">
      <c r="A271" s="58" t="s">
        <v>525</v>
      </c>
      <c r="B271" s="58">
        <v>105</v>
      </c>
      <c r="C271" s="58" t="s">
        <v>13</v>
      </c>
      <c r="D271" s="92" t="s">
        <v>526</v>
      </c>
      <c r="E271" s="122">
        <v>0.6895640686922061</v>
      </c>
      <c r="F271" s="122">
        <v>0.13870541611624834</v>
      </c>
      <c r="G271" s="122">
        <v>0.15059445178335534</v>
      </c>
      <c r="H271" s="122">
        <v>2.1136063408190225E-2</v>
      </c>
      <c r="I271" s="21">
        <v>757</v>
      </c>
      <c r="J271" s="93">
        <v>0.24390243902439024</v>
      </c>
      <c r="K271" s="93">
        <v>0.1951219512195122</v>
      </c>
      <c r="L271" s="93">
        <v>0.56097560975609762</v>
      </c>
      <c r="M271" s="93">
        <v>0</v>
      </c>
      <c r="N271" s="21">
        <v>41</v>
      </c>
      <c r="O271" s="66">
        <v>0.65773447015834352</v>
      </c>
      <c r="P271" s="66">
        <v>0.17417783191230207</v>
      </c>
      <c r="Q271" s="66">
        <v>0.146163215590743</v>
      </c>
      <c r="R271" s="66">
        <v>2.192448233861145E-2</v>
      </c>
      <c r="S271" s="120">
        <v>821</v>
      </c>
      <c r="T271" s="66">
        <v>0.1875</v>
      </c>
      <c r="U271" s="66">
        <v>0.22916666666666666</v>
      </c>
      <c r="V271" s="66">
        <v>0.5625</v>
      </c>
      <c r="W271" s="66">
        <v>2.0833333333333332E-2</v>
      </c>
      <c r="X271" s="120">
        <v>48</v>
      </c>
      <c r="Y271" s="96">
        <v>0.54556074766355145</v>
      </c>
      <c r="Z271" s="96">
        <v>0.30490654205607476</v>
      </c>
      <c r="AA271" s="96">
        <v>0.13551401869158877</v>
      </c>
      <c r="AB271" s="96">
        <v>1.4018691588785047E-2</v>
      </c>
      <c r="AC271" s="16">
        <v>856</v>
      </c>
      <c r="AD271" s="96">
        <v>0.08</v>
      </c>
      <c r="AE271" s="96">
        <v>0.34</v>
      </c>
      <c r="AF271" s="96">
        <v>0.56000000000000005</v>
      </c>
      <c r="AG271" s="96">
        <v>0.02</v>
      </c>
      <c r="AH271" s="16">
        <v>50</v>
      </c>
      <c r="AI271" s="97">
        <v>0.48088064889918886</v>
      </c>
      <c r="AJ271" s="98">
        <v>0.36732329084588644</v>
      </c>
      <c r="AK271" s="98">
        <v>0.13673232908458866</v>
      </c>
      <c r="AL271" s="98">
        <v>1.5063731170336037E-2</v>
      </c>
      <c r="AM271" s="99">
        <v>863</v>
      </c>
      <c r="AN271" s="98">
        <v>3.9215686274509803E-2</v>
      </c>
      <c r="AO271" s="98">
        <v>0.29411764705882354</v>
      </c>
      <c r="AP271" s="98">
        <v>0.6470588235294118</v>
      </c>
      <c r="AQ271" s="98">
        <v>1.9607843137254902E-2</v>
      </c>
      <c r="AR271" s="99">
        <v>51</v>
      </c>
    </row>
    <row r="272" spans="1:44">
      <c r="A272" s="58" t="s">
        <v>671</v>
      </c>
      <c r="B272" s="58">
        <v>900</v>
      </c>
      <c r="C272" s="58" t="s">
        <v>13</v>
      </c>
      <c r="D272" s="92" t="s">
        <v>527</v>
      </c>
      <c r="E272" s="122">
        <v>1</v>
      </c>
      <c r="F272" s="122">
        <v>0</v>
      </c>
      <c r="G272" s="122">
        <v>0</v>
      </c>
      <c r="H272" s="122">
        <v>0</v>
      </c>
      <c r="I272" s="21">
        <v>23</v>
      </c>
      <c r="J272" s="93" t="s">
        <v>694</v>
      </c>
      <c r="K272" s="93" t="s">
        <v>694</v>
      </c>
      <c r="L272" s="93" t="s">
        <v>694</v>
      </c>
      <c r="M272" s="93" t="s">
        <v>694</v>
      </c>
      <c r="N272" s="21" t="s">
        <v>694</v>
      </c>
      <c r="O272" s="66">
        <v>0.95652173913043481</v>
      </c>
      <c r="P272" s="66">
        <v>0</v>
      </c>
      <c r="Q272" s="66">
        <v>4.3478260869565216E-2</v>
      </c>
      <c r="R272" s="66">
        <v>0</v>
      </c>
      <c r="S272" s="120">
        <v>23</v>
      </c>
      <c r="T272" s="66" t="s">
        <v>694</v>
      </c>
      <c r="U272" s="66" t="s">
        <v>694</v>
      </c>
      <c r="V272" s="66" t="s">
        <v>694</v>
      </c>
      <c r="W272" s="66" t="s">
        <v>694</v>
      </c>
      <c r="X272" s="120" t="s">
        <v>694</v>
      </c>
      <c r="Y272" s="96">
        <v>0.95</v>
      </c>
      <c r="Z272" s="96">
        <v>0.05</v>
      </c>
      <c r="AA272" s="96">
        <v>0</v>
      </c>
      <c r="AB272" s="96">
        <v>0</v>
      </c>
      <c r="AC272" s="16">
        <v>20</v>
      </c>
      <c r="AD272" s="96" t="s">
        <v>694</v>
      </c>
      <c r="AE272" s="96" t="s">
        <v>694</v>
      </c>
      <c r="AF272" s="96" t="s">
        <v>694</v>
      </c>
      <c r="AG272" s="96" t="s">
        <v>694</v>
      </c>
      <c r="AH272" s="16" t="s">
        <v>694</v>
      </c>
      <c r="AI272" s="97">
        <v>0.89473684210526316</v>
      </c>
      <c r="AJ272" s="98">
        <v>0.10526315789473684</v>
      </c>
      <c r="AK272" s="98">
        <v>0</v>
      </c>
      <c r="AL272" s="98">
        <v>0</v>
      </c>
      <c r="AM272" s="99">
        <v>19</v>
      </c>
      <c r="AN272" s="98" t="s">
        <v>694</v>
      </c>
      <c r="AO272" s="98" t="s">
        <v>694</v>
      </c>
      <c r="AP272" s="98" t="s">
        <v>694</v>
      </c>
      <c r="AQ272" s="98" t="s">
        <v>694</v>
      </c>
      <c r="AR272" s="99" t="s">
        <v>694</v>
      </c>
    </row>
    <row r="273" spans="1:44">
      <c r="A273" s="58" t="s">
        <v>528</v>
      </c>
      <c r="B273" s="58">
        <v>121</v>
      </c>
      <c r="C273" s="58" t="s">
        <v>13</v>
      </c>
      <c r="D273" s="92" t="s">
        <v>529</v>
      </c>
      <c r="E273" s="122">
        <v>0.6450079239302694</v>
      </c>
      <c r="F273" s="122">
        <v>0.19447588861218021</v>
      </c>
      <c r="G273" s="122">
        <v>0.15078107312655648</v>
      </c>
      <c r="H273" s="122">
        <v>9.7351143309938881E-3</v>
      </c>
      <c r="I273" s="21">
        <v>4417</v>
      </c>
      <c r="J273" s="93">
        <v>0.15697674418604651</v>
      </c>
      <c r="K273" s="93">
        <v>0.35465116279069769</v>
      </c>
      <c r="L273" s="93">
        <v>0.47093023255813954</v>
      </c>
      <c r="M273" s="93">
        <v>1.7441860465116279E-2</v>
      </c>
      <c r="N273" s="21">
        <v>172</v>
      </c>
      <c r="O273" s="66">
        <v>0.64109848484848486</v>
      </c>
      <c r="P273" s="66">
        <v>0.20643939393939395</v>
      </c>
      <c r="Q273" s="66">
        <v>0.14512310606060605</v>
      </c>
      <c r="R273" s="66">
        <v>7.3390151515151519E-3</v>
      </c>
      <c r="S273" s="120">
        <v>4224</v>
      </c>
      <c r="T273" s="66">
        <v>0.14814814814814814</v>
      </c>
      <c r="U273" s="66">
        <v>0.33950617283950618</v>
      </c>
      <c r="V273" s="66">
        <v>0.50617283950617287</v>
      </c>
      <c r="W273" s="66">
        <v>6.1728395061728392E-3</v>
      </c>
      <c r="X273" s="120">
        <v>162</v>
      </c>
      <c r="Y273" s="96">
        <v>0.91790000000000005</v>
      </c>
      <c r="Z273" s="96">
        <v>0.2273</v>
      </c>
      <c r="AA273" s="96">
        <v>0.14130000000000001</v>
      </c>
      <c r="AB273" s="96">
        <v>1.3599999999999999E-2</v>
      </c>
      <c r="AC273" s="16">
        <v>4132</v>
      </c>
      <c r="AD273" s="96">
        <v>7.8014184397163122E-2</v>
      </c>
      <c r="AE273" s="96">
        <v>0.3475177304964539</v>
      </c>
      <c r="AF273" s="96">
        <v>0.57446808510638303</v>
      </c>
      <c r="AG273" s="96">
        <v>0</v>
      </c>
      <c r="AH273" s="16">
        <v>141</v>
      </c>
      <c r="AI273" s="97">
        <v>0.61173253790703452</v>
      </c>
      <c r="AJ273" s="98">
        <v>0.22943077305493412</v>
      </c>
      <c r="AK273" s="98">
        <v>0.14640815311956251</v>
      </c>
      <c r="AL273" s="98">
        <v>1.2428535918468804E-2</v>
      </c>
      <c r="AM273" s="99">
        <v>4023</v>
      </c>
      <c r="AN273" s="98">
        <v>9.420289855072464E-2</v>
      </c>
      <c r="AO273" s="98">
        <v>0.25362318840579712</v>
      </c>
      <c r="AP273" s="98">
        <v>0.65217391304347827</v>
      </c>
      <c r="AQ273" s="98">
        <v>0</v>
      </c>
      <c r="AR273" s="99">
        <v>138</v>
      </c>
    </row>
    <row r="274" spans="1:44">
      <c r="A274" s="58" t="s">
        <v>530</v>
      </c>
      <c r="B274" s="58">
        <v>113</v>
      </c>
      <c r="C274" s="58" t="s">
        <v>13</v>
      </c>
      <c r="D274" s="92" t="s">
        <v>531</v>
      </c>
      <c r="E274" s="122">
        <v>0.94285714285714284</v>
      </c>
      <c r="F274" s="122">
        <v>2.8571428571428571E-2</v>
      </c>
      <c r="G274" s="122">
        <v>2.8571428571428571E-2</v>
      </c>
      <c r="H274" s="122">
        <v>0</v>
      </c>
      <c r="I274" s="21">
        <v>35</v>
      </c>
      <c r="J274" s="93" t="s">
        <v>774</v>
      </c>
      <c r="K274" s="93" t="s">
        <v>774</v>
      </c>
      <c r="L274" s="93" t="s">
        <v>774</v>
      </c>
      <c r="M274" s="93" t="s">
        <v>774</v>
      </c>
      <c r="N274" s="93" t="s">
        <v>774</v>
      </c>
      <c r="O274" s="66">
        <v>0.83333333333333337</v>
      </c>
      <c r="P274" s="66">
        <v>8.3333333333333329E-2</v>
      </c>
      <c r="Q274" s="66">
        <v>8.3333333333333329E-2</v>
      </c>
      <c r="R274" s="66">
        <v>0</v>
      </c>
      <c r="S274" s="120">
        <v>36</v>
      </c>
      <c r="T274" s="66" t="s">
        <v>774</v>
      </c>
      <c r="U274" s="66" t="s">
        <v>774</v>
      </c>
      <c r="V274" s="66" t="s">
        <v>774</v>
      </c>
      <c r="W274" s="66" t="s">
        <v>774</v>
      </c>
      <c r="X274" s="120" t="s">
        <v>774</v>
      </c>
      <c r="Y274" s="96">
        <v>0.97142857142857142</v>
      </c>
      <c r="Z274" s="96">
        <v>2.8571428571428571E-2</v>
      </c>
      <c r="AA274" s="96">
        <v>0</v>
      </c>
      <c r="AB274" s="96">
        <v>0</v>
      </c>
      <c r="AC274" s="16">
        <v>35</v>
      </c>
      <c r="AD274" s="93" t="s">
        <v>774</v>
      </c>
      <c r="AE274" s="93" t="s">
        <v>774</v>
      </c>
      <c r="AF274" s="93" t="s">
        <v>774</v>
      </c>
      <c r="AG274" s="93" t="s">
        <v>774</v>
      </c>
      <c r="AH274" s="105" t="s">
        <v>774</v>
      </c>
      <c r="AI274" s="97">
        <v>1</v>
      </c>
      <c r="AJ274" s="98">
        <v>0</v>
      </c>
      <c r="AK274" s="98">
        <v>0</v>
      </c>
      <c r="AL274" s="98">
        <v>0</v>
      </c>
      <c r="AM274" s="99">
        <v>38</v>
      </c>
      <c r="AN274" s="97" t="s">
        <v>774</v>
      </c>
      <c r="AO274" s="98" t="s">
        <v>774</v>
      </c>
      <c r="AP274" s="98" t="s">
        <v>774</v>
      </c>
      <c r="AQ274" s="98" t="s">
        <v>774</v>
      </c>
      <c r="AR274" s="99" t="s">
        <v>774</v>
      </c>
    </row>
    <row r="275" spans="1:44">
      <c r="A275" s="58" t="s">
        <v>532</v>
      </c>
      <c r="B275" s="58">
        <v>121</v>
      </c>
      <c r="C275" s="58" t="s">
        <v>13</v>
      </c>
      <c r="D275" s="92" t="s">
        <v>533</v>
      </c>
      <c r="E275" s="122">
        <v>0.61857529305680792</v>
      </c>
      <c r="F275" s="122">
        <v>0.33273219116321012</v>
      </c>
      <c r="G275" s="122">
        <v>2.1641118124436431E-2</v>
      </c>
      <c r="H275" s="122">
        <v>2.7051397655545536E-2</v>
      </c>
      <c r="I275" s="21">
        <v>1109</v>
      </c>
      <c r="J275" s="93">
        <v>6.25E-2</v>
      </c>
      <c r="K275" s="93">
        <v>0.75</v>
      </c>
      <c r="L275" s="93">
        <v>0.1875</v>
      </c>
      <c r="M275" s="93">
        <v>0</v>
      </c>
      <c r="N275" s="21">
        <v>16</v>
      </c>
      <c r="O275" s="66">
        <v>0.61620658949243101</v>
      </c>
      <c r="P275" s="66">
        <v>0.33570792520035619</v>
      </c>
      <c r="Q275" s="66">
        <v>2.4933214603739984E-2</v>
      </c>
      <c r="R275" s="66">
        <v>2.3152270703472842E-2</v>
      </c>
      <c r="S275" s="120">
        <v>1123</v>
      </c>
      <c r="T275" s="66">
        <v>0</v>
      </c>
      <c r="U275" s="66">
        <v>0.84615384615384615</v>
      </c>
      <c r="V275" s="66">
        <v>0.15384615384615385</v>
      </c>
      <c r="W275" s="66">
        <v>0</v>
      </c>
      <c r="X275" s="120">
        <v>13</v>
      </c>
      <c r="Y275" s="96">
        <v>0.55719557195571956</v>
      </c>
      <c r="Z275" s="96">
        <v>0.39206642066420666</v>
      </c>
      <c r="AA275" s="96">
        <v>2.859778597785978E-2</v>
      </c>
      <c r="AB275" s="96">
        <v>2.2140221402214021E-2</v>
      </c>
      <c r="AC275" s="16">
        <v>1084</v>
      </c>
      <c r="AD275" s="96">
        <v>0</v>
      </c>
      <c r="AE275" s="96">
        <v>0.58333333333333337</v>
      </c>
      <c r="AF275" s="96">
        <v>0.41666666666666669</v>
      </c>
      <c r="AG275" s="96">
        <v>0</v>
      </c>
      <c r="AH275" s="16">
        <v>12</v>
      </c>
      <c r="AI275" s="97">
        <v>0.54333643988816405</v>
      </c>
      <c r="AJ275" s="98">
        <v>0.40726933830382106</v>
      </c>
      <c r="AK275" s="98">
        <v>3.3550792171481825E-2</v>
      </c>
      <c r="AL275" s="98">
        <v>1.5843429636533086E-2</v>
      </c>
      <c r="AM275" s="99">
        <v>1073</v>
      </c>
      <c r="AN275" s="98">
        <v>0</v>
      </c>
      <c r="AO275" s="98">
        <v>0.63636363636363635</v>
      </c>
      <c r="AP275" s="98">
        <v>0.36363636363636365</v>
      </c>
      <c r="AQ275" s="98">
        <v>0</v>
      </c>
      <c r="AR275" s="99">
        <v>11</v>
      </c>
    </row>
    <row r="276" spans="1:44">
      <c r="A276" s="58" t="s">
        <v>534</v>
      </c>
      <c r="B276" s="58">
        <v>101</v>
      </c>
      <c r="C276" s="58" t="s">
        <v>13</v>
      </c>
      <c r="D276" s="92" t="s">
        <v>535</v>
      </c>
      <c r="E276" s="122">
        <v>0.91428571428571426</v>
      </c>
      <c r="F276" s="122">
        <v>8.5714285714285715E-2</v>
      </c>
      <c r="G276" s="122">
        <v>0</v>
      </c>
      <c r="H276" s="122">
        <v>0</v>
      </c>
      <c r="I276" s="21">
        <v>35</v>
      </c>
      <c r="J276" s="93" t="s">
        <v>694</v>
      </c>
      <c r="K276" s="93" t="s">
        <v>694</v>
      </c>
      <c r="L276" s="93" t="s">
        <v>694</v>
      </c>
      <c r="M276" s="93" t="s">
        <v>694</v>
      </c>
      <c r="N276" s="21" t="s">
        <v>694</v>
      </c>
      <c r="O276" s="66">
        <v>0.87804878048780488</v>
      </c>
      <c r="P276" s="66">
        <v>0.12195121951219512</v>
      </c>
      <c r="Q276" s="66">
        <v>0</v>
      </c>
      <c r="R276" s="66">
        <v>0</v>
      </c>
      <c r="S276" s="120">
        <v>41</v>
      </c>
      <c r="T276" s="66" t="s">
        <v>694</v>
      </c>
      <c r="U276" s="66" t="s">
        <v>694</v>
      </c>
      <c r="V276" s="66" t="s">
        <v>694</v>
      </c>
      <c r="W276" s="66" t="s">
        <v>694</v>
      </c>
      <c r="X276" s="120" t="s">
        <v>694</v>
      </c>
      <c r="Y276" s="96">
        <v>0.87179487179487181</v>
      </c>
      <c r="Z276" s="96">
        <v>0.12820512820512819</v>
      </c>
      <c r="AA276" s="96">
        <v>0</v>
      </c>
      <c r="AB276" s="96">
        <v>0</v>
      </c>
      <c r="AC276" s="16">
        <v>39</v>
      </c>
      <c r="AD276" s="96" t="s">
        <v>694</v>
      </c>
      <c r="AE276" s="96" t="s">
        <v>694</v>
      </c>
      <c r="AF276" s="96" t="s">
        <v>694</v>
      </c>
      <c r="AG276" s="96" t="s">
        <v>694</v>
      </c>
      <c r="AH276" s="16" t="s">
        <v>694</v>
      </c>
      <c r="AI276" s="97">
        <v>0.81081081081081086</v>
      </c>
      <c r="AJ276" s="98">
        <v>0.1891891891891892</v>
      </c>
      <c r="AK276" s="98">
        <v>0</v>
      </c>
      <c r="AL276" s="98">
        <v>0</v>
      </c>
      <c r="AM276" s="99">
        <v>37</v>
      </c>
      <c r="AN276" s="98" t="s">
        <v>694</v>
      </c>
      <c r="AO276" s="98" t="s">
        <v>694</v>
      </c>
      <c r="AP276" s="98" t="s">
        <v>694</v>
      </c>
      <c r="AQ276" s="98" t="s">
        <v>694</v>
      </c>
      <c r="AR276" s="99" t="s">
        <v>694</v>
      </c>
    </row>
    <row r="277" spans="1:44">
      <c r="A277" s="58" t="s">
        <v>536</v>
      </c>
      <c r="B277" s="58">
        <v>113</v>
      </c>
      <c r="C277" s="58" t="s">
        <v>13</v>
      </c>
      <c r="D277" s="92" t="s">
        <v>537</v>
      </c>
      <c r="E277" s="122">
        <v>0.69186046511627908</v>
      </c>
      <c r="F277" s="122">
        <v>0.26162790697674421</v>
      </c>
      <c r="G277" s="122">
        <v>2.9069767441860465E-2</v>
      </c>
      <c r="H277" s="122">
        <v>1.7441860465116279E-2</v>
      </c>
      <c r="I277" s="21">
        <v>172</v>
      </c>
      <c r="J277" s="93" t="s">
        <v>774</v>
      </c>
      <c r="K277" s="93" t="s">
        <v>774</v>
      </c>
      <c r="L277" s="93" t="s">
        <v>774</v>
      </c>
      <c r="M277" s="93" t="s">
        <v>774</v>
      </c>
      <c r="N277" s="93" t="s">
        <v>774</v>
      </c>
      <c r="O277" s="66">
        <v>0.63736263736263732</v>
      </c>
      <c r="P277" s="66">
        <v>0.2967032967032967</v>
      </c>
      <c r="Q277" s="66">
        <v>4.3956043956043959E-2</v>
      </c>
      <c r="R277" s="66">
        <v>2.197802197802198E-2</v>
      </c>
      <c r="S277" s="120">
        <v>182</v>
      </c>
      <c r="T277" s="66" t="s">
        <v>774</v>
      </c>
      <c r="U277" s="66" t="s">
        <v>774</v>
      </c>
      <c r="V277" s="66" t="s">
        <v>774</v>
      </c>
      <c r="W277" s="66" t="s">
        <v>774</v>
      </c>
      <c r="X277" s="120" t="s">
        <v>774</v>
      </c>
      <c r="Y277" s="96">
        <v>0.59154929577464788</v>
      </c>
      <c r="Z277" s="96">
        <v>0.31924882629107981</v>
      </c>
      <c r="AA277" s="96">
        <v>7.5117370892018781E-2</v>
      </c>
      <c r="AB277" s="96">
        <v>1.4084507042253521E-2</v>
      </c>
      <c r="AC277" s="16">
        <v>213</v>
      </c>
      <c r="AD277" s="96">
        <v>8.3333333333333329E-2</v>
      </c>
      <c r="AE277" s="96">
        <v>0.66666666666666663</v>
      </c>
      <c r="AF277" s="96">
        <v>0.16666666666666666</v>
      </c>
      <c r="AG277" s="96">
        <v>8.3333333333333329E-2</v>
      </c>
      <c r="AH277" s="16">
        <v>12</v>
      </c>
      <c r="AI277" s="97">
        <v>0.53110047846889952</v>
      </c>
      <c r="AJ277" s="98">
        <v>0.32057416267942584</v>
      </c>
      <c r="AK277" s="98">
        <v>0.13875598086124402</v>
      </c>
      <c r="AL277" s="98">
        <v>9.5693779904306216E-3</v>
      </c>
      <c r="AM277" s="99">
        <v>209</v>
      </c>
      <c r="AN277" s="98">
        <v>0</v>
      </c>
      <c r="AO277" s="98">
        <v>0.61538461538461542</v>
      </c>
      <c r="AP277" s="98">
        <v>0.38461538461538464</v>
      </c>
      <c r="AQ277" s="98">
        <v>0</v>
      </c>
      <c r="AR277" s="99">
        <v>13</v>
      </c>
    </row>
    <row r="278" spans="1:44">
      <c r="A278" s="58" t="s">
        <v>538</v>
      </c>
      <c r="B278" s="58">
        <v>105</v>
      </c>
      <c r="C278" s="58" t="s">
        <v>13</v>
      </c>
      <c r="D278" s="92" t="s">
        <v>539</v>
      </c>
      <c r="E278" s="122">
        <v>0.91176470588235292</v>
      </c>
      <c r="F278" s="122">
        <v>8.8235294117647065E-2</v>
      </c>
      <c r="G278" s="122">
        <v>0</v>
      </c>
      <c r="H278" s="122">
        <v>0</v>
      </c>
      <c r="I278" s="21">
        <v>34</v>
      </c>
      <c r="J278" s="93" t="s">
        <v>694</v>
      </c>
      <c r="K278" s="93" t="s">
        <v>694</v>
      </c>
      <c r="L278" s="93" t="s">
        <v>694</v>
      </c>
      <c r="M278" s="93" t="s">
        <v>694</v>
      </c>
      <c r="N278" s="21" t="s">
        <v>694</v>
      </c>
      <c r="O278" s="66">
        <v>0.92105263157894735</v>
      </c>
      <c r="P278" s="66">
        <v>5.2631578947368418E-2</v>
      </c>
      <c r="Q278" s="66">
        <v>0</v>
      </c>
      <c r="R278" s="66">
        <v>2.6315789473684209E-2</v>
      </c>
      <c r="S278" s="120">
        <v>38</v>
      </c>
      <c r="T278" s="66" t="s">
        <v>774</v>
      </c>
      <c r="U278" s="66" t="s">
        <v>774</v>
      </c>
      <c r="V278" s="66" t="s">
        <v>774</v>
      </c>
      <c r="W278" s="66" t="s">
        <v>774</v>
      </c>
      <c r="X278" s="120" t="s">
        <v>774</v>
      </c>
      <c r="Y278" s="96">
        <v>0.94594594594594594</v>
      </c>
      <c r="Z278" s="96">
        <v>2.7027027027027029E-2</v>
      </c>
      <c r="AA278" s="96">
        <v>0</v>
      </c>
      <c r="AB278" s="96">
        <v>2.7027027027027029E-2</v>
      </c>
      <c r="AC278" s="16">
        <v>37</v>
      </c>
      <c r="AD278" s="96" t="s">
        <v>694</v>
      </c>
      <c r="AE278" s="96" t="s">
        <v>694</v>
      </c>
      <c r="AF278" s="96" t="s">
        <v>694</v>
      </c>
      <c r="AG278" s="96" t="s">
        <v>694</v>
      </c>
      <c r="AH278" s="16" t="s">
        <v>694</v>
      </c>
      <c r="AI278" s="97">
        <v>0.83333333333333337</v>
      </c>
      <c r="AJ278" s="98">
        <v>0.13333333333333333</v>
      </c>
      <c r="AK278" s="98">
        <v>0</v>
      </c>
      <c r="AL278" s="98">
        <v>3.3333333333333333E-2</v>
      </c>
      <c r="AM278" s="99">
        <v>30</v>
      </c>
      <c r="AN278" s="98" t="s">
        <v>694</v>
      </c>
      <c r="AO278" s="98" t="s">
        <v>694</v>
      </c>
      <c r="AP278" s="98" t="s">
        <v>694</v>
      </c>
      <c r="AQ278" s="98" t="s">
        <v>694</v>
      </c>
      <c r="AR278" s="99" t="s">
        <v>694</v>
      </c>
    </row>
    <row r="279" spans="1:44">
      <c r="A279" s="58" t="s">
        <v>540</v>
      </c>
      <c r="B279" s="58">
        <v>113</v>
      </c>
      <c r="C279" s="58" t="s">
        <v>13</v>
      </c>
      <c r="D279" s="92" t="s">
        <v>541</v>
      </c>
      <c r="E279" s="122">
        <v>0.625</v>
      </c>
      <c r="F279" s="122">
        <v>0.21527777777777779</v>
      </c>
      <c r="G279" s="122">
        <v>0.14583333333333334</v>
      </c>
      <c r="H279" s="122">
        <v>1.3888888888888888E-2</v>
      </c>
      <c r="I279" s="21">
        <v>144</v>
      </c>
      <c r="J279" s="93" t="s">
        <v>774</v>
      </c>
      <c r="K279" s="93" t="s">
        <v>774</v>
      </c>
      <c r="L279" s="93" t="s">
        <v>774</v>
      </c>
      <c r="M279" s="93" t="s">
        <v>774</v>
      </c>
      <c r="N279" s="93" t="s">
        <v>774</v>
      </c>
      <c r="O279" s="66">
        <v>0.64238410596026485</v>
      </c>
      <c r="P279" s="66">
        <v>0.25827814569536423</v>
      </c>
      <c r="Q279" s="66">
        <v>9.2715231788079472E-2</v>
      </c>
      <c r="R279" s="66">
        <v>6.6225165562913907E-3</v>
      </c>
      <c r="S279" s="120">
        <v>151</v>
      </c>
      <c r="T279" s="66" t="s">
        <v>774</v>
      </c>
      <c r="U279" s="66" t="s">
        <v>774</v>
      </c>
      <c r="V279" s="66" t="s">
        <v>774</v>
      </c>
      <c r="W279" s="66" t="s">
        <v>774</v>
      </c>
      <c r="X279" s="120" t="s">
        <v>774</v>
      </c>
      <c r="Y279" s="96">
        <v>0.56849315068493156</v>
      </c>
      <c r="Z279" s="96">
        <v>0.28767123287671231</v>
      </c>
      <c r="AA279" s="96">
        <v>0.13013698630136986</v>
      </c>
      <c r="AB279" s="96">
        <v>1.3698630136986301E-2</v>
      </c>
      <c r="AC279" s="16">
        <v>146</v>
      </c>
      <c r="AD279" s="93" t="s">
        <v>774</v>
      </c>
      <c r="AE279" s="93" t="s">
        <v>774</v>
      </c>
      <c r="AF279" s="93" t="s">
        <v>774</v>
      </c>
      <c r="AG279" s="93" t="s">
        <v>774</v>
      </c>
      <c r="AH279" s="105" t="s">
        <v>774</v>
      </c>
      <c r="AI279" s="97">
        <v>0.47014925373134331</v>
      </c>
      <c r="AJ279" s="98">
        <v>0.36567164179104478</v>
      </c>
      <c r="AK279" s="98">
        <v>0.14925373134328357</v>
      </c>
      <c r="AL279" s="98">
        <v>1.4925373134328358E-2</v>
      </c>
      <c r="AM279" s="99">
        <v>134</v>
      </c>
      <c r="AN279" s="97" t="s">
        <v>774</v>
      </c>
      <c r="AO279" s="98" t="s">
        <v>774</v>
      </c>
      <c r="AP279" s="98" t="s">
        <v>774</v>
      </c>
      <c r="AQ279" s="98" t="s">
        <v>774</v>
      </c>
      <c r="AR279" s="99" t="s">
        <v>774</v>
      </c>
    </row>
    <row r="280" spans="1:44">
      <c r="A280" s="58" t="s">
        <v>542</v>
      </c>
      <c r="B280" s="58">
        <v>171</v>
      </c>
      <c r="C280" s="58" t="s">
        <v>13</v>
      </c>
      <c r="D280" s="92" t="s">
        <v>543</v>
      </c>
      <c r="E280" s="122">
        <v>0.82089552238805974</v>
      </c>
      <c r="F280" s="122">
        <v>0.1417910447761194</v>
      </c>
      <c r="G280" s="122">
        <v>2.2388059701492536E-2</v>
      </c>
      <c r="H280" s="122">
        <v>1.4925373134328358E-2</v>
      </c>
      <c r="I280" s="21">
        <v>134</v>
      </c>
      <c r="J280" s="93" t="s">
        <v>774</v>
      </c>
      <c r="K280" s="93" t="s">
        <v>774</v>
      </c>
      <c r="L280" s="93" t="s">
        <v>774</v>
      </c>
      <c r="M280" s="93" t="s">
        <v>774</v>
      </c>
      <c r="N280" s="93" t="s">
        <v>774</v>
      </c>
      <c r="O280" s="66">
        <v>0.75187969924812026</v>
      </c>
      <c r="P280" s="66">
        <v>0.20300751879699247</v>
      </c>
      <c r="Q280" s="66">
        <v>1.5037593984962405E-2</v>
      </c>
      <c r="R280" s="66">
        <v>3.007518796992481E-2</v>
      </c>
      <c r="S280" s="120">
        <v>133</v>
      </c>
      <c r="T280" s="66" t="s">
        <v>774</v>
      </c>
      <c r="U280" s="66" t="s">
        <v>774</v>
      </c>
      <c r="V280" s="66" t="s">
        <v>774</v>
      </c>
      <c r="W280" s="66" t="s">
        <v>774</v>
      </c>
      <c r="X280" s="120" t="s">
        <v>774</v>
      </c>
      <c r="Y280" s="96">
        <v>0.8046875</v>
      </c>
      <c r="Z280" s="96">
        <v>0.1796875</v>
      </c>
      <c r="AA280" s="96">
        <v>7.8125E-3</v>
      </c>
      <c r="AB280" s="96">
        <v>7.8125E-3</v>
      </c>
      <c r="AC280" s="16">
        <v>128</v>
      </c>
      <c r="AD280" s="93" t="s">
        <v>774</v>
      </c>
      <c r="AE280" s="93" t="s">
        <v>774</v>
      </c>
      <c r="AF280" s="93" t="s">
        <v>774</v>
      </c>
      <c r="AG280" s="93" t="s">
        <v>774</v>
      </c>
      <c r="AH280" s="105" t="s">
        <v>774</v>
      </c>
      <c r="AI280" s="97">
        <v>0.66666666666666663</v>
      </c>
      <c r="AJ280" s="98">
        <v>0.30833333333333335</v>
      </c>
      <c r="AK280" s="98">
        <v>2.5000000000000001E-2</v>
      </c>
      <c r="AL280" s="98">
        <v>0</v>
      </c>
      <c r="AM280" s="99">
        <v>120</v>
      </c>
      <c r="AN280" s="97" t="s">
        <v>774</v>
      </c>
      <c r="AO280" s="98" t="s">
        <v>774</v>
      </c>
      <c r="AP280" s="98" t="s">
        <v>774</v>
      </c>
      <c r="AQ280" s="98" t="s">
        <v>774</v>
      </c>
      <c r="AR280" s="99" t="s">
        <v>774</v>
      </c>
    </row>
    <row r="281" spans="1:44">
      <c r="A281" s="58" t="s">
        <v>544</v>
      </c>
      <c r="B281" s="58">
        <v>105</v>
      </c>
      <c r="C281" s="58" t="s">
        <v>13</v>
      </c>
      <c r="D281" s="92" t="s">
        <v>545</v>
      </c>
      <c r="E281" s="122">
        <v>0.90101010101010104</v>
      </c>
      <c r="F281" s="122">
        <v>3.2323232323232323E-2</v>
      </c>
      <c r="G281" s="122">
        <v>6.6666666666666666E-2</v>
      </c>
      <c r="H281" s="122">
        <v>0</v>
      </c>
      <c r="I281" s="21">
        <v>495</v>
      </c>
      <c r="J281" s="93">
        <v>0.56000000000000005</v>
      </c>
      <c r="K281" s="93">
        <v>0.24</v>
      </c>
      <c r="L281" s="93">
        <v>0.2</v>
      </c>
      <c r="M281" s="93">
        <v>0</v>
      </c>
      <c r="N281" s="21">
        <v>25</v>
      </c>
      <c r="O281" s="66">
        <v>0.91313131313131313</v>
      </c>
      <c r="P281" s="66">
        <v>3.0303030303030304E-2</v>
      </c>
      <c r="Q281" s="66">
        <v>5.4545454545454543E-2</v>
      </c>
      <c r="R281" s="66">
        <v>2.0202020202020202E-3</v>
      </c>
      <c r="S281" s="120">
        <v>495</v>
      </c>
      <c r="T281" s="66">
        <v>0.5357142857142857</v>
      </c>
      <c r="U281" s="66">
        <v>0.21428571428571427</v>
      </c>
      <c r="V281" s="66">
        <v>0.25</v>
      </c>
      <c r="W281" s="66">
        <v>0</v>
      </c>
      <c r="X281" s="120">
        <v>28</v>
      </c>
      <c r="Y281" s="96">
        <v>0.90200000000000002</v>
      </c>
      <c r="Z281" s="96">
        <v>5.1999999999999998E-2</v>
      </c>
      <c r="AA281" s="96">
        <v>4.5999999999999999E-2</v>
      </c>
      <c r="AB281" s="96">
        <v>0</v>
      </c>
      <c r="AC281" s="16">
        <v>500</v>
      </c>
      <c r="AD281" s="96">
        <v>0.43333333333333335</v>
      </c>
      <c r="AE281" s="96">
        <v>0.4</v>
      </c>
      <c r="AF281" s="96">
        <v>0.16666666666666666</v>
      </c>
      <c r="AG281" s="96">
        <v>0</v>
      </c>
      <c r="AH281" s="16">
        <v>30</v>
      </c>
      <c r="AI281" s="97">
        <v>0.90532544378698221</v>
      </c>
      <c r="AJ281" s="98">
        <v>4.9309664694280081E-2</v>
      </c>
      <c r="AK281" s="98">
        <v>4.3392504930966469E-2</v>
      </c>
      <c r="AL281" s="98">
        <v>1.9723865877712033E-3</v>
      </c>
      <c r="AM281" s="99">
        <v>507</v>
      </c>
      <c r="AN281" s="98">
        <v>0.52631578947368418</v>
      </c>
      <c r="AO281" s="98">
        <v>0.28947368421052633</v>
      </c>
      <c r="AP281" s="98">
        <v>0.18421052631578946</v>
      </c>
      <c r="AQ281" s="98">
        <v>0</v>
      </c>
      <c r="AR281" s="99">
        <v>38</v>
      </c>
    </row>
    <row r="282" spans="1:44">
      <c r="A282" s="58" t="s">
        <v>546</v>
      </c>
      <c r="B282" s="58">
        <v>123</v>
      </c>
      <c r="C282" s="58" t="s">
        <v>13</v>
      </c>
      <c r="D282" s="92" t="s">
        <v>547</v>
      </c>
      <c r="E282" s="93" t="s">
        <v>774</v>
      </c>
      <c r="F282" s="93" t="s">
        <v>774</v>
      </c>
      <c r="G282" s="93" t="s">
        <v>774</v>
      </c>
      <c r="H282" s="93" t="s">
        <v>774</v>
      </c>
      <c r="I282" s="93" t="s">
        <v>774</v>
      </c>
      <c r="J282" s="93" t="s">
        <v>694</v>
      </c>
      <c r="K282" s="93" t="s">
        <v>694</v>
      </c>
      <c r="L282" s="93" t="s">
        <v>694</v>
      </c>
      <c r="M282" s="93" t="s">
        <v>694</v>
      </c>
      <c r="N282" s="21" t="s">
        <v>694</v>
      </c>
      <c r="O282" s="66">
        <v>0.9375</v>
      </c>
      <c r="P282" s="66">
        <v>0</v>
      </c>
      <c r="Q282" s="66">
        <v>0</v>
      </c>
      <c r="R282" s="66">
        <v>6.25E-2</v>
      </c>
      <c r="S282" s="120">
        <v>16</v>
      </c>
      <c r="T282" s="66" t="s">
        <v>694</v>
      </c>
      <c r="U282" s="66" t="s">
        <v>694</v>
      </c>
      <c r="V282" s="66" t="s">
        <v>694</v>
      </c>
      <c r="W282" s="66" t="s">
        <v>694</v>
      </c>
      <c r="X282" s="120" t="s">
        <v>694</v>
      </c>
      <c r="Y282" s="96">
        <v>1</v>
      </c>
      <c r="Z282" s="96">
        <v>0</v>
      </c>
      <c r="AA282" s="96">
        <v>0</v>
      </c>
      <c r="AB282" s="96">
        <v>0</v>
      </c>
      <c r="AC282" s="16">
        <v>12</v>
      </c>
      <c r="AD282" s="96" t="s">
        <v>694</v>
      </c>
      <c r="AE282" s="96" t="s">
        <v>694</v>
      </c>
      <c r="AF282" s="96" t="s">
        <v>694</v>
      </c>
      <c r="AG282" s="96" t="s">
        <v>694</v>
      </c>
      <c r="AH282" s="16" t="s">
        <v>694</v>
      </c>
      <c r="AI282" s="97">
        <v>0.9375</v>
      </c>
      <c r="AJ282" s="98">
        <v>0</v>
      </c>
      <c r="AK282" s="98">
        <v>0</v>
      </c>
      <c r="AL282" s="98">
        <v>6.25E-2</v>
      </c>
      <c r="AM282" s="99">
        <v>16</v>
      </c>
      <c r="AN282" s="98" t="s">
        <v>694</v>
      </c>
      <c r="AO282" s="98" t="s">
        <v>694</v>
      </c>
      <c r="AP282" s="98" t="s">
        <v>694</v>
      </c>
      <c r="AQ282" s="98" t="s">
        <v>694</v>
      </c>
      <c r="AR282" s="99" t="s">
        <v>694</v>
      </c>
    </row>
    <row r="283" spans="1:44">
      <c r="A283" s="58" t="s">
        <v>548</v>
      </c>
      <c r="B283" s="58">
        <v>112</v>
      </c>
      <c r="C283" s="58" t="s">
        <v>13</v>
      </c>
      <c r="D283" s="92" t="s">
        <v>549</v>
      </c>
      <c r="E283" s="122">
        <v>0.67045454545454541</v>
      </c>
      <c r="F283" s="122">
        <v>0.26136363636363635</v>
      </c>
      <c r="G283" s="122">
        <v>3.4090909090909088E-2</v>
      </c>
      <c r="H283" s="122">
        <v>3.4090909090909088E-2</v>
      </c>
      <c r="I283" s="21">
        <v>88</v>
      </c>
      <c r="J283" s="93" t="s">
        <v>694</v>
      </c>
      <c r="K283" s="93" t="s">
        <v>694</v>
      </c>
      <c r="L283" s="93" t="s">
        <v>694</v>
      </c>
      <c r="M283" s="93" t="s">
        <v>694</v>
      </c>
      <c r="N283" s="21" t="s">
        <v>694</v>
      </c>
      <c r="O283" s="66">
        <v>0.66990291262135926</v>
      </c>
      <c r="P283" s="66">
        <v>0.26213592233009708</v>
      </c>
      <c r="Q283" s="66">
        <v>3.8834951456310676E-2</v>
      </c>
      <c r="R283" s="66">
        <v>2.9126213592233011E-2</v>
      </c>
      <c r="S283" s="120">
        <v>103</v>
      </c>
      <c r="T283" s="66" t="s">
        <v>774</v>
      </c>
      <c r="U283" s="66" t="s">
        <v>774</v>
      </c>
      <c r="V283" s="66" t="s">
        <v>774</v>
      </c>
      <c r="W283" s="66" t="s">
        <v>774</v>
      </c>
      <c r="X283" s="120" t="s">
        <v>774</v>
      </c>
      <c r="Y283" s="96">
        <v>0.61052631578947369</v>
      </c>
      <c r="Z283" s="96">
        <v>0.28421052631578947</v>
      </c>
      <c r="AA283" s="96">
        <v>5.2631578947368418E-2</v>
      </c>
      <c r="AB283" s="96">
        <v>5.2631578947368418E-2</v>
      </c>
      <c r="AC283" s="16">
        <v>95</v>
      </c>
      <c r="AD283" s="93" t="s">
        <v>774</v>
      </c>
      <c r="AE283" s="93" t="s">
        <v>774</v>
      </c>
      <c r="AF283" s="93" t="s">
        <v>774</v>
      </c>
      <c r="AG283" s="93" t="s">
        <v>774</v>
      </c>
      <c r="AH283" s="105" t="s">
        <v>774</v>
      </c>
      <c r="AI283" s="97">
        <v>0.54545454545454541</v>
      </c>
      <c r="AJ283" s="98">
        <v>0.35353535353535354</v>
      </c>
      <c r="AK283" s="98">
        <v>6.0606060606060608E-2</v>
      </c>
      <c r="AL283" s="98">
        <v>4.0404040404040407E-2</v>
      </c>
      <c r="AM283" s="99">
        <v>99</v>
      </c>
      <c r="AN283" s="97" t="s">
        <v>774</v>
      </c>
      <c r="AO283" s="98" t="s">
        <v>774</v>
      </c>
      <c r="AP283" s="98" t="s">
        <v>774</v>
      </c>
      <c r="AQ283" s="98" t="s">
        <v>774</v>
      </c>
      <c r="AR283" s="99" t="s">
        <v>774</v>
      </c>
    </row>
    <row r="284" spans="1:44">
      <c r="A284" s="58" t="s">
        <v>672</v>
      </c>
      <c r="B284" s="58">
        <v>112</v>
      </c>
      <c r="C284" s="58" t="s">
        <v>13</v>
      </c>
      <c r="D284" s="92" t="s">
        <v>550</v>
      </c>
      <c r="E284" s="122">
        <v>0.66666666666666663</v>
      </c>
      <c r="F284" s="122">
        <v>0.22222222222222221</v>
      </c>
      <c r="G284" s="122">
        <v>0</v>
      </c>
      <c r="H284" s="122">
        <v>0.1111111111111111</v>
      </c>
      <c r="I284" s="21">
        <v>18</v>
      </c>
      <c r="J284" s="93" t="s">
        <v>774</v>
      </c>
      <c r="K284" s="93" t="s">
        <v>774</v>
      </c>
      <c r="L284" s="93" t="s">
        <v>774</v>
      </c>
      <c r="M284" s="93" t="s">
        <v>774</v>
      </c>
      <c r="N284" s="93" t="s">
        <v>774</v>
      </c>
      <c r="O284" s="66">
        <v>0.57894736842105265</v>
      </c>
      <c r="P284" s="66">
        <v>0.26315789473684209</v>
      </c>
      <c r="Q284" s="66">
        <v>5.2631578947368418E-2</v>
      </c>
      <c r="R284" s="66">
        <v>0.10526315789473684</v>
      </c>
      <c r="S284" s="120">
        <v>19</v>
      </c>
      <c r="T284" s="66" t="s">
        <v>774</v>
      </c>
      <c r="U284" s="66" t="s">
        <v>774</v>
      </c>
      <c r="V284" s="66" t="s">
        <v>774</v>
      </c>
      <c r="W284" s="66" t="s">
        <v>774</v>
      </c>
      <c r="X284" s="120" t="s">
        <v>774</v>
      </c>
      <c r="Y284" s="96">
        <v>0.55000000000000004</v>
      </c>
      <c r="Z284" s="96">
        <v>0.45</v>
      </c>
      <c r="AA284" s="96">
        <v>0</v>
      </c>
      <c r="AB284" s="96">
        <v>0</v>
      </c>
      <c r="AC284" s="16">
        <v>20</v>
      </c>
      <c r="AD284" s="96" t="s">
        <v>694</v>
      </c>
      <c r="AE284" s="96" t="s">
        <v>694</v>
      </c>
      <c r="AF284" s="96" t="s">
        <v>694</v>
      </c>
      <c r="AG284" s="96" t="s">
        <v>694</v>
      </c>
      <c r="AH284" s="16" t="s">
        <v>694</v>
      </c>
      <c r="AI284" s="97">
        <v>0.5</v>
      </c>
      <c r="AJ284" s="98">
        <v>0.5</v>
      </c>
      <c r="AK284" s="98">
        <v>0</v>
      </c>
      <c r="AL284" s="98">
        <v>0</v>
      </c>
      <c r="AM284" s="99">
        <v>20</v>
      </c>
      <c r="AN284" s="98" t="s">
        <v>694</v>
      </c>
      <c r="AO284" s="98" t="s">
        <v>694</v>
      </c>
      <c r="AP284" s="98" t="s">
        <v>694</v>
      </c>
      <c r="AQ284" s="98" t="s">
        <v>694</v>
      </c>
      <c r="AR284" s="99" t="s">
        <v>694</v>
      </c>
    </row>
    <row r="285" spans="1:44">
      <c r="A285" s="58" t="s">
        <v>551</v>
      </c>
      <c r="B285" s="58">
        <v>121</v>
      </c>
      <c r="C285" s="58" t="s">
        <v>13</v>
      </c>
      <c r="D285" s="92" t="s">
        <v>552</v>
      </c>
      <c r="E285" s="122">
        <v>0.60683760683760679</v>
      </c>
      <c r="F285" s="122">
        <v>0.21652421652421652</v>
      </c>
      <c r="G285" s="122">
        <v>0.16524216524216523</v>
      </c>
      <c r="H285" s="122">
        <v>1.1396011396011397E-2</v>
      </c>
      <c r="I285" s="21">
        <v>351</v>
      </c>
      <c r="J285" s="93">
        <v>0.27272727272727271</v>
      </c>
      <c r="K285" s="93">
        <v>0.54545454545454541</v>
      </c>
      <c r="L285" s="93">
        <v>0.18181818181818182</v>
      </c>
      <c r="M285" s="93">
        <v>0</v>
      </c>
      <c r="N285" s="21">
        <v>11</v>
      </c>
      <c r="O285" s="66">
        <v>0.59773371104815864</v>
      </c>
      <c r="P285" s="66">
        <v>0.25495750708215298</v>
      </c>
      <c r="Q285" s="66">
        <v>0.1359773371104816</v>
      </c>
      <c r="R285" s="66">
        <v>1.1331444759206799E-2</v>
      </c>
      <c r="S285" s="120">
        <v>353</v>
      </c>
      <c r="T285" s="66">
        <v>0.27272727272727271</v>
      </c>
      <c r="U285" s="66">
        <v>0.36363636363636365</v>
      </c>
      <c r="V285" s="66">
        <v>0.36363636363636365</v>
      </c>
      <c r="W285" s="66">
        <v>0</v>
      </c>
      <c r="X285" s="120">
        <v>11</v>
      </c>
      <c r="Y285" s="96">
        <v>0.61587301587301591</v>
      </c>
      <c r="Z285" s="96">
        <v>0.2634920634920635</v>
      </c>
      <c r="AA285" s="96">
        <v>0.10793650793650794</v>
      </c>
      <c r="AB285" s="96">
        <v>1.2698412698412698E-2</v>
      </c>
      <c r="AC285" s="16">
        <v>315</v>
      </c>
      <c r="AD285" s="96">
        <v>0.14285714285714285</v>
      </c>
      <c r="AE285" s="96">
        <v>0.6428571428571429</v>
      </c>
      <c r="AF285" s="96">
        <v>0.21428571428571427</v>
      </c>
      <c r="AG285" s="96">
        <v>0</v>
      </c>
      <c r="AH285" s="16">
        <v>14</v>
      </c>
      <c r="AI285" s="97">
        <v>0.5714285714285714</v>
      </c>
      <c r="AJ285" s="98">
        <v>0.29220779220779219</v>
      </c>
      <c r="AK285" s="98">
        <v>0.12662337662337661</v>
      </c>
      <c r="AL285" s="98">
        <v>9.74025974025974E-3</v>
      </c>
      <c r="AM285" s="99">
        <v>308</v>
      </c>
      <c r="AN285" s="98">
        <v>0.05</v>
      </c>
      <c r="AO285" s="98">
        <v>0.9</v>
      </c>
      <c r="AP285" s="98">
        <v>0.05</v>
      </c>
      <c r="AQ285" s="98">
        <v>0</v>
      </c>
      <c r="AR285" s="99">
        <v>20</v>
      </c>
    </row>
    <row r="286" spans="1:44">
      <c r="A286" s="58" t="s">
        <v>553</v>
      </c>
      <c r="B286" s="58">
        <v>113</v>
      </c>
      <c r="C286" s="58" t="s">
        <v>8</v>
      </c>
      <c r="D286" s="92" t="s">
        <v>554</v>
      </c>
      <c r="E286" s="122">
        <v>0.5898876404494382</v>
      </c>
      <c r="F286" s="122">
        <v>0.28988764044943821</v>
      </c>
      <c r="G286" s="122">
        <v>0.11123595505617978</v>
      </c>
      <c r="H286" s="122">
        <v>8.988764044943821E-3</v>
      </c>
      <c r="I286" s="21">
        <v>890</v>
      </c>
      <c r="J286" s="93">
        <v>3.7037037037037035E-2</v>
      </c>
      <c r="K286" s="93">
        <v>0.44444444444444442</v>
      </c>
      <c r="L286" s="93">
        <v>0.51851851851851849</v>
      </c>
      <c r="M286" s="93">
        <v>0</v>
      </c>
      <c r="N286" s="21">
        <v>27</v>
      </c>
      <c r="O286" s="66">
        <v>0.58722919042189281</v>
      </c>
      <c r="P286" s="66">
        <v>0.30786773090079816</v>
      </c>
      <c r="Q286" s="66">
        <v>9.578107183580388E-2</v>
      </c>
      <c r="R286" s="66">
        <v>9.1220068415051314E-3</v>
      </c>
      <c r="S286" s="120">
        <v>877</v>
      </c>
      <c r="T286" s="66">
        <v>3.7037037037037035E-2</v>
      </c>
      <c r="U286" s="66">
        <v>0.51851851851851849</v>
      </c>
      <c r="V286" s="66">
        <v>0.40740740740740738</v>
      </c>
      <c r="W286" s="66">
        <v>3.7037037037037035E-2</v>
      </c>
      <c r="X286" s="120">
        <v>27</v>
      </c>
      <c r="Y286" s="96">
        <v>0.58255813953488367</v>
      </c>
      <c r="Z286" s="96">
        <v>0.30813953488372092</v>
      </c>
      <c r="AA286" s="96">
        <v>9.8837209302325577E-2</v>
      </c>
      <c r="AB286" s="96">
        <v>1.0465116279069767E-2</v>
      </c>
      <c r="AC286" s="16">
        <v>860</v>
      </c>
      <c r="AD286" s="96">
        <v>0</v>
      </c>
      <c r="AE286" s="96">
        <v>0.54545454545454541</v>
      </c>
      <c r="AF286" s="96">
        <v>0.45454545454545453</v>
      </c>
      <c r="AG286" s="96">
        <v>0</v>
      </c>
      <c r="AH286" s="16">
        <v>22</v>
      </c>
      <c r="AI286" s="97">
        <v>0.5714285714285714</v>
      </c>
      <c r="AJ286" s="98">
        <v>0.31030444964871196</v>
      </c>
      <c r="AK286" s="98">
        <v>0.1053864168618267</v>
      </c>
      <c r="AL286" s="98">
        <v>1.288056206088993E-2</v>
      </c>
      <c r="AM286" s="99">
        <v>854</v>
      </c>
      <c r="AN286" s="98">
        <v>0</v>
      </c>
      <c r="AO286" s="98">
        <v>0.47619047619047616</v>
      </c>
      <c r="AP286" s="98">
        <v>0.47619047619047616</v>
      </c>
      <c r="AQ286" s="98">
        <v>4.7619047619047616E-2</v>
      </c>
      <c r="AR286" s="99">
        <v>21</v>
      </c>
    </row>
    <row r="287" spans="1:44">
      <c r="A287" s="58" t="s">
        <v>555</v>
      </c>
      <c r="B287" s="58">
        <v>105</v>
      </c>
      <c r="C287" s="58" t="s">
        <v>13</v>
      </c>
      <c r="D287" s="92" t="s">
        <v>556</v>
      </c>
      <c r="E287" s="122">
        <v>0.74025974025974028</v>
      </c>
      <c r="F287" s="122">
        <v>0.15584415584415584</v>
      </c>
      <c r="G287" s="122">
        <v>0.1038961038961039</v>
      </c>
      <c r="H287" s="122">
        <v>0</v>
      </c>
      <c r="I287" s="21">
        <v>77</v>
      </c>
      <c r="J287" s="93" t="s">
        <v>774</v>
      </c>
      <c r="K287" s="93" t="s">
        <v>774</v>
      </c>
      <c r="L287" s="93" t="s">
        <v>774</v>
      </c>
      <c r="M287" s="93" t="s">
        <v>774</v>
      </c>
      <c r="N287" s="93" t="s">
        <v>774</v>
      </c>
      <c r="O287" s="66">
        <v>0.72463768115942029</v>
      </c>
      <c r="P287" s="66">
        <v>0.17391304347826086</v>
      </c>
      <c r="Q287" s="66">
        <v>0.10144927536231885</v>
      </c>
      <c r="R287" s="66">
        <v>0</v>
      </c>
      <c r="S287" s="120">
        <v>69</v>
      </c>
      <c r="T287" s="66" t="s">
        <v>774</v>
      </c>
      <c r="U287" s="66" t="s">
        <v>774</v>
      </c>
      <c r="V287" s="66" t="s">
        <v>774</v>
      </c>
      <c r="W287" s="66" t="s">
        <v>774</v>
      </c>
      <c r="X287" s="120" t="s">
        <v>774</v>
      </c>
      <c r="Y287" s="96">
        <v>0.77777777777777779</v>
      </c>
      <c r="Z287" s="96">
        <v>0.15277777777777779</v>
      </c>
      <c r="AA287" s="96">
        <v>6.9444444444444448E-2</v>
      </c>
      <c r="AB287" s="96">
        <v>0</v>
      </c>
      <c r="AC287" s="16">
        <v>72</v>
      </c>
      <c r="AD287" s="93" t="s">
        <v>774</v>
      </c>
      <c r="AE287" s="93" t="s">
        <v>774</v>
      </c>
      <c r="AF287" s="93" t="s">
        <v>774</v>
      </c>
      <c r="AG287" s="93" t="s">
        <v>774</v>
      </c>
      <c r="AH287" s="105" t="s">
        <v>774</v>
      </c>
      <c r="AI287" s="97">
        <v>0.78125</v>
      </c>
      <c r="AJ287" s="98">
        <v>0.15625</v>
      </c>
      <c r="AK287" s="98">
        <v>6.25E-2</v>
      </c>
      <c r="AL287" s="98">
        <v>0</v>
      </c>
      <c r="AM287" s="99">
        <v>64</v>
      </c>
      <c r="AN287" s="97" t="s">
        <v>774</v>
      </c>
      <c r="AO287" s="98" t="s">
        <v>774</v>
      </c>
      <c r="AP287" s="98" t="s">
        <v>774</v>
      </c>
      <c r="AQ287" s="98" t="s">
        <v>774</v>
      </c>
      <c r="AR287" s="99" t="s">
        <v>774</v>
      </c>
    </row>
    <row r="288" spans="1:44">
      <c r="A288" s="58" t="s">
        <v>557</v>
      </c>
      <c r="B288" s="58">
        <v>121</v>
      </c>
      <c r="C288" s="58" t="s">
        <v>13</v>
      </c>
      <c r="D288" s="92" t="s">
        <v>558</v>
      </c>
      <c r="E288" s="122">
        <v>0.60843373493975905</v>
      </c>
      <c r="F288" s="122">
        <v>0.20883534136546184</v>
      </c>
      <c r="G288" s="122">
        <v>0.1646586345381526</v>
      </c>
      <c r="H288" s="122">
        <v>1.8072289156626505E-2</v>
      </c>
      <c r="I288" s="21">
        <v>498</v>
      </c>
      <c r="J288" s="93">
        <v>0.125</v>
      </c>
      <c r="K288" s="93">
        <v>0.375</v>
      </c>
      <c r="L288" s="93">
        <v>0.5</v>
      </c>
      <c r="M288" s="93">
        <v>0</v>
      </c>
      <c r="N288" s="21">
        <v>16</v>
      </c>
      <c r="O288" s="66">
        <v>0.55818540433925046</v>
      </c>
      <c r="P288" s="66">
        <v>0.2504930966469428</v>
      </c>
      <c r="Q288" s="66">
        <v>0.17554240631163709</v>
      </c>
      <c r="R288" s="66">
        <v>1.5779092702169626E-2</v>
      </c>
      <c r="S288" s="120">
        <v>507</v>
      </c>
      <c r="T288" s="66">
        <v>5.2631578947368418E-2</v>
      </c>
      <c r="U288" s="66">
        <v>0.36842105263157893</v>
      </c>
      <c r="V288" s="66">
        <v>0.57894736842105265</v>
      </c>
      <c r="W288" s="66">
        <v>0</v>
      </c>
      <c r="X288" s="120">
        <v>19</v>
      </c>
      <c r="Y288" s="96">
        <v>0.52683896620278325</v>
      </c>
      <c r="Z288" s="96">
        <v>0.28827037773359843</v>
      </c>
      <c r="AA288" s="96">
        <v>0.1709741550695825</v>
      </c>
      <c r="AB288" s="96">
        <v>1.3916500994035786E-2</v>
      </c>
      <c r="AC288" s="16">
        <v>503</v>
      </c>
      <c r="AD288" s="96">
        <v>0</v>
      </c>
      <c r="AE288" s="96">
        <v>0.27272727272727271</v>
      </c>
      <c r="AF288" s="96">
        <v>0.72727272727272729</v>
      </c>
      <c r="AG288" s="96">
        <v>0</v>
      </c>
      <c r="AH288" s="16">
        <v>11</v>
      </c>
      <c r="AI288" s="97">
        <v>0.48046875</v>
      </c>
      <c r="AJ288" s="98">
        <v>0.31640625</v>
      </c>
      <c r="AK288" s="98">
        <v>0.181640625</v>
      </c>
      <c r="AL288" s="98">
        <v>2.1484375E-2</v>
      </c>
      <c r="AM288" s="99">
        <v>512</v>
      </c>
      <c r="AN288" s="98">
        <v>0</v>
      </c>
      <c r="AO288" s="98">
        <v>0.30769230769230771</v>
      </c>
      <c r="AP288" s="98">
        <v>0.69230769230769229</v>
      </c>
      <c r="AQ288" s="98">
        <v>0</v>
      </c>
      <c r="AR288" s="99">
        <v>13</v>
      </c>
    </row>
    <row r="289" spans="1:44">
      <c r="A289" s="58" t="s">
        <v>559</v>
      </c>
      <c r="B289" s="58">
        <v>101</v>
      </c>
      <c r="C289" s="58" t="s">
        <v>13</v>
      </c>
      <c r="D289" s="92" t="s">
        <v>560</v>
      </c>
      <c r="E289" s="122">
        <v>0.96363636363636362</v>
      </c>
      <c r="F289" s="122">
        <v>9.0909090909090905E-3</v>
      </c>
      <c r="G289" s="122">
        <v>2.7272727272727271E-2</v>
      </c>
      <c r="H289" s="122">
        <v>0</v>
      </c>
      <c r="I289" s="21">
        <v>110</v>
      </c>
      <c r="J289" s="93" t="s">
        <v>694</v>
      </c>
      <c r="K289" s="93" t="s">
        <v>694</v>
      </c>
      <c r="L289" s="93" t="s">
        <v>694</v>
      </c>
      <c r="M289" s="93" t="s">
        <v>694</v>
      </c>
      <c r="N289" s="21" t="s">
        <v>694</v>
      </c>
      <c r="O289" s="66">
        <v>0.95876288659793818</v>
      </c>
      <c r="P289" s="66">
        <v>1.0309278350515464E-2</v>
      </c>
      <c r="Q289" s="66">
        <v>3.0927835051546393E-2</v>
      </c>
      <c r="R289" s="66">
        <v>0</v>
      </c>
      <c r="S289" s="120">
        <v>97</v>
      </c>
      <c r="T289" s="66" t="s">
        <v>694</v>
      </c>
      <c r="U289" s="66">
        <v>1</v>
      </c>
      <c r="V289" s="66" t="s">
        <v>694</v>
      </c>
      <c r="W289" s="66" t="s">
        <v>694</v>
      </c>
      <c r="X289" s="120" t="s">
        <v>694</v>
      </c>
      <c r="Y289" s="96">
        <v>0.91578947368421049</v>
      </c>
      <c r="Z289" s="96">
        <v>1.0526315789473684E-2</v>
      </c>
      <c r="AA289" s="96">
        <v>1.0526315789473684E-2</v>
      </c>
      <c r="AB289" s="96">
        <v>6.3157894736842107E-2</v>
      </c>
      <c r="AC289" s="16">
        <v>95</v>
      </c>
      <c r="AD289" s="93" t="s">
        <v>774</v>
      </c>
      <c r="AE289" s="93" t="s">
        <v>774</v>
      </c>
      <c r="AF289" s="93" t="s">
        <v>774</v>
      </c>
      <c r="AG289" s="93" t="s">
        <v>774</v>
      </c>
      <c r="AH289" s="105" t="s">
        <v>774</v>
      </c>
      <c r="AI289" s="97">
        <v>0.91346153846153844</v>
      </c>
      <c r="AJ289" s="98">
        <v>3.8461538461538464E-2</v>
      </c>
      <c r="AK289" s="98">
        <v>2.8846153846153848E-2</v>
      </c>
      <c r="AL289" s="98">
        <v>1.9230769230769232E-2</v>
      </c>
      <c r="AM289" s="99">
        <v>104</v>
      </c>
      <c r="AN289" s="98" t="s">
        <v>694</v>
      </c>
      <c r="AO289" s="98" t="s">
        <v>694</v>
      </c>
      <c r="AP289" s="98" t="s">
        <v>694</v>
      </c>
      <c r="AQ289" s="98" t="s">
        <v>694</v>
      </c>
      <c r="AR289" s="99" t="s">
        <v>694</v>
      </c>
    </row>
    <row r="290" spans="1:44">
      <c r="A290" s="58" t="s">
        <v>561</v>
      </c>
      <c r="B290" s="58">
        <v>112</v>
      </c>
      <c r="C290" s="58" t="s">
        <v>13</v>
      </c>
      <c r="D290" s="92" t="s">
        <v>562</v>
      </c>
      <c r="E290" s="122">
        <v>0.68523676880222839</v>
      </c>
      <c r="F290" s="122">
        <v>0.18467966573816155</v>
      </c>
      <c r="G290" s="122">
        <v>0.11392757660167131</v>
      </c>
      <c r="H290" s="122">
        <v>1.615598885793872E-2</v>
      </c>
      <c r="I290" s="21">
        <v>3590</v>
      </c>
      <c r="J290" s="93">
        <v>0.11235955056179775</v>
      </c>
      <c r="K290" s="93">
        <v>0.3595505617977528</v>
      </c>
      <c r="L290" s="93">
        <v>0.5056179775280899</v>
      </c>
      <c r="M290" s="93">
        <v>2.247191011235955E-2</v>
      </c>
      <c r="N290" s="21">
        <v>89</v>
      </c>
      <c r="O290" s="66">
        <v>0.66753171856978089</v>
      </c>
      <c r="P290" s="66">
        <v>0.17618223760092272</v>
      </c>
      <c r="Q290" s="66">
        <v>0.13148788927335639</v>
      </c>
      <c r="R290" s="66">
        <v>2.4798154555940023E-2</v>
      </c>
      <c r="S290" s="120">
        <v>3468</v>
      </c>
      <c r="T290" s="66">
        <v>6.25E-2</v>
      </c>
      <c r="U290" s="66">
        <v>0.5</v>
      </c>
      <c r="V290" s="66">
        <v>0.42708333333333331</v>
      </c>
      <c r="W290" s="66">
        <v>1.0416666666666666E-2</v>
      </c>
      <c r="X290" s="120">
        <v>96</v>
      </c>
      <c r="Y290" s="96">
        <v>0.6555521566228204</v>
      </c>
      <c r="Z290" s="96">
        <v>0.17650657693484245</v>
      </c>
      <c r="AA290" s="96">
        <v>0.14408075864178649</v>
      </c>
      <c r="AB290" s="96">
        <v>2.3860507800550629E-2</v>
      </c>
      <c r="AC290" s="16">
        <v>3269</v>
      </c>
      <c r="AD290" s="96">
        <v>7.8651685393258425E-2</v>
      </c>
      <c r="AE290" s="96">
        <v>0.42696629213483145</v>
      </c>
      <c r="AF290" s="96">
        <v>0.4943820224719101</v>
      </c>
      <c r="AG290" s="96">
        <v>0</v>
      </c>
      <c r="AH290" s="16">
        <v>89</v>
      </c>
      <c r="AI290" s="97">
        <v>0.6429268292682927</v>
      </c>
      <c r="AJ290" s="98">
        <v>0.16845528455284553</v>
      </c>
      <c r="AK290" s="98">
        <v>0.16357723577235772</v>
      </c>
      <c r="AL290" s="98">
        <v>2.5040650406504064E-2</v>
      </c>
      <c r="AM290" s="99">
        <v>3075</v>
      </c>
      <c r="AN290" s="98">
        <v>3.2258064516129031E-2</v>
      </c>
      <c r="AO290" s="98">
        <v>0.38709677419354838</v>
      </c>
      <c r="AP290" s="98">
        <v>0.56989247311827962</v>
      </c>
      <c r="AQ290" s="98">
        <v>1.0752688172043012E-2</v>
      </c>
      <c r="AR290" s="99">
        <v>93</v>
      </c>
    </row>
    <row r="291" spans="1:44">
      <c r="A291" s="58" t="s">
        <v>563</v>
      </c>
      <c r="B291" s="58">
        <v>121</v>
      </c>
      <c r="C291" s="58" t="s">
        <v>13</v>
      </c>
      <c r="D291" s="92" t="s">
        <v>564</v>
      </c>
      <c r="E291" s="122">
        <v>0.67914438502673802</v>
      </c>
      <c r="F291" s="122">
        <v>0.26203208556149732</v>
      </c>
      <c r="G291" s="122">
        <v>5.3475935828877004E-2</v>
      </c>
      <c r="H291" s="122">
        <v>5.3475935828877002E-3</v>
      </c>
      <c r="I291" s="21">
        <v>187</v>
      </c>
      <c r="J291" s="93" t="s">
        <v>774</v>
      </c>
      <c r="K291" s="93" t="s">
        <v>774</v>
      </c>
      <c r="L291" s="93" t="s">
        <v>774</v>
      </c>
      <c r="M291" s="93" t="s">
        <v>774</v>
      </c>
      <c r="N291" s="93" t="s">
        <v>774</v>
      </c>
      <c r="O291" s="66">
        <v>0.69680851063829785</v>
      </c>
      <c r="P291" s="66">
        <v>0.25531914893617019</v>
      </c>
      <c r="Q291" s="66">
        <v>3.7234042553191488E-2</v>
      </c>
      <c r="R291" s="66">
        <v>1.0638297872340425E-2</v>
      </c>
      <c r="S291" s="120">
        <v>188</v>
      </c>
      <c r="T291" s="66" t="s">
        <v>774</v>
      </c>
      <c r="U291" s="66" t="s">
        <v>774</v>
      </c>
      <c r="V291" s="66" t="s">
        <v>774</v>
      </c>
      <c r="W291" s="66" t="s">
        <v>774</v>
      </c>
      <c r="X291" s="120" t="s">
        <v>774</v>
      </c>
      <c r="Y291" s="96">
        <v>0.70059880239520955</v>
      </c>
      <c r="Z291" s="96">
        <v>0.21556886227544911</v>
      </c>
      <c r="AA291" s="96">
        <v>5.9880239520958084E-2</v>
      </c>
      <c r="AB291" s="96">
        <v>2.3952095808383235E-2</v>
      </c>
      <c r="AC291" s="16">
        <v>167</v>
      </c>
      <c r="AD291" s="93" t="s">
        <v>774</v>
      </c>
      <c r="AE291" s="93" t="s">
        <v>774</v>
      </c>
      <c r="AF291" s="93" t="s">
        <v>774</v>
      </c>
      <c r="AG291" s="93" t="s">
        <v>774</v>
      </c>
      <c r="AH291" s="105" t="s">
        <v>774</v>
      </c>
      <c r="AI291" s="97">
        <v>0.76608187134502925</v>
      </c>
      <c r="AJ291" s="98">
        <v>0.16959064327485379</v>
      </c>
      <c r="AK291" s="98">
        <v>5.2631578947368418E-2</v>
      </c>
      <c r="AL291" s="98">
        <v>1.1695906432748537E-2</v>
      </c>
      <c r="AM291" s="99">
        <v>171</v>
      </c>
      <c r="AN291" s="97" t="s">
        <v>774</v>
      </c>
      <c r="AO291" s="98" t="s">
        <v>774</v>
      </c>
      <c r="AP291" s="98" t="s">
        <v>774</v>
      </c>
      <c r="AQ291" s="98" t="s">
        <v>774</v>
      </c>
      <c r="AR291" s="99" t="s">
        <v>774</v>
      </c>
    </row>
    <row r="292" spans="1:44">
      <c r="A292" s="58" t="s">
        <v>565</v>
      </c>
      <c r="B292" s="58">
        <v>112</v>
      </c>
      <c r="C292" s="58" t="s">
        <v>13</v>
      </c>
      <c r="D292" s="92" t="s">
        <v>566</v>
      </c>
      <c r="E292" s="122">
        <v>0.676056338028169</v>
      </c>
      <c r="F292" s="122">
        <v>0.25352112676056338</v>
      </c>
      <c r="G292" s="122">
        <v>4.2253521126760563E-2</v>
      </c>
      <c r="H292" s="122">
        <v>2.8169014084507043E-2</v>
      </c>
      <c r="I292" s="21">
        <v>71</v>
      </c>
      <c r="J292" s="93" t="s">
        <v>774</v>
      </c>
      <c r="K292" s="93" t="s">
        <v>774</v>
      </c>
      <c r="L292" s="93" t="s">
        <v>774</v>
      </c>
      <c r="M292" s="93" t="s">
        <v>774</v>
      </c>
      <c r="N292" s="93" t="s">
        <v>774</v>
      </c>
      <c r="O292" s="66">
        <v>0.68181818181818177</v>
      </c>
      <c r="P292" s="66">
        <v>0.24242424242424243</v>
      </c>
      <c r="Q292" s="66">
        <v>3.0303030303030304E-2</v>
      </c>
      <c r="R292" s="66">
        <v>4.5454545454545456E-2</v>
      </c>
      <c r="S292" s="120">
        <v>66</v>
      </c>
      <c r="T292" s="66" t="s">
        <v>774</v>
      </c>
      <c r="U292" s="66" t="s">
        <v>774</v>
      </c>
      <c r="V292" s="66" t="s">
        <v>774</v>
      </c>
      <c r="W292" s="66" t="s">
        <v>774</v>
      </c>
      <c r="X292" s="120" t="s">
        <v>774</v>
      </c>
      <c r="Y292" s="96">
        <v>0.70149253731343286</v>
      </c>
      <c r="Z292" s="96">
        <v>0.2537313432835821</v>
      </c>
      <c r="AA292" s="96">
        <v>1.4925373134328358E-2</v>
      </c>
      <c r="AB292" s="96">
        <v>2.9850746268656716E-2</v>
      </c>
      <c r="AC292" s="16">
        <v>67</v>
      </c>
      <c r="AD292" s="93" t="s">
        <v>774</v>
      </c>
      <c r="AE292" s="93" t="s">
        <v>774</v>
      </c>
      <c r="AF292" s="93" t="s">
        <v>774</v>
      </c>
      <c r="AG292" s="93" t="s">
        <v>774</v>
      </c>
      <c r="AH292" s="105" t="s">
        <v>774</v>
      </c>
      <c r="AI292" s="97">
        <v>0.6428571428571429</v>
      </c>
      <c r="AJ292" s="98">
        <v>0.27142857142857141</v>
      </c>
      <c r="AK292" s="98">
        <v>5.7142857142857141E-2</v>
      </c>
      <c r="AL292" s="98">
        <v>2.8571428571428571E-2</v>
      </c>
      <c r="AM292" s="99">
        <v>70</v>
      </c>
      <c r="AN292" s="97" t="s">
        <v>774</v>
      </c>
      <c r="AO292" s="98" t="s">
        <v>774</v>
      </c>
      <c r="AP292" s="98" t="s">
        <v>774</v>
      </c>
      <c r="AQ292" s="98" t="s">
        <v>774</v>
      </c>
      <c r="AR292" s="99" t="s">
        <v>774</v>
      </c>
    </row>
    <row r="293" spans="1:44">
      <c r="A293" s="58" t="s">
        <v>567</v>
      </c>
      <c r="B293" s="58">
        <v>105</v>
      </c>
      <c r="C293" s="58" t="s">
        <v>13</v>
      </c>
      <c r="D293" s="92" t="s">
        <v>568</v>
      </c>
      <c r="E293" s="122">
        <v>0.56690140845070425</v>
      </c>
      <c r="F293" s="122">
        <v>0.35563380281690143</v>
      </c>
      <c r="G293" s="122">
        <v>7.3943661971830985E-2</v>
      </c>
      <c r="H293" s="122">
        <v>3.5211267605633804E-3</v>
      </c>
      <c r="I293" s="21">
        <v>284</v>
      </c>
      <c r="J293" s="93">
        <v>0.1</v>
      </c>
      <c r="K293" s="93">
        <v>0.8</v>
      </c>
      <c r="L293" s="93">
        <v>0.1</v>
      </c>
      <c r="M293" s="93">
        <v>0</v>
      </c>
      <c r="N293" s="21">
        <v>10</v>
      </c>
      <c r="O293" s="66">
        <v>0.62413793103448278</v>
      </c>
      <c r="P293" s="66">
        <v>0.30344827586206896</v>
      </c>
      <c r="Q293" s="66">
        <v>6.8965517241379309E-2</v>
      </c>
      <c r="R293" s="66">
        <v>3.4482758620689655E-3</v>
      </c>
      <c r="S293" s="120">
        <v>290</v>
      </c>
      <c r="T293" s="66">
        <v>9.0909090909090912E-2</v>
      </c>
      <c r="U293" s="66">
        <v>0.63636363636363635</v>
      </c>
      <c r="V293" s="66">
        <v>0.27272727272727271</v>
      </c>
      <c r="W293" s="66">
        <v>0</v>
      </c>
      <c r="X293" s="120">
        <v>11</v>
      </c>
      <c r="Y293" s="96">
        <v>0.56678700361010825</v>
      </c>
      <c r="Z293" s="96">
        <v>0.36462093862815886</v>
      </c>
      <c r="AA293" s="96">
        <v>6.4981949458483748E-2</v>
      </c>
      <c r="AB293" s="96">
        <v>3.6101083032490976E-3</v>
      </c>
      <c r="AC293" s="16">
        <v>277</v>
      </c>
      <c r="AD293" s="96">
        <v>0</v>
      </c>
      <c r="AE293" s="96">
        <v>0.76923076923076927</v>
      </c>
      <c r="AF293" s="96">
        <v>0.23076923076923078</v>
      </c>
      <c r="AG293" s="96">
        <v>0</v>
      </c>
      <c r="AH293" s="16">
        <v>13</v>
      </c>
      <c r="AI293" s="97">
        <v>0.54804270462633453</v>
      </c>
      <c r="AJ293" s="98">
        <v>0.35943060498220641</v>
      </c>
      <c r="AK293" s="98">
        <v>8.8967971530249115E-2</v>
      </c>
      <c r="AL293" s="98">
        <v>3.5587188612099642E-3</v>
      </c>
      <c r="AM293" s="99">
        <v>281</v>
      </c>
      <c r="AN293" s="98">
        <v>0.14285714285714285</v>
      </c>
      <c r="AO293" s="98">
        <v>0.66666666666666663</v>
      </c>
      <c r="AP293" s="98">
        <v>0.19047619047619047</v>
      </c>
      <c r="AQ293" s="98">
        <v>0</v>
      </c>
      <c r="AR293" s="99">
        <v>21</v>
      </c>
    </row>
    <row r="294" spans="1:44">
      <c r="A294" s="58" t="s">
        <v>569</v>
      </c>
      <c r="B294" s="58">
        <v>123</v>
      </c>
      <c r="C294" s="58" t="s">
        <v>13</v>
      </c>
      <c r="D294" s="92" t="s">
        <v>570</v>
      </c>
      <c r="E294" s="122">
        <v>0.96666666666666667</v>
      </c>
      <c r="F294" s="122">
        <v>0</v>
      </c>
      <c r="G294" s="122">
        <v>3.3333333333333333E-2</v>
      </c>
      <c r="H294" s="122">
        <v>0</v>
      </c>
      <c r="I294" s="21">
        <v>30</v>
      </c>
      <c r="J294" s="93" t="s">
        <v>774</v>
      </c>
      <c r="K294" s="93" t="s">
        <v>774</v>
      </c>
      <c r="L294" s="93" t="s">
        <v>774</v>
      </c>
      <c r="M294" s="93" t="s">
        <v>774</v>
      </c>
      <c r="N294" s="93" t="s">
        <v>774</v>
      </c>
      <c r="O294" s="66">
        <v>0.94285714285714284</v>
      </c>
      <c r="P294" s="66">
        <v>5.7142857142857141E-2</v>
      </c>
      <c r="Q294" s="66">
        <v>0</v>
      </c>
      <c r="R294" s="66">
        <v>0</v>
      </c>
      <c r="S294" s="120">
        <v>35</v>
      </c>
      <c r="T294" s="66" t="s">
        <v>774</v>
      </c>
      <c r="U294" s="66" t="s">
        <v>774</v>
      </c>
      <c r="V294" s="66" t="s">
        <v>774</v>
      </c>
      <c r="W294" s="66" t="s">
        <v>774</v>
      </c>
      <c r="X294" s="120" t="s">
        <v>774</v>
      </c>
      <c r="Y294" s="96">
        <v>0.93333333333333335</v>
      </c>
      <c r="Z294" s="96">
        <v>3.3333333333333333E-2</v>
      </c>
      <c r="AA294" s="96">
        <v>3.3333333333333333E-2</v>
      </c>
      <c r="AB294" s="96">
        <v>0</v>
      </c>
      <c r="AC294" s="16">
        <v>30</v>
      </c>
      <c r="AD294" s="93" t="s">
        <v>774</v>
      </c>
      <c r="AE294" s="93" t="s">
        <v>774</v>
      </c>
      <c r="AF294" s="93" t="s">
        <v>774</v>
      </c>
      <c r="AG294" s="93" t="s">
        <v>774</v>
      </c>
      <c r="AH294" s="105" t="s">
        <v>774</v>
      </c>
      <c r="AI294" s="97">
        <v>0.95454545454545459</v>
      </c>
      <c r="AJ294" s="98">
        <v>0</v>
      </c>
      <c r="AK294" s="98">
        <v>4.5454545454545456E-2</v>
      </c>
      <c r="AL294" s="98">
        <v>0</v>
      </c>
      <c r="AM294" s="99">
        <v>22</v>
      </c>
      <c r="AN294" s="98" t="s">
        <v>694</v>
      </c>
      <c r="AO294" s="98" t="s">
        <v>694</v>
      </c>
      <c r="AP294" s="98" t="s">
        <v>694</v>
      </c>
      <c r="AQ294" s="98" t="s">
        <v>694</v>
      </c>
      <c r="AR294" s="99" t="s">
        <v>694</v>
      </c>
    </row>
    <row r="295" spans="1:44">
      <c r="A295" s="58" t="s">
        <v>571</v>
      </c>
      <c r="B295" s="58">
        <v>123</v>
      </c>
      <c r="C295" s="58" t="s">
        <v>13</v>
      </c>
      <c r="D295" s="92" t="s">
        <v>572</v>
      </c>
      <c r="E295" s="122">
        <v>0.67718446601941751</v>
      </c>
      <c r="F295" s="122">
        <v>0.21723300970873785</v>
      </c>
      <c r="G295" s="122">
        <v>0.10072815533980582</v>
      </c>
      <c r="H295" s="122">
        <v>4.8543689320388345E-3</v>
      </c>
      <c r="I295" s="21">
        <v>824</v>
      </c>
      <c r="J295" s="93">
        <v>0.25</v>
      </c>
      <c r="K295" s="93">
        <v>0.29166666666666669</v>
      </c>
      <c r="L295" s="93">
        <v>0.45833333333333331</v>
      </c>
      <c r="M295" s="93">
        <v>0</v>
      </c>
      <c r="N295" s="21">
        <v>24</v>
      </c>
      <c r="O295" s="66">
        <v>0.68384074941451989</v>
      </c>
      <c r="P295" s="66">
        <v>0.19906323185011709</v>
      </c>
      <c r="Q295" s="66">
        <v>0.10772833723653395</v>
      </c>
      <c r="R295" s="66">
        <v>9.3676814988290398E-3</v>
      </c>
      <c r="S295" s="120">
        <v>854</v>
      </c>
      <c r="T295" s="66">
        <v>8.6956521739130432E-2</v>
      </c>
      <c r="U295" s="66">
        <v>0.2608695652173913</v>
      </c>
      <c r="V295" s="66">
        <v>0.65217391304347827</v>
      </c>
      <c r="W295" s="66">
        <v>0</v>
      </c>
      <c r="X295" s="120">
        <v>23</v>
      </c>
      <c r="Y295" s="96">
        <v>0.70652173913043481</v>
      </c>
      <c r="Z295" s="96">
        <v>0.19323671497584541</v>
      </c>
      <c r="AA295" s="96">
        <v>9.1787439613526575E-2</v>
      </c>
      <c r="AB295" s="96">
        <v>8.4541062801932361E-3</v>
      </c>
      <c r="AC295" s="16">
        <v>828</v>
      </c>
      <c r="AD295" s="96">
        <v>0.17391304347826086</v>
      </c>
      <c r="AE295" s="96">
        <v>0.30434782608695654</v>
      </c>
      <c r="AF295" s="96">
        <v>0.52173913043478259</v>
      </c>
      <c r="AG295" s="96">
        <v>0</v>
      </c>
      <c r="AH295" s="16">
        <v>23</v>
      </c>
      <c r="AI295" s="97">
        <v>0.62545899632802937</v>
      </c>
      <c r="AJ295" s="98">
        <v>0.26927784577723379</v>
      </c>
      <c r="AK295" s="98">
        <v>9.3023255813953487E-2</v>
      </c>
      <c r="AL295" s="98">
        <v>1.2239902080783354E-2</v>
      </c>
      <c r="AM295" s="99">
        <v>817</v>
      </c>
      <c r="AN295" s="98">
        <v>0.13636363636363635</v>
      </c>
      <c r="AO295" s="98">
        <v>0.31818181818181818</v>
      </c>
      <c r="AP295" s="98">
        <v>0.54545454545454541</v>
      </c>
      <c r="AQ295" s="98">
        <v>0</v>
      </c>
      <c r="AR295" s="99">
        <v>22</v>
      </c>
    </row>
    <row r="296" spans="1:44">
      <c r="A296" s="58" t="s">
        <v>573</v>
      </c>
      <c r="B296" s="58">
        <v>105</v>
      </c>
      <c r="C296" s="58" t="s">
        <v>13</v>
      </c>
      <c r="D296" s="92" t="s">
        <v>574</v>
      </c>
      <c r="E296" s="122">
        <v>0.77832512315270941</v>
      </c>
      <c r="F296" s="122">
        <v>0.13054187192118227</v>
      </c>
      <c r="G296" s="122">
        <v>9.1133004926108374E-2</v>
      </c>
      <c r="H296" s="122">
        <v>0</v>
      </c>
      <c r="I296" s="21">
        <v>406</v>
      </c>
      <c r="J296" s="93">
        <v>0.57894736842105265</v>
      </c>
      <c r="K296" s="93">
        <v>0.31578947368421051</v>
      </c>
      <c r="L296" s="93">
        <v>0.10526315789473684</v>
      </c>
      <c r="M296" s="93">
        <v>0</v>
      </c>
      <c r="N296" s="21">
        <v>19</v>
      </c>
      <c r="O296" s="66">
        <v>0.68</v>
      </c>
      <c r="P296" s="66">
        <v>0.22</v>
      </c>
      <c r="Q296" s="66">
        <v>0.1</v>
      </c>
      <c r="R296" s="66">
        <v>0</v>
      </c>
      <c r="S296" s="120">
        <v>400</v>
      </c>
      <c r="T296" s="66">
        <v>0.38461538461538464</v>
      </c>
      <c r="U296" s="66">
        <v>0.46153846153846156</v>
      </c>
      <c r="V296" s="66">
        <v>0.15384615384615385</v>
      </c>
      <c r="W296" s="66">
        <v>0</v>
      </c>
      <c r="X296" s="120">
        <v>13</v>
      </c>
      <c r="Y296" s="96">
        <v>0.72885572139303478</v>
      </c>
      <c r="Z296" s="96">
        <v>0.16417910447761194</v>
      </c>
      <c r="AA296" s="96">
        <v>0.10696517412935323</v>
      </c>
      <c r="AB296" s="96">
        <v>0</v>
      </c>
      <c r="AC296" s="16">
        <v>402</v>
      </c>
      <c r="AD296" s="96">
        <v>0.23529411764705882</v>
      </c>
      <c r="AE296" s="96">
        <v>0.41176470588235292</v>
      </c>
      <c r="AF296" s="96">
        <v>0.35294117647058826</v>
      </c>
      <c r="AG296" s="96">
        <v>0</v>
      </c>
      <c r="AH296" s="16">
        <v>17</v>
      </c>
      <c r="AI296" s="97">
        <v>0.62829736211031173</v>
      </c>
      <c r="AJ296" s="98">
        <v>0.25179856115107913</v>
      </c>
      <c r="AK296" s="98">
        <v>0.11990407673860912</v>
      </c>
      <c r="AL296" s="98">
        <v>0</v>
      </c>
      <c r="AM296" s="99">
        <v>417</v>
      </c>
      <c r="AN296" s="98">
        <v>0.25</v>
      </c>
      <c r="AO296" s="98">
        <v>0.29166666666666669</v>
      </c>
      <c r="AP296" s="98">
        <v>0.45833333333333331</v>
      </c>
      <c r="AQ296" s="98">
        <v>0</v>
      </c>
      <c r="AR296" s="99">
        <v>24</v>
      </c>
    </row>
    <row r="297" spans="1:44">
      <c r="A297" s="58" t="s">
        <v>575</v>
      </c>
      <c r="B297" s="58">
        <v>171</v>
      </c>
      <c r="C297" s="58" t="s">
        <v>13</v>
      </c>
      <c r="D297" s="92" t="s">
        <v>576</v>
      </c>
      <c r="E297" s="122">
        <v>0.5</v>
      </c>
      <c r="F297" s="122">
        <v>0.39552238805970147</v>
      </c>
      <c r="G297" s="122">
        <v>0.1044776119402985</v>
      </c>
      <c r="H297" s="122">
        <v>0</v>
      </c>
      <c r="I297" s="21">
        <v>134</v>
      </c>
      <c r="J297" s="93" t="s">
        <v>774</v>
      </c>
      <c r="K297" s="93" t="s">
        <v>774</v>
      </c>
      <c r="L297" s="93" t="s">
        <v>774</v>
      </c>
      <c r="M297" s="93" t="s">
        <v>774</v>
      </c>
      <c r="N297" s="93" t="s">
        <v>774</v>
      </c>
      <c r="O297" s="66">
        <v>0.46280991735537191</v>
      </c>
      <c r="P297" s="66">
        <v>0.41322314049586778</v>
      </c>
      <c r="Q297" s="66">
        <v>0.12396694214876033</v>
      </c>
      <c r="R297" s="66">
        <v>0</v>
      </c>
      <c r="S297" s="120">
        <v>121</v>
      </c>
      <c r="T297" s="66" t="s">
        <v>774</v>
      </c>
      <c r="U297" s="66" t="s">
        <v>774</v>
      </c>
      <c r="V297" s="66" t="s">
        <v>774</v>
      </c>
      <c r="W297" s="66" t="s">
        <v>774</v>
      </c>
      <c r="X297" s="120" t="s">
        <v>774</v>
      </c>
      <c r="Y297" s="96">
        <v>0.37692307692307692</v>
      </c>
      <c r="Z297" s="96">
        <v>0.49230769230769234</v>
      </c>
      <c r="AA297" s="96">
        <v>0.13076923076923078</v>
      </c>
      <c r="AB297" s="96">
        <v>0</v>
      </c>
      <c r="AC297" s="16">
        <v>130</v>
      </c>
      <c r="AD297" s="93" t="s">
        <v>774</v>
      </c>
      <c r="AE297" s="93" t="s">
        <v>774</v>
      </c>
      <c r="AF297" s="93" t="s">
        <v>774</v>
      </c>
      <c r="AG297" s="93" t="s">
        <v>774</v>
      </c>
      <c r="AH297" s="105" t="s">
        <v>774</v>
      </c>
      <c r="AI297" s="97">
        <v>0.36434108527131781</v>
      </c>
      <c r="AJ297" s="98">
        <v>0.53488372093023251</v>
      </c>
      <c r="AK297" s="98">
        <v>0.10077519379844961</v>
      </c>
      <c r="AL297" s="98">
        <v>0</v>
      </c>
      <c r="AM297" s="99">
        <v>129</v>
      </c>
      <c r="AN297" s="97" t="s">
        <v>774</v>
      </c>
      <c r="AO297" s="98" t="s">
        <v>774</v>
      </c>
      <c r="AP297" s="98" t="s">
        <v>774</v>
      </c>
      <c r="AQ297" s="98" t="s">
        <v>774</v>
      </c>
      <c r="AR297" s="99" t="s">
        <v>774</v>
      </c>
    </row>
    <row r="298" spans="1:44">
      <c r="A298" s="58" t="s">
        <v>673</v>
      </c>
      <c r="B298" s="58">
        <v>113</v>
      </c>
      <c r="C298" s="58" t="s">
        <v>13</v>
      </c>
      <c r="D298" s="92" t="s">
        <v>577</v>
      </c>
      <c r="E298" s="122">
        <v>1</v>
      </c>
      <c r="F298" s="122">
        <v>0</v>
      </c>
      <c r="G298" s="122">
        <v>0</v>
      </c>
      <c r="H298" s="122">
        <v>0</v>
      </c>
      <c r="I298" s="21">
        <v>19</v>
      </c>
      <c r="J298" s="93" t="s">
        <v>694</v>
      </c>
      <c r="K298" s="93" t="s">
        <v>694</v>
      </c>
      <c r="L298" s="93" t="s">
        <v>694</v>
      </c>
      <c r="M298" s="93" t="s">
        <v>694</v>
      </c>
      <c r="N298" s="21" t="s">
        <v>694</v>
      </c>
      <c r="O298" s="66">
        <v>1</v>
      </c>
      <c r="P298" s="66">
        <v>0</v>
      </c>
      <c r="Q298" s="66">
        <v>0</v>
      </c>
      <c r="R298" s="66">
        <v>0</v>
      </c>
      <c r="S298" s="120">
        <v>19</v>
      </c>
      <c r="T298" s="66" t="s">
        <v>694</v>
      </c>
      <c r="U298" s="66" t="s">
        <v>694</v>
      </c>
      <c r="V298" s="66" t="s">
        <v>694</v>
      </c>
      <c r="W298" s="66" t="s">
        <v>694</v>
      </c>
      <c r="X298" s="120" t="s">
        <v>694</v>
      </c>
      <c r="Y298" s="96">
        <v>1</v>
      </c>
      <c r="Z298" s="96">
        <v>0</v>
      </c>
      <c r="AA298" s="96">
        <v>0</v>
      </c>
      <c r="AB298" s="96">
        <v>0</v>
      </c>
      <c r="AC298" s="16">
        <v>19</v>
      </c>
      <c r="AD298" s="96" t="s">
        <v>694</v>
      </c>
      <c r="AE298" s="96" t="s">
        <v>694</v>
      </c>
      <c r="AF298" s="96" t="s">
        <v>694</v>
      </c>
      <c r="AG298" s="96" t="s">
        <v>694</v>
      </c>
      <c r="AH298" s="16" t="s">
        <v>694</v>
      </c>
      <c r="AI298" s="97">
        <v>1</v>
      </c>
      <c r="AJ298" s="98">
        <v>0</v>
      </c>
      <c r="AK298" s="98">
        <v>0</v>
      </c>
      <c r="AL298" s="98">
        <v>0</v>
      </c>
      <c r="AM298" s="99">
        <v>12</v>
      </c>
      <c r="AN298" s="98" t="s">
        <v>694</v>
      </c>
      <c r="AO298" s="98" t="s">
        <v>694</v>
      </c>
      <c r="AP298" s="98" t="s">
        <v>694</v>
      </c>
      <c r="AQ298" s="98" t="s">
        <v>694</v>
      </c>
      <c r="AR298" s="99" t="s">
        <v>694</v>
      </c>
    </row>
    <row r="299" spans="1:44">
      <c r="A299" s="58" t="s">
        <v>578</v>
      </c>
      <c r="B299" s="58">
        <v>112</v>
      </c>
      <c r="C299" s="58" t="s">
        <v>13</v>
      </c>
      <c r="D299" s="92" t="s">
        <v>579</v>
      </c>
      <c r="E299" s="122">
        <v>0.74348697394789576</v>
      </c>
      <c r="F299" s="122">
        <v>0.14428857715430862</v>
      </c>
      <c r="G299" s="122">
        <v>9.4188376753507011E-2</v>
      </c>
      <c r="H299" s="122">
        <v>1.8036072144288578E-2</v>
      </c>
      <c r="I299" s="21">
        <v>499</v>
      </c>
      <c r="J299" s="93">
        <v>0</v>
      </c>
      <c r="K299" s="93">
        <v>0.53333333333333333</v>
      </c>
      <c r="L299" s="93">
        <v>0.46666666666666667</v>
      </c>
      <c r="M299" s="93">
        <v>0</v>
      </c>
      <c r="N299" s="21">
        <v>15</v>
      </c>
      <c r="O299" s="66">
        <v>0.74115044247787609</v>
      </c>
      <c r="P299" s="66">
        <v>0.14823008849557523</v>
      </c>
      <c r="Q299" s="66">
        <v>0.10176991150442478</v>
      </c>
      <c r="R299" s="66">
        <v>8.8495575221238937E-3</v>
      </c>
      <c r="S299" s="120">
        <v>452</v>
      </c>
      <c r="T299" s="66">
        <v>6.6666666666666666E-2</v>
      </c>
      <c r="U299" s="66">
        <v>0.4</v>
      </c>
      <c r="V299" s="66">
        <v>0.53333333333333333</v>
      </c>
      <c r="W299" s="66">
        <v>0</v>
      </c>
      <c r="X299" s="120">
        <v>15</v>
      </c>
      <c r="Y299" s="96">
        <v>0.71271929824561409</v>
      </c>
      <c r="Z299" s="96">
        <v>0.16666666666666666</v>
      </c>
      <c r="AA299" s="96">
        <v>0.10087719298245613</v>
      </c>
      <c r="AB299" s="96">
        <v>1.9736842105263157E-2</v>
      </c>
      <c r="AC299" s="16">
        <v>456</v>
      </c>
      <c r="AD299" s="96">
        <v>0</v>
      </c>
      <c r="AE299" s="96">
        <v>0.36842105263157893</v>
      </c>
      <c r="AF299" s="96">
        <v>0.63157894736842102</v>
      </c>
      <c r="AG299" s="96">
        <v>0</v>
      </c>
      <c r="AH299" s="16">
        <v>19</v>
      </c>
      <c r="AI299" s="97">
        <v>0.68878718535469108</v>
      </c>
      <c r="AJ299" s="98">
        <v>0.17162471395881007</v>
      </c>
      <c r="AK299" s="98">
        <v>0.10755148741418764</v>
      </c>
      <c r="AL299" s="98">
        <v>3.2036613272311214E-2</v>
      </c>
      <c r="AM299" s="99">
        <v>437</v>
      </c>
      <c r="AN299" s="98">
        <v>0</v>
      </c>
      <c r="AO299" s="98">
        <v>0.35714285714285715</v>
      </c>
      <c r="AP299" s="98">
        <v>0.6428571428571429</v>
      </c>
      <c r="AQ299" s="98">
        <v>0</v>
      </c>
      <c r="AR299" s="99">
        <v>14</v>
      </c>
    </row>
    <row r="300" spans="1:44">
      <c r="A300" s="58" t="s">
        <v>580</v>
      </c>
      <c r="B300" s="58">
        <v>101</v>
      </c>
      <c r="C300" s="58" t="s">
        <v>13</v>
      </c>
      <c r="D300" s="92" t="s">
        <v>581</v>
      </c>
      <c r="E300" s="122">
        <v>0.92307692307692313</v>
      </c>
      <c r="F300" s="122">
        <v>7.6923076923076927E-2</v>
      </c>
      <c r="G300" s="122">
        <v>0</v>
      </c>
      <c r="H300" s="122">
        <v>0</v>
      </c>
      <c r="I300" s="21">
        <v>13</v>
      </c>
      <c r="J300" s="93" t="s">
        <v>694</v>
      </c>
      <c r="K300" s="93" t="s">
        <v>694</v>
      </c>
      <c r="L300" s="93" t="s">
        <v>694</v>
      </c>
      <c r="M300" s="93" t="s">
        <v>694</v>
      </c>
      <c r="N300" s="21" t="s">
        <v>694</v>
      </c>
      <c r="O300" s="66">
        <v>0.91666666666666663</v>
      </c>
      <c r="P300" s="66">
        <v>8.3333333333333329E-2</v>
      </c>
      <c r="Q300" s="66">
        <v>0</v>
      </c>
      <c r="R300" s="66">
        <v>0</v>
      </c>
      <c r="S300" s="120">
        <v>12</v>
      </c>
      <c r="T300" s="66" t="s">
        <v>694</v>
      </c>
      <c r="U300" s="66" t="s">
        <v>694</v>
      </c>
      <c r="V300" s="66" t="s">
        <v>694</v>
      </c>
      <c r="W300" s="66" t="s">
        <v>694</v>
      </c>
      <c r="X300" s="120" t="s">
        <v>694</v>
      </c>
      <c r="Y300" s="96">
        <v>0.9285714285714286</v>
      </c>
      <c r="Z300" s="96">
        <v>7.1428571428571425E-2</v>
      </c>
      <c r="AA300" s="96">
        <v>0</v>
      </c>
      <c r="AB300" s="96">
        <v>0</v>
      </c>
      <c r="AC300" s="16">
        <v>14</v>
      </c>
      <c r="AD300" s="96" t="s">
        <v>694</v>
      </c>
      <c r="AE300" s="96" t="s">
        <v>694</v>
      </c>
      <c r="AF300" s="96" t="s">
        <v>694</v>
      </c>
      <c r="AG300" s="96" t="s">
        <v>694</v>
      </c>
      <c r="AH300" s="16" t="s">
        <v>694</v>
      </c>
      <c r="AI300" s="97">
        <v>1</v>
      </c>
      <c r="AJ300" s="98">
        <v>0</v>
      </c>
      <c r="AK300" s="98">
        <v>0</v>
      </c>
      <c r="AL300" s="98">
        <v>0</v>
      </c>
      <c r="AM300" s="99">
        <v>12</v>
      </c>
      <c r="AN300" s="98" t="s">
        <v>694</v>
      </c>
      <c r="AO300" s="98" t="s">
        <v>694</v>
      </c>
      <c r="AP300" s="98" t="s">
        <v>694</v>
      </c>
      <c r="AQ300" s="98" t="s">
        <v>694</v>
      </c>
      <c r="AR300" s="99" t="s">
        <v>694</v>
      </c>
    </row>
    <row r="301" spans="1:44">
      <c r="A301" s="58" t="s">
        <v>582</v>
      </c>
      <c r="B301" s="58">
        <v>171</v>
      </c>
      <c r="C301" s="58" t="s">
        <v>13</v>
      </c>
      <c r="D301" s="92" t="s">
        <v>583</v>
      </c>
      <c r="E301" s="122">
        <v>0.80769230769230771</v>
      </c>
      <c r="F301" s="122">
        <v>0.13461538461538461</v>
      </c>
      <c r="G301" s="122">
        <v>5.7692307692307696E-2</v>
      </c>
      <c r="H301" s="122">
        <v>0</v>
      </c>
      <c r="I301" s="21">
        <v>52</v>
      </c>
      <c r="J301" s="93" t="s">
        <v>774</v>
      </c>
      <c r="K301" s="93" t="s">
        <v>774</v>
      </c>
      <c r="L301" s="93" t="s">
        <v>774</v>
      </c>
      <c r="M301" s="93" t="s">
        <v>774</v>
      </c>
      <c r="N301" s="93" t="s">
        <v>774</v>
      </c>
      <c r="O301" s="66">
        <v>0.90697674418604646</v>
      </c>
      <c r="P301" s="66">
        <v>9.3023255813953487E-2</v>
      </c>
      <c r="Q301" s="66">
        <v>0</v>
      </c>
      <c r="R301" s="66">
        <v>0</v>
      </c>
      <c r="S301" s="120">
        <v>43</v>
      </c>
      <c r="T301" s="66" t="s">
        <v>774</v>
      </c>
      <c r="U301" s="66" t="s">
        <v>774</v>
      </c>
      <c r="V301" s="66" t="s">
        <v>774</v>
      </c>
      <c r="W301" s="66" t="s">
        <v>774</v>
      </c>
      <c r="X301" s="120" t="s">
        <v>774</v>
      </c>
      <c r="Y301" s="96">
        <v>0.90476190476190477</v>
      </c>
      <c r="Z301" s="96">
        <v>9.5238095238095233E-2</v>
      </c>
      <c r="AA301" s="96">
        <v>0</v>
      </c>
      <c r="AB301" s="96">
        <v>0</v>
      </c>
      <c r="AC301" s="16">
        <v>42</v>
      </c>
      <c r="AD301" s="93" t="s">
        <v>774</v>
      </c>
      <c r="AE301" s="93" t="s">
        <v>774</v>
      </c>
      <c r="AF301" s="93" t="s">
        <v>774</v>
      </c>
      <c r="AG301" s="93" t="s">
        <v>774</v>
      </c>
      <c r="AH301" s="105" t="s">
        <v>774</v>
      </c>
      <c r="AI301" s="97">
        <v>0.80487804878048785</v>
      </c>
      <c r="AJ301" s="98">
        <v>0.1951219512195122</v>
      </c>
      <c r="AK301" s="98">
        <v>0</v>
      </c>
      <c r="AL301" s="98">
        <v>0</v>
      </c>
      <c r="AM301" s="99">
        <v>41</v>
      </c>
      <c r="AN301" s="97" t="s">
        <v>774</v>
      </c>
      <c r="AO301" s="98" t="s">
        <v>774</v>
      </c>
      <c r="AP301" s="98" t="s">
        <v>774</v>
      </c>
      <c r="AQ301" s="98" t="s">
        <v>774</v>
      </c>
      <c r="AR301" s="99" t="s">
        <v>774</v>
      </c>
    </row>
    <row r="302" spans="1:44">
      <c r="A302" s="58" t="s">
        <v>584</v>
      </c>
      <c r="B302" s="58">
        <v>101</v>
      </c>
      <c r="C302" s="58" t="s">
        <v>13</v>
      </c>
      <c r="D302" s="92" t="s">
        <v>585</v>
      </c>
      <c r="E302" s="122">
        <v>0.85245901639344257</v>
      </c>
      <c r="F302" s="122">
        <v>8.1967213114754092E-2</v>
      </c>
      <c r="G302" s="122">
        <v>6.5573770491803282E-2</v>
      </c>
      <c r="H302" s="122">
        <v>0</v>
      </c>
      <c r="I302" s="21">
        <v>61</v>
      </c>
      <c r="J302" s="93" t="s">
        <v>774</v>
      </c>
      <c r="K302" s="93" t="s">
        <v>774</v>
      </c>
      <c r="L302" s="93" t="s">
        <v>774</v>
      </c>
      <c r="M302" s="93" t="s">
        <v>774</v>
      </c>
      <c r="N302" s="93" t="s">
        <v>774</v>
      </c>
      <c r="O302" s="66">
        <v>0.85897435897435892</v>
      </c>
      <c r="P302" s="66">
        <v>7.6923076923076927E-2</v>
      </c>
      <c r="Q302" s="66">
        <v>6.4102564102564097E-2</v>
      </c>
      <c r="R302" s="66">
        <v>0</v>
      </c>
      <c r="S302" s="120">
        <v>78</v>
      </c>
      <c r="T302" s="66" t="s">
        <v>774</v>
      </c>
      <c r="U302" s="66" t="s">
        <v>774</v>
      </c>
      <c r="V302" s="66" t="s">
        <v>774</v>
      </c>
      <c r="W302" s="66" t="s">
        <v>774</v>
      </c>
      <c r="X302" s="120" t="s">
        <v>774</v>
      </c>
      <c r="Y302" s="96">
        <v>0.87804878048780488</v>
      </c>
      <c r="Z302" s="96">
        <v>9.7560975609756101E-2</v>
      </c>
      <c r="AA302" s="96">
        <v>2.4390243902439025E-2</v>
      </c>
      <c r="AB302" s="96">
        <v>0</v>
      </c>
      <c r="AC302" s="16">
        <v>41</v>
      </c>
      <c r="AD302" s="96" t="s">
        <v>694</v>
      </c>
      <c r="AE302" s="96" t="s">
        <v>694</v>
      </c>
      <c r="AF302" s="96" t="s">
        <v>694</v>
      </c>
      <c r="AG302" s="96" t="s">
        <v>694</v>
      </c>
      <c r="AH302" s="16" t="s">
        <v>694</v>
      </c>
      <c r="AI302" s="97">
        <v>0.91666666666666663</v>
      </c>
      <c r="AJ302" s="98">
        <v>8.3333333333333329E-2</v>
      </c>
      <c r="AK302" s="98">
        <v>0</v>
      </c>
      <c r="AL302" s="98">
        <v>0</v>
      </c>
      <c r="AM302" s="99">
        <v>60</v>
      </c>
      <c r="AN302" s="97" t="s">
        <v>774</v>
      </c>
      <c r="AO302" s="98" t="s">
        <v>774</v>
      </c>
      <c r="AP302" s="98" t="s">
        <v>774</v>
      </c>
      <c r="AQ302" s="98" t="s">
        <v>774</v>
      </c>
      <c r="AR302" s="99" t="s">
        <v>774</v>
      </c>
    </row>
    <row r="303" spans="1:44">
      <c r="A303" s="58" t="s">
        <v>586</v>
      </c>
      <c r="B303" s="58">
        <v>171</v>
      </c>
      <c r="C303" s="58" t="s">
        <v>13</v>
      </c>
      <c r="D303" s="92" t="s">
        <v>587</v>
      </c>
      <c r="E303" s="122">
        <v>0.81328200192492783</v>
      </c>
      <c r="F303" s="122">
        <v>0.10202117420596728</v>
      </c>
      <c r="G303" s="122">
        <v>6.5447545717035607E-2</v>
      </c>
      <c r="H303" s="122">
        <v>1.9249278152069296E-2</v>
      </c>
      <c r="I303" s="21">
        <v>1039</v>
      </c>
      <c r="J303" s="93">
        <v>0.26829268292682928</v>
      </c>
      <c r="K303" s="93">
        <v>0.53658536585365857</v>
      </c>
      <c r="L303" s="93">
        <v>0.1951219512195122</v>
      </c>
      <c r="M303" s="93">
        <v>0</v>
      </c>
      <c r="N303" s="21">
        <v>41</v>
      </c>
      <c r="O303" s="66">
        <v>0.81070366699702678</v>
      </c>
      <c r="P303" s="66">
        <v>0.11199207135777998</v>
      </c>
      <c r="Q303" s="66">
        <v>6.0455896927651138E-2</v>
      </c>
      <c r="R303" s="66">
        <v>1.6848364717542121E-2</v>
      </c>
      <c r="S303" s="120">
        <v>1009</v>
      </c>
      <c r="T303" s="66">
        <v>0.35897435897435898</v>
      </c>
      <c r="U303" s="66">
        <v>0.4358974358974359</v>
      </c>
      <c r="V303" s="66">
        <v>0.20512820512820512</v>
      </c>
      <c r="W303" s="66">
        <v>0</v>
      </c>
      <c r="X303" s="120">
        <v>39</v>
      </c>
      <c r="Y303" s="96">
        <v>0.82803180914512919</v>
      </c>
      <c r="Z303" s="96">
        <v>9.9403578528827044E-2</v>
      </c>
      <c r="AA303" s="96">
        <v>5.268389662027833E-2</v>
      </c>
      <c r="AB303" s="96">
        <v>1.9880715705765408E-2</v>
      </c>
      <c r="AC303" s="16">
        <v>1006</v>
      </c>
      <c r="AD303" s="96">
        <v>0.45454545454545453</v>
      </c>
      <c r="AE303" s="96">
        <v>0.36363636363636365</v>
      </c>
      <c r="AF303" s="96">
        <v>0.18181818181818182</v>
      </c>
      <c r="AG303" s="96">
        <v>0</v>
      </c>
      <c r="AH303" s="16">
        <v>44</v>
      </c>
      <c r="AI303" s="97">
        <v>0.79979144942648595</v>
      </c>
      <c r="AJ303" s="98">
        <v>0.12930135557872785</v>
      </c>
      <c r="AK303" s="98">
        <v>5.213764337851929E-2</v>
      </c>
      <c r="AL303" s="98">
        <v>1.8769551616266946E-2</v>
      </c>
      <c r="AM303" s="99">
        <v>959</v>
      </c>
      <c r="AN303" s="98">
        <v>0.28947368421052633</v>
      </c>
      <c r="AO303" s="98">
        <v>0.5</v>
      </c>
      <c r="AP303" s="98">
        <v>0.21052631578947367</v>
      </c>
      <c r="AQ303" s="98">
        <v>0</v>
      </c>
      <c r="AR303" s="99">
        <v>38</v>
      </c>
    </row>
    <row r="304" spans="1:44">
      <c r="A304" s="58" t="s">
        <v>588</v>
      </c>
      <c r="B304" s="58">
        <v>105</v>
      </c>
      <c r="C304" s="58" t="s">
        <v>13</v>
      </c>
      <c r="D304" s="92" t="s">
        <v>589</v>
      </c>
      <c r="E304" s="122">
        <v>0.69301712779973645</v>
      </c>
      <c r="F304" s="122">
        <v>0.16996047430830039</v>
      </c>
      <c r="G304" s="122">
        <v>0.12648221343873517</v>
      </c>
      <c r="H304" s="122">
        <v>1.0540184453227932E-2</v>
      </c>
      <c r="I304" s="21">
        <v>759</v>
      </c>
      <c r="J304" s="93">
        <v>0</v>
      </c>
      <c r="K304" s="93">
        <v>0.6875</v>
      </c>
      <c r="L304" s="93">
        <v>0.3125</v>
      </c>
      <c r="M304" s="93">
        <v>0</v>
      </c>
      <c r="N304" s="21">
        <v>16</v>
      </c>
      <c r="O304" s="66">
        <v>0.74358974358974361</v>
      </c>
      <c r="P304" s="66">
        <v>0.12685560053981107</v>
      </c>
      <c r="Q304" s="66">
        <v>0.11875843454790823</v>
      </c>
      <c r="R304" s="66">
        <v>1.0796221322537112E-2</v>
      </c>
      <c r="S304" s="120">
        <v>741</v>
      </c>
      <c r="T304" s="66">
        <v>0.15</v>
      </c>
      <c r="U304" s="66">
        <v>0.4</v>
      </c>
      <c r="V304" s="66">
        <v>0.45</v>
      </c>
      <c r="W304" s="66">
        <v>0</v>
      </c>
      <c r="X304" s="120">
        <v>20</v>
      </c>
      <c r="Y304" s="96">
        <v>0.75502008032128509</v>
      </c>
      <c r="Z304" s="96">
        <v>0.11780455153949129</v>
      </c>
      <c r="AA304" s="96">
        <v>0.11512717536813923</v>
      </c>
      <c r="AB304" s="96">
        <v>1.2048192771084338E-2</v>
      </c>
      <c r="AC304" s="16">
        <v>747</v>
      </c>
      <c r="AD304" s="96">
        <v>0.16666666666666666</v>
      </c>
      <c r="AE304" s="96">
        <v>0.33333333333333331</v>
      </c>
      <c r="AF304" s="96">
        <v>0.5</v>
      </c>
      <c r="AG304" s="96">
        <v>0</v>
      </c>
      <c r="AH304" s="16">
        <v>12</v>
      </c>
      <c r="AI304" s="97">
        <v>0.73786407766990292</v>
      </c>
      <c r="AJ304" s="98">
        <v>0.1276005547850208</v>
      </c>
      <c r="AK304" s="98">
        <v>0.12066574202496533</v>
      </c>
      <c r="AL304" s="98">
        <v>1.3869625520110958E-2</v>
      </c>
      <c r="AM304" s="99">
        <v>721</v>
      </c>
      <c r="AN304" s="98">
        <v>0.125</v>
      </c>
      <c r="AO304" s="98">
        <v>0.41666666666666669</v>
      </c>
      <c r="AP304" s="98">
        <v>0.45833333333333331</v>
      </c>
      <c r="AQ304" s="98">
        <v>0</v>
      </c>
      <c r="AR304" s="99">
        <v>24</v>
      </c>
    </row>
    <row r="305" spans="1:44">
      <c r="A305" s="58" t="s">
        <v>590</v>
      </c>
      <c r="B305" s="58">
        <v>101</v>
      </c>
      <c r="C305" s="58" t="s">
        <v>13</v>
      </c>
      <c r="D305" s="92" t="s">
        <v>591</v>
      </c>
      <c r="E305" s="122">
        <v>0.79361702127659572</v>
      </c>
      <c r="F305" s="122">
        <v>8.5106382978723402E-2</v>
      </c>
      <c r="G305" s="122">
        <v>9.7872340425531917E-2</v>
      </c>
      <c r="H305" s="122">
        <v>2.3404255319148935E-2</v>
      </c>
      <c r="I305" s="21">
        <v>470</v>
      </c>
      <c r="J305" s="93">
        <v>7.6923076923076927E-2</v>
      </c>
      <c r="K305" s="93">
        <v>0.30769230769230771</v>
      </c>
      <c r="L305" s="93">
        <v>0.61538461538461542</v>
      </c>
      <c r="M305" s="93">
        <v>0</v>
      </c>
      <c r="N305" s="21">
        <v>13</v>
      </c>
      <c r="O305" s="66">
        <v>0.81632653061224492</v>
      </c>
      <c r="P305" s="66">
        <v>7.3469387755102047E-2</v>
      </c>
      <c r="Q305" s="66">
        <v>9.3877551020408165E-2</v>
      </c>
      <c r="R305" s="66">
        <v>1.6326530612244899E-2</v>
      </c>
      <c r="S305" s="120">
        <v>490</v>
      </c>
      <c r="T305" s="66">
        <v>9.0909090909090912E-2</v>
      </c>
      <c r="U305" s="66">
        <v>0.36363636363636365</v>
      </c>
      <c r="V305" s="66">
        <v>0.54545454545454541</v>
      </c>
      <c r="W305" s="66">
        <v>0</v>
      </c>
      <c r="X305" s="120">
        <v>11</v>
      </c>
      <c r="Y305" s="96">
        <v>0.81649484536082473</v>
      </c>
      <c r="Z305" s="96">
        <v>7.628865979381444E-2</v>
      </c>
      <c r="AA305" s="96">
        <v>8.6597938144329895E-2</v>
      </c>
      <c r="AB305" s="96">
        <v>2.0618556701030927E-2</v>
      </c>
      <c r="AC305" s="16">
        <v>485</v>
      </c>
      <c r="AD305" s="96">
        <v>0.17391304347826086</v>
      </c>
      <c r="AE305" s="96">
        <v>0.43478260869565216</v>
      </c>
      <c r="AF305" s="96">
        <v>0.39130434782608697</v>
      </c>
      <c r="AG305" s="96">
        <v>0</v>
      </c>
      <c r="AH305" s="16">
        <v>23</v>
      </c>
      <c r="AI305" s="97">
        <v>0.80645161290322576</v>
      </c>
      <c r="AJ305" s="98">
        <v>0.10483870967741936</v>
      </c>
      <c r="AK305" s="98">
        <v>6.6532258064516125E-2</v>
      </c>
      <c r="AL305" s="98">
        <v>2.2177419354838711E-2</v>
      </c>
      <c r="AM305" s="99">
        <v>496</v>
      </c>
      <c r="AN305" s="98">
        <v>0.18181818181818182</v>
      </c>
      <c r="AO305" s="98">
        <v>0.27272727272727271</v>
      </c>
      <c r="AP305" s="98">
        <v>0.54545454545454541</v>
      </c>
      <c r="AQ305" s="98">
        <v>0</v>
      </c>
      <c r="AR305" s="99">
        <v>11</v>
      </c>
    </row>
    <row r="306" spans="1:44">
      <c r="A306" s="58" t="s">
        <v>674</v>
      </c>
      <c r="B306" s="58">
        <v>189</v>
      </c>
      <c r="C306" s="58" t="s">
        <v>13</v>
      </c>
      <c r="D306" s="92" t="s">
        <v>592</v>
      </c>
      <c r="E306" s="122">
        <v>1</v>
      </c>
      <c r="F306" s="122">
        <v>0</v>
      </c>
      <c r="G306" s="122">
        <v>0</v>
      </c>
      <c r="H306" s="122">
        <v>0</v>
      </c>
      <c r="I306" s="21">
        <v>19</v>
      </c>
      <c r="J306" s="93" t="s">
        <v>774</v>
      </c>
      <c r="K306" s="93" t="s">
        <v>774</v>
      </c>
      <c r="L306" s="93" t="s">
        <v>774</v>
      </c>
      <c r="M306" s="93" t="s">
        <v>774</v>
      </c>
      <c r="N306" s="93" t="s">
        <v>774</v>
      </c>
      <c r="O306" s="66">
        <v>0.95833333333333337</v>
      </c>
      <c r="P306" s="66">
        <v>4.1666666666666664E-2</v>
      </c>
      <c r="Q306" s="66">
        <v>0</v>
      </c>
      <c r="R306" s="66">
        <v>0</v>
      </c>
      <c r="S306" s="120">
        <v>24</v>
      </c>
      <c r="T306" s="66">
        <v>1</v>
      </c>
      <c r="U306" s="66" t="s">
        <v>694</v>
      </c>
      <c r="V306" s="66" t="s">
        <v>694</v>
      </c>
      <c r="W306" s="66" t="s">
        <v>694</v>
      </c>
      <c r="X306" s="120" t="s">
        <v>694</v>
      </c>
      <c r="Y306" s="96">
        <v>1</v>
      </c>
      <c r="Z306" s="96">
        <v>0</v>
      </c>
      <c r="AA306" s="96">
        <v>0</v>
      </c>
      <c r="AB306" s="96">
        <v>0</v>
      </c>
      <c r="AC306" s="16">
        <v>16</v>
      </c>
      <c r="AD306" s="93" t="s">
        <v>774</v>
      </c>
      <c r="AE306" s="93" t="s">
        <v>774</v>
      </c>
      <c r="AF306" s="93" t="s">
        <v>774</v>
      </c>
      <c r="AG306" s="93" t="s">
        <v>774</v>
      </c>
      <c r="AH306" s="105" t="s">
        <v>774</v>
      </c>
      <c r="AI306" s="97">
        <v>1</v>
      </c>
      <c r="AJ306" s="98">
        <v>0</v>
      </c>
      <c r="AK306" s="98">
        <v>0</v>
      </c>
      <c r="AL306" s="98">
        <v>0</v>
      </c>
      <c r="AM306" s="99">
        <v>10</v>
      </c>
      <c r="AN306" s="97" t="s">
        <v>774</v>
      </c>
      <c r="AO306" s="98" t="s">
        <v>774</v>
      </c>
      <c r="AP306" s="98" t="s">
        <v>774</v>
      </c>
      <c r="AQ306" s="98" t="s">
        <v>774</v>
      </c>
      <c r="AR306" s="99" t="s">
        <v>774</v>
      </c>
    </row>
    <row r="307" spans="1:44">
      <c r="A307" s="58" t="s">
        <v>593</v>
      </c>
      <c r="B307" s="58">
        <v>113</v>
      </c>
      <c r="C307" s="58" t="s">
        <v>13</v>
      </c>
      <c r="D307" s="92" t="s">
        <v>594</v>
      </c>
      <c r="E307" s="122">
        <v>0.82</v>
      </c>
      <c r="F307" s="122">
        <v>0.14000000000000001</v>
      </c>
      <c r="G307" s="122">
        <v>0.04</v>
      </c>
      <c r="H307" s="122">
        <v>0</v>
      </c>
      <c r="I307" s="21">
        <v>50</v>
      </c>
      <c r="J307" s="93" t="s">
        <v>774</v>
      </c>
      <c r="K307" s="93" t="s">
        <v>774</v>
      </c>
      <c r="L307" s="93" t="s">
        <v>774</v>
      </c>
      <c r="M307" s="93" t="s">
        <v>774</v>
      </c>
      <c r="N307" s="93" t="s">
        <v>774</v>
      </c>
      <c r="O307" s="66">
        <v>0.7</v>
      </c>
      <c r="P307" s="66">
        <v>0.18</v>
      </c>
      <c r="Q307" s="66">
        <v>0.02</v>
      </c>
      <c r="R307" s="66">
        <v>0.1</v>
      </c>
      <c r="S307" s="120">
        <v>50</v>
      </c>
      <c r="T307" s="66" t="s">
        <v>774</v>
      </c>
      <c r="U307" s="66" t="s">
        <v>774</v>
      </c>
      <c r="V307" s="66" t="s">
        <v>774</v>
      </c>
      <c r="W307" s="66" t="s">
        <v>774</v>
      </c>
      <c r="X307" s="120" t="s">
        <v>774</v>
      </c>
      <c r="Y307" s="96">
        <v>0.75</v>
      </c>
      <c r="Z307" s="96">
        <v>0.16666666666666666</v>
      </c>
      <c r="AA307" s="96">
        <v>3.3333333333333333E-2</v>
      </c>
      <c r="AB307" s="96">
        <v>0.05</v>
      </c>
      <c r="AC307" s="16">
        <v>60</v>
      </c>
      <c r="AD307" s="93" t="s">
        <v>774</v>
      </c>
      <c r="AE307" s="93" t="s">
        <v>774</v>
      </c>
      <c r="AF307" s="93" t="s">
        <v>774</v>
      </c>
      <c r="AG307" s="93" t="s">
        <v>774</v>
      </c>
      <c r="AH307" s="105" t="s">
        <v>774</v>
      </c>
      <c r="AI307" s="97">
        <v>0.71830985915492962</v>
      </c>
      <c r="AJ307" s="98">
        <v>0.18309859154929578</v>
      </c>
      <c r="AK307" s="98">
        <v>5.6338028169014086E-2</v>
      </c>
      <c r="AL307" s="98">
        <v>4.2253521126760563E-2</v>
      </c>
      <c r="AM307" s="99">
        <v>71</v>
      </c>
      <c r="AN307" s="97" t="s">
        <v>774</v>
      </c>
      <c r="AO307" s="98" t="s">
        <v>774</v>
      </c>
      <c r="AP307" s="98" t="s">
        <v>774</v>
      </c>
      <c r="AQ307" s="98" t="s">
        <v>774</v>
      </c>
      <c r="AR307" s="99" t="s">
        <v>774</v>
      </c>
    </row>
    <row r="308" spans="1:44">
      <c r="A308" s="58" t="s">
        <v>595</v>
      </c>
      <c r="B308" s="58">
        <v>121</v>
      </c>
      <c r="C308" s="58" t="s">
        <v>13</v>
      </c>
      <c r="D308" s="92" t="s">
        <v>596</v>
      </c>
      <c r="E308" s="122">
        <v>0.71739130434782605</v>
      </c>
      <c r="F308" s="122">
        <v>0.18774703557312253</v>
      </c>
      <c r="G308" s="122">
        <v>8.8932806324110672E-2</v>
      </c>
      <c r="H308" s="122">
        <v>5.9288537549407111E-3</v>
      </c>
      <c r="I308" s="21">
        <v>506</v>
      </c>
      <c r="J308" s="93" t="s">
        <v>774</v>
      </c>
      <c r="K308" s="93" t="s">
        <v>774</v>
      </c>
      <c r="L308" s="93" t="s">
        <v>774</v>
      </c>
      <c r="M308" s="93" t="s">
        <v>774</v>
      </c>
      <c r="N308" s="93" t="s">
        <v>774</v>
      </c>
      <c r="O308" s="66">
        <v>0.66666666666666663</v>
      </c>
      <c r="P308" s="66">
        <v>0.24290780141843971</v>
      </c>
      <c r="Q308" s="66">
        <v>8.8652482269503549E-2</v>
      </c>
      <c r="R308" s="66">
        <v>1.7730496453900709E-3</v>
      </c>
      <c r="S308" s="120">
        <v>564</v>
      </c>
      <c r="T308" s="66">
        <v>0</v>
      </c>
      <c r="U308" s="66">
        <v>0.8666666666666667</v>
      </c>
      <c r="V308" s="66">
        <v>0.13333333333333333</v>
      </c>
      <c r="W308" s="66">
        <v>0</v>
      </c>
      <c r="X308" s="120">
        <v>15</v>
      </c>
      <c r="Y308" s="96">
        <v>0.64798598949211905</v>
      </c>
      <c r="Z308" s="96">
        <v>0.23992994746059546</v>
      </c>
      <c r="AA308" s="96">
        <v>0.10858143607705779</v>
      </c>
      <c r="AB308" s="96">
        <v>3.5026269702276708E-3</v>
      </c>
      <c r="AC308" s="16">
        <v>571</v>
      </c>
      <c r="AD308" s="96">
        <v>0</v>
      </c>
      <c r="AE308" s="96">
        <v>0.68421052631578949</v>
      </c>
      <c r="AF308" s="96">
        <v>0.31578947368421051</v>
      </c>
      <c r="AG308" s="96">
        <v>0</v>
      </c>
      <c r="AH308" s="16">
        <v>19</v>
      </c>
      <c r="AI308" s="97">
        <v>0.62697022767075306</v>
      </c>
      <c r="AJ308" s="98">
        <v>0.26619964973730298</v>
      </c>
      <c r="AK308" s="98">
        <v>0.10332749562171628</v>
      </c>
      <c r="AL308" s="98">
        <v>3.5026269702276708E-3</v>
      </c>
      <c r="AM308" s="99">
        <v>571</v>
      </c>
      <c r="AN308" s="98">
        <v>0</v>
      </c>
      <c r="AO308" s="98">
        <v>0.6</v>
      </c>
      <c r="AP308" s="98">
        <v>0.4</v>
      </c>
      <c r="AQ308" s="98">
        <v>0</v>
      </c>
      <c r="AR308" s="99">
        <v>15</v>
      </c>
    </row>
    <row r="309" spans="1:44">
      <c r="A309" s="58" t="s">
        <v>597</v>
      </c>
      <c r="B309" s="58">
        <v>112</v>
      </c>
      <c r="C309" s="58" t="s">
        <v>13</v>
      </c>
      <c r="D309" s="92" t="s">
        <v>598</v>
      </c>
      <c r="E309" s="122">
        <v>0.82098765432098764</v>
      </c>
      <c r="F309" s="122">
        <v>0.1111111111111111</v>
      </c>
      <c r="G309" s="122">
        <v>4.9382716049382713E-2</v>
      </c>
      <c r="H309" s="122">
        <v>1.8518518518518517E-2</v>
      </c>
      <c r="I309" s="21">
        <v>162</v>
      </c>
      <c r="J309" s="93" t="s">
        <v>774</v>
      </c>
      <c r="K309" s="93" t="s">
        <v>774</v>
      </c>
      <c r="L309" s="93" t="s">
        <v>774</v>
      </c>
      <c r="M309" s="93" t="s">
        <v>774</v>
      </c>
      <c r="N309" s="93" t="s">
        <v>774</v>
      </c>
      <c r="O309" s="66">
        <v>0.79354838709677422</v>
      </c>
      <c r="P309" s="66">
        <v>0.12903225806451613</v>
      </c>
      <c r="Q309" s="66">
        <v>4.5161290322580643E-2</v>
      </c>
      <c r="R309" s="66">
        <v>3.2258064516129031E-2</v>
      </c>
      <c r="S309" s="120">
        <v>155</v>
      </c>
      <c r="T309" s="66" t="s">
        <v>774</v>
      </c>
      <c r="U309" s="66" t="s">
        <v>774</v>
      </c>
      <c r="V309" s="66" t="s">
        <v>774</v>
      </c>
      <c r="W309" s="66" t="s">
        <v>774</v>
      </c>
      <c r="X309" s="120" t="s">
        <v>774</v>
      </c>
      <c r="Y309" s="96">
        <v>0.7483443708609272</v>
      </c>
      <c r="Z309" s="96">
        <v>0.19205298013245034</v>
      </c>
      <c r="AA309" s="96">
        <v>2.6490066225165563E-2</v>
      </c>
      <c r="AB309" s="96">
        <v>3.3112582781456956E-2</v>
      </c>
      <c r="AC309" s="16">
        <v>151</v>
      </c>
      <c r="AD309" s="93" t="s">
        <v>774</v>
      </c>
      <c r="AE309" s="93" t="s">
        <v>774</v>
      </c>
      <c r="AF309" s="93" t="s">
        <v>774</v>
      </c>
      <c r="AG309" s="93" t="s">
        <v>774</v>
      </c>
      <c r="AH309" s="105" t="s">
        <v>774</v>
      </c>
      <c r="AI309" s="97">
        <v>0.73758865248226946</v>
      </c>
      <c r="AJ309" s="98">
        <v>0.19148936170212766</v>
      </c>
      <c r="AK309" s="98">
        <v>2.1276595744680851E-2</v>
      </c>
      <c r="AL309" s="98">
        <v>4.9645390070921988E-2</v>
      </c>
      <c r="AM309" s="99">
        <v>141</v>
      </c>
      <c r="AN309" s="97" t="s">
        <v>774</v>
      </c>
      <c r="AO309" s="98" t="s">
        <v>774</v>
      </c>
      <c r="AP309" s="98" t="s">
        <v>774</v>
      </c>
      <c r="AQ309" s="98" t="s">
        <v>774</v>
      </c>
      <c r="AR309" s="99" t="s">
        <v>774</v>
      </c>
    </row>
    <row r="310" spans="1:44">
      <c r="A310" s="68" t="s">
        <v>646</v>
      </c>
      <c r="B310" s="58">
        <v>121</v>
      </c>
      <c r="C310" s="58" t="s">
        <v>13</v>
      </c>
      <c r="D310" s="111" t="s">
        <v>647</v>
      </c>
      <c r="E310" s="122">
        <v>0.9285714285714286</v>
      </c>
      <c r="F310" s="122">
        <v>7.1428571428571425E-2</v>
      </c>
      <c r="G310" s="122">
        <v>0</v>
      </c>
      <c r="H310" s="122">
        <v>0</v>
      </c>
      <c r="I310" s="21">
        <v>14</v>
      </c>
      <c r="J310" s="93" t="s">
        <v>694</v>
      </c>
      <c r="K310" s="93" t="s">
        <v>694</v>
      </c>
      <c r="L310" s="93" t="s">
        <v>694</v>
      </c>
      <c r="M310" s="93" t="s">
        <v>694</v>
      </c>
      <c r="N310" s="21" t="s">
        <v>694</v>
      </c>
      <c r="O310" s="124">
        <v>1</v>
      </c>
      <c r="P310" s="124">
        <v>0</v>
      </c>
      <c r="Q310" s="124">
        <v>0</v>
      </c>
      <c r="R310" s="124">
        <v>0</v>
      </c>
      <c r="S310" s="125">
        <v>17</v>
      </c>
      <c r="T310" s="124" t="s">
        <v>694</v>
      </c>
      <c r="U310" s="124" t="s">
        <v>694</v>
      </c>
      <c r="V310" s="124" t="s">
        <v>694</v>
      </c>
      <c r="W310" s="124" t="s">
        <v>694</v>
      </c>
      <c r="X310" s="125" t="s">
        <v>694</v>
      </c>
      <c r="Y310" s="96">
        <v>0.96153846153846156</v>
      </c>
      <c r="Z310" s="96">
        <v>3.8461538461538464E-2</v>
      </c>
      <c r="AA310" s="96">
        <v>0</v>
      </c>
      <c r="AB310" s="96">
        <v>0</v>
      </c>
      <c r="AC310" s="16">
        <v>26</v>
      </c>
      <c r="AD310" s="93" t="s">
        <v>774</v>
      </c>
      <c r="AE310" s="93" t="s">
        <v>774</v>
      </c>
      <c r="AF310" s="93" t="s">
        <v>774</v>
      </c>
      <c r="AG310" s="93" t="s">
        <v>774</v>
      </c>
      <c r="AH310" s="105" t="s">
        <v>774</v>
      </c>
      <c r="AI310" s="115">
        <v>0.76</v>
      </c>
      <c r="AJ310" s="116">
        <v>0.24</v>
      </c>
      <c r="AK310" s="116">
        <v>0</v>
      </c>
      <c r="AL310" s="116">
        <v>0</v>
      </c>
      <c r="AM310" s="117">
        <v>25</v>
      </c>
      <c r="AN310" s="97" t="s">
        <v>774</v>
      </c>
      <c r="AO310" s="98" t="s">
        <v>774</v>
      </c>
      <c r="AP310" s="98" t="s">
        <v>774</v>
      </c>
      <c r="AQ310" s="98" t="s">
        <v>774</v>
      </c>
      <c r="AR310" s="99" t="s">
        <v>774</v>
      </c>
    </row>
    <row r="311" spans="1:44">
      <c r="A311" s="58" t="s">
        <v>599</v>
      </c>
      <c r="B311" s="58">
        <v>101</v>
      </c>
      <c r="C311" s="58" t="s">
        <v>13</v>
      </c>
      <c r="D311" s="92" t="s">
        <v>600</v>
      </c>
      <c r="E311" s="122">
        <v>0.77272727272727271</v>
      </c>
      <c r="F311" s="122">
        <v>0.22727272727272727</v>
      </c>
      <c r="G311" s="122">
        <v>0</v>
      </c>
      <c r="H311" s="122">
        <v>0</v>
      </c>
      <c r="I311" s="21">
        <v>44</v>
      </c>
      <c r="J311" s="93" t="s">
        <v>694</v>
      </c>
      <c r="K311" s="93" t="s">
        <v>694</v>
      </c>
      <c r="L311" s="93" t="s">
        <v>694</v>
      </c>
      <c r="M311" s="93" t="s">
        <v>694</v>
      </c>
      <c r="N311" s="21" t="s">
        <v>694</v>
      </c>
      <c r="O311" s="66">
        <v>0.82499999999999996</v>
      </c>
      <c r="P311" s="66">
        <v>0.125</v>
      </c>
      <c r="Q311" s="66">
        <v>0.05</v>
      </c>
      <c r="R311" s="66">
        <v>0</v>
      </c>
      <c r="S311" s="120">
        <v>40</v>
      </c>
      <c r="T311" s="66" t="s">
        <v>694</v>
      </c>
      <c r="U311" s="66" t="s">
        <v>694</v>
      </c>
      <c r="V311" s="66" t="s">
        <v>694</v>
      </c>
      <c r="W311" s="66" t="s">
        <v>694</v>
      </c>
      <c r="X311" s="120" t="s">
        <v>694</v>
      </c>
      <c r="Y311" s="96">
        <v>0.82926829268292679</v>
      </c>
      <c r="Z311" s="96">
        <v>0.12195121951219512</v>
      </c>
      <c r="AA311" s="96">
        <v>4.878048780487805E-2</v>
      </c>
      <c r="AB311" s="96">
        <v>0</v>
      </c>
      <c r="AC311" s="16">
        <v>41</v>
      </c>
      <c r="AD311" s="96" t="s">
        <v>694</v>
      </c>
      <c r="AE311" s="96" t="s">
        <v>694</v>
      </c>
      <c r="AF311" s="96" t="s">
        <v>694</v>
      </c>
      <c r="AG311" s="96" t="s">
        <v>694</v>
      </c>
      <c r="AH311" s="16" t="s">
        <v>694</v>
      </c>
      <c r="AI311" s="97">
        <v>0.84615384615384615</v>
      </c>
      <c r="AJ311" s="98">
        <v>0.10256410256410256</v>
      </c>
      <c r="AK311" s="98">
        <v>5.128205128205128E-2</v>
      </c>
      <c r="AL311" s="98">
        <v>0</v>
      </c>
      <c r="AM311" s="99">
        <v>39</v>
      </c>
      <c r="AN311" s="98" t="s">
        <v>694</v>
      </c>
      <c r="AO311" s="98" t="s">
        <v>694</v>
      </c>
      <c r="AP311" s="98" t="s">
        <v>694</v>
      </c>
      <c r="AQ311" s="98" t="s">
        <v>694</v>
      </c>
      <c r="AR311" s="99" t="s">
        <v>694</v>
      </c>
    </row>
    <row r="312" spans="1:44">
      <c r="A312" s="58" t="s">
        <v>601</v>
      </c>
      <c r="B312" s="58">
        <v>113</v>
      </c>
      <c r="C312" s="58" t="s">
        <v>13</v>
      </c>
      <c r="D312" s="92" t="s">
        <v>602</v>
      </c>
      <c r="E312" s="122">
        <v>0.83870967741935487</v>
      </c>
      <c r="F312" s="122">
        <v>0.16129032258064516</v>
      </c>
      <c r="G312" s="122">
        <v>0</v>
      </c>
      <c r="H312" s="122">
        <v>0</v>
      </c>
      <c r="I312" s="21">
        <v>62</v>
      </c>
      <c r="J312" s="93" t="s">
        <v>694</v>
      </c>
      <c r="K312" s="93" t="s">
        <v>694</v>
      </c>
      <c r="L312" s="93" t="s">
        <v>694</v>
      </c>
      <c r="M312" s="93" t="s">
        <v>694</v>
      </c>
      <c r="N312" s="21" t="s">
        <v>694</v>
      </c>
      <c r="O312" s="66">
        <v>0.71666666666666667</v>
      </c>
      <c r="P312" s="66">
        <v>0.28333333333333333</v>
      </c>
      <c r="Q312" s="66">
        <v>0</v>
      </c>
      <c r="R312" s="66">
        <v>0</v>
      </c>
      <c r="S312" s="120">
        <v>60</v>
      </c>
      <c r="T312" s="66" t="s">
        <v>694</v>
      </c>
      <c r="U312" s="66" t="s">
        <v>694</v>
      </c>
      <c r="V312" s="66" t="s">
        <v>694</v>
      </c>
      <c r="W312" s="66" t="s">
        <v>694</v>
      </c>
      <c r="X312" s="120" t="s">
        <v>694</v>
      </c>
      <c r="Y312" s="96">
        <v>0.69387755102040816</v>
      </c>
      <c r="Z312" s="96">
        <v>0.30612244897959184</v>
      </c>
      <c r="AA312" s="96">
        <v>0</v>
      </c>
      <c r="AB312" s="96">
        <v>0</v>
      </c>
      <c r="AC312" s="16">
        <v>49</v>
      </c>
      <c r="AD312" s="96" t="s">
        <v>694</v>
      </c>
      <c r="AE312" s="96" t="s">
        <v>694</v>
      </c>
      <c r="AF312" s="96" t="s">
        <v>694</v>
      </c>
      <c r="AG312" s="96" t="s">
        <v>694</v>
      </c>
      <c r="AH312" s="16" t="s">
        <v>694</v>
      </c>
      <c r="AI312" s="97">
        <v>0.53333333333333333</v>
      </c>
      <c r="AJ312" s="98">
        <v>0.44444444444444442</v>
      </c>
      <c r="AK312" s="98">
        <v>2.2222222222222223E-2</v>
      </c>
      <c r="AL312" s="98">
        <v>0</v>
      </c>
      <c r="AM312" s="99">
        <v>45</v>
      </c>
      <c r="AN312" s="98" t="s">
        <v>694</v>
      </c>
      <c r="AO312" s="98" t="s">
        <v>694</v>
      </c>
      <c r="AP312" s="98" t="s">
        <v>694</v>
      </c>
      <c r="AQ312" s="98" t="s">
        <v>694</v>
      </c>
      <c r="AR312" s="99" t="s">
        <v>694</v>
      </c>
    </row>
    <row r="313" spans="1:44">
      <c r="A313" s="58" t="s">
        <v>603</v>
      </c>
      <c r="B313" s="58">
        <v>171</v>
      </c>
      <c r="C313" s="58" t="s">
        <v>13</v>
      </c>
      <c r="D313" s="92" t="s">
        <v>604</v>
      </c>
      <c r="E313" s="122">
        <v>0.9375</v>
      </c>
      <c r="F313" s="122">
        <v>6.25E-2</v>
      </c>
      <c r="G313" s="122">
        <v>0</v>
      </c>
      <c r="H313" s="122">
        <v>0</v>
      </c>
      <c r="I313" s="21">
        <v>16</v>
      </c>
      <c r="J313" s="93" t="s">
        <v>694</v>
      </c>
      <c r="K313" s="93" t="s">
        <v>694</v>
      </c>
      <c r="L313" s="93" t="s">
        <v>694</v>
      </c>
      <c r="M313" s="93" t="s">
        <v>694</v>
      </c>
      <c r="N313" s="21" t="s">
        <v>694</v>
      </c>
      <c r="O313" s="66">
        <v>0.94736842105263153</v>
      </c>
      <c r="P313" s="66">
        <v>5.2631578947368418E-2</v>
      </c>
      <c r="Q313" s="66">
        <v>0</v>
      </c>
      <c r="R313" s="66">
        <v>0</v>
      </c>
      <c r="S313" s="120">
        <v>19</v>
      </c>
      <c r="T313" s="66" t="s">
        <v>694</v>
      </c>
      <c r="U313" s="66" t="s">
        <v>694</v>
      </c>
      <c r="V313" s="66" t="s">
        <v>694</v>
      </c>
      <c r="W313" s="66" t="s">
        <v>694</v>
      </c>
      <c r="X313" s="120" t="s">
        <v>694</v>
      </c>
      <c r="Y313" s="96">
        <v>0.875</v>
      </c>
      <c r="Z313" s="96">
        <v>6.25E-2</v>
      </c>
      <c r="AA313" s="96">
        <v>6.25E-2</v>
      </c>
      <c r="AB313" s="96">
        <v>0</v>
      </c>
      <c r="AC313" s="16">
        <v>16</v>
      </c>
      <c r="AD313" s="96" t="s">
        <v>694</v>
      </c>
      <c r="AE313" s="96" t="s">
        <v>694</v>
      </c>
      <c r="AF313" s="96" t="s">
        <v>694</v>
      </c>
      <c r="AG313" s="96" t="s">
        <v>694</v>
      </c>
      <c r="AH313" s="16" t="s">
        <v>694</v>
      </c>
      <c r="AI313" s="97">
        <v>0.88888888888888884</v>
      </c>
      <c r="AJ313" s="98">
        <v>5.5555555555555552E-2</v>
      </c>
      <c r="AK313" s="98">
        <v>5.5555555555555552E-2</v>
      </c>
      <c r="AL313" s="98">
        <v>0</v>
      </c>
      <c r="AM313" s="99">
        <v>18</v>
      </c>
      <c r="AN313" s="98" t="s">
        <v>694</v>
      </c>
      <c r="AO313" s="98" t="s">
        <v>694</v>
      </c>
      <c r="AP313" s="98" t="s">
        <v>694</v>
      </c>
      <c r="AQ313" s="98" t="s">
        <v>694</v>
      </c>
      <c r="AR313" s="99" t="s">
        <v>694</v>
      </c>
    </row>
    <row r="314" spans="1:44">
      <c r="A314" s="58" t="s">
        <v>605</v>
      </c>
      <c r="B314" s="58">
        <v>113</v>
      </c>
      <c r="C314" s="58" t="s">
        <v>13</v>
      </c>
      <c r="D314" s="92" t="s">
        <v>606</v>
      </c>
      <c r="E314" s="122">
        <v>0.68103448275862066</v>
      </c>
      <c r="F314" s="122">
        <v>0.23275862068965517</v>
      </c>
      <c r="G314" s="122">
        <v>6.0344827586206899E-2</v>
      </c>
      <c r="H314" s="122">
        <v>2.5862068965517241E-2</v>
      </c>
      <c r="I314" s="21">
        <v>116</v>
      </c>
      <c r="J314" s="93" t="s">
        <v>774</v>
      </c>
      <c r="K314" s="93" t="s">
        <v>774</v>
      </c>
      <c r="L314" s="93" t="s">
        <v>774</v>
      </c>
      <c r="M314" s="93" t="s">
        <v>774</v>
      </c>
      <c r="N314" s="93" t="s">
        <v>774</v>
      </c>
      <c r="O314" s="66">
        <v>0.6339285714285714</v>
      </c>
      <c r="P314" s="66">
        <v>0.26785714285714285</v>
      </c>
      <c r="Q314" s="66">
        <v>6.25E-2</v>
      </c>
      <c r="R314" s="66">
        <v>3.5714285714285712E-2</v>
      </c>
      <c r="S314" s="120">
        <v>112</v>
      </c>
      <c r="T314" s="66" t="s">
        <v>774</v>
      </c>
      <c r="U314" s="66" t="s">
        <v>774</v>
      </c>
      <c r="V314" s="66" t="s">
        <v>774</v>
      </c>
      <c r="W314" s="66" t="s">
        <v>774</v>
      </c>
      <c r="X314" s="120" t="s">
        <v>774</v>
      </c>
      <c r="Y314" s="96">
        <v>0.660377358490566</v>
      </c>
      <c r="Z314" s="96">
        <v>0.330188679245283</v>
      </c>
      <c r="AA314" s="96">
        <v>9.433962264150943E-3</v>
      </c>
      <c r="AB314" s="96">
        <v>0</v>
      </c>
      <c r="AC314" s="16">
        <v>106</v>
      </c>
      <c r="AD314" s="93" t="s">
        <v>774</v>
      </c>
      <c r="AE314" s="93" t="s">
        <v>774</v>
      </c>
      <c r="AF314" s="93" t="s">
        <v>774</v>
      </c>
      <c r="AG314" s="93" t="s">
        <v>774</v>
      </c>
      <c r="AH314" s="105" t="s">
        <v>774</v>
      </c>
      <c r="AI314" s="97">
        <v>0.63207547169811318</v>
      </c>
      <c r="AJ314" s="98">
        <v>0.35849056603773582</v>
      </c>
      <c r="AK314" s="98">
        <v>9.433962264150943E-3</v>
      </c>
      <c r="AL314" s="98">
        <v>0</v>
      </c>
      <c r="AM314" s="99">
        <v>106</v>
      </c>
      <c r="AN314" s="97" t="s">
        <v>774</v>
      </c>
      <c r="AO314" s="98" t="s">
        <v>774</v>
      </c>
      <c r="AP314" s="98" t="s">
        <v>774</v>
      </c>
      <c r="AQ314" s="98" t="s">
        <v>774</v>
      </c>
      <c r="AR314" s="99" t="s">
        <v>774</v>
      </c>
    </row>
    <row r="315" spans="1:44">
      <c r="A315" s="58" t="s">
        <v>607</v>
      </c>
      <c r="B315" s="58">
        <v>113</v>
      </c>
      <c r="C315" s="58" t="s">
        <v>13</v>
      </c>
      <c r="D315" s="92" t="s">
        <v>608</v>
      </c>
      <c r="E315" s="122">
        <v>0.9285714285714286</v>
      </c>
      <c r="F315" s="122">
        <v>7.1428571428571425E-2</v>
      </c>
      <c r="G315" s="122">
        <v>0</v>
      </c>
      <c r="H315" s="122">
        <v>0</v>
      </c>
      <c r="I315" s="21">
        <v>28</v>
      </c>
      <c r="J315" s="93" t="s">
        <v>774</v>
      </c>
      <c r="K315" s="93" t="s">
        <v>774</v>
      </c>
      <c r="L315" s="93" t="s">
        <v>774</v>
      </c>
      <c r="M315" s="93" t="s">
        <v>774</v>
      </c>
      <c r="N315" s="93" t="s">
        <v>774</v>
      </c>
      <c r="O315" s="66">
        <v>0.88461538461538458</v>
      </c>
      <c r="P315" s="66">
        <v>0.11538461538461539</v>
      </c>
      <c r="Q315" s="66">
        <v>0</v>
      </c>
      <c r="R315" s="66">
        <v>0</v>
      </c>
      <c r="S315" s="120">
        <v>26</v>
      </c>
      <c r="T315" s="66" t="s">
        <v>774</v>
      </c>
      <c r="U315" s="66" t="s">
        <v>774</v>
      </c>
      <c r="V315" s="66" t="s">
        <v>774</v>
      </c>
      <c r="W315" s="66" t="s">
        <v>774</v>
      </c>
      <c r="X315" s="120" t="s">
        <v>774</v>
      </c>
      <c r="Y315" s="96">
        <v>0.8571428571428571</v>
      </c>
      <c r="Z315" s="96">
        <v>0.14285714285714285</v>
      </c>
      <c r="AA315" s="96">
        <v>0</v>
      </c>
      <c r="AB315" s="96">
        <v>0</v>
      </c>
      <c r="AC315" s="16">
        <v>21</v>
      </c>
      <c r="AD315" s="93" t="s">
        <v>774</v>
      </c>
      <c r="AE315" s="93" t="s">
        <v>774</v>
      </c>
      <c r="AF315" s="93" t="s">
        <v>774</v>
      </c>
      <c r="AG315" s="93" t="s">
        <v>774</v>
      </c>
      <c r="AH315" s="105" t="s">
        <v>774</v>
      </c>
      <c r="AI315" s="97">
        <v>0.77272727272727271</v>
      </c>
      <c r="AJ315" s="98">
        <v>0.18181818181818182</v>
      </c>
      <c r="AK315" s="98">
        <v>4.5454545454545456E-2</v>
      </c>
      <c r="AL315" s="98">
        <v>0</v>
      </c>
      <c r="AM315" s="99">
        <v>22</v>
      </c>
      <c r="AN315" s="97" t="s">
        <v>774</v>
      </c>
      <c r="AO315" s="98" t="s">
        <v>774</v>
      </c>
      <c r="AP315" s="98" t="s">
        <v>774</v>
      </c>
      <c r="AQ315" s="98" t="s">
        <v>774</v>
      </c>
      <c r="AR315" s="99" t="s">
        <v>774</v>
      </c>
    </row>
    <row r="316" spans="1:44">
      <c r="A316" s="58" t="s">
        <v>609</v>
      </c>
      <c r="B316" s="58">
        <v>112</v>
      </c>
      <c r="C316" s="58" t="s">
        <v>13</v>
      </c>
      <c r="D316" s="92" t="s">
        <v>610</v>
      </c>
      <c r="E316" s="122">
        <v>0.61111111111111116</v>
      </c>
      <c r="F316" s="122">
        <v>0.33333333333333331</v>
      </c>
      <c r="G316" s="122">
        <v>5.5555555555555552E-2</v>
      </c>
      <c r="H316" s="122">
        <v>0</v>
      </c>
      <c r="I316" s="21">
        <v>18</v>
      </c>
      <c r="J316" s="93" t="s">
        <v>774</v>
      </c>
      <c r="K316" s="93" t="s">
        <v>774</v>
      </c>
      <c r="L316" s="93" t="s">
        <v>774</v>
      </c>
      <c r="M316" s="93" t="s">
        <v>774</v>
      </c>
      <c r="N316" s="93" t="s">
        <v>774</v>
      </c>
      <c r="O316" s="66">
        <v>0.73684210526315785</v>
      </c>
      <c r="P316" s="66">
        <v>0.15789473684210525</v>
      </c>
      <c r="Q316" s="66">
        <v>0.10526315789473684</v>
      </c>
      <c r="R316" s="66">
        <v>0</v>
      </c>
      <c r="S316" s="120">
        <v>19</v>
      </c>
      <c r="T316" s="66" t="s">
        <v>774</v>
      </c>
      <c r="U316" s="66" t="s">
        <v>774</v>
      </c>
      <c r="V316" s="66" t="s">
        <v>774</v>
      </c>
      <c r="W316" s="66" t="s">
        <v>774</v>
      </c>
      <c r="X316" s="120" t="s">
        <v>774</v>
      </c>
      <c r="Y316" s="96">
        <v>0.7857142857142857</v>
      </c>
      <c r="Z316" s="96">
        <v>0.14285714285714285</v>
      </c>
      <c r="AA316" s="96">
        <v>7.1428571428571425E-2</v>
      </c>
      <c r="AB316" s="96">
        <v>0</v>
      </c>
      <c r="AC316" s="16">
        <v>14</v>
      </c>
      <c r="AD316" s="93" t="s">
        <v>774</v>
      </c>
      <c r="AE316" s="93" t="s">
        <v>774</v>
      </c>
      <c r="AF316" s="93" t="s">
        <v>774</v>
      </c>
      <c r="AG316" s="93" t="s">
        <v>774</v>
      </c>
      <c r="AH316" s="105" t="s">
        <v>774</v>
      </c>
      <c r="AI316" s="97" t="s">
        <v>774</v>
      </c>
      <c r="AJ316" s="98" t="s">
        <v>774</v>
      </c>
      <c r="AK316" s="98" t="s">
        <v>774</v>
      </c>
      <c r="AL316" s="98" t="s">
        <v>774</v>
      </c>
      <c r="AM316" s="99" t="s">
        <v>774</v>
      </c>
      <c r="AN316" s="98" t="s">
        <v>694</v>
      </c>
      <c r="AO316" s="98" t="s">
        <v>694</v>
      </c>
      <c r="AP316" s="98" t="s">
        <v>694</v>
      </c>
      <c r="AQ316" s="98" t="s">
        <v>694</v>
      </c>
      <c r="AR316" s="99" t="s">
        <v>694</v>
      </c>
    </row>
    <row r="317" spans="1:44">
      <c r="A317" s="58" t="s">
        <v>611</v>
      </c>
      <c r="B317" s="58">
        <v>112</v>
      </c>
      <c r="C317" s="58" t="s">
        <v>13</v>
      </c>
      <c r="D317" s="92" t="s">
        <v>612</v>
      </c>
      <c r="E317" s="122">
        <v>0.62303664921465973</v>
      </c>
      <c r="F317" s="122">
        <v>0.30628272251308902</v>
      </c>
      <c r="G317" s="122">
        <v>6.2827225130890049E-2</v>
      </c>
      <c r="H317" s="122">
        <v>7.8534031413612562E-3</v>
      </c>
      <c r="I317" s="21">
        <v>382</v>
      </c>
      <c r="J317" s="93" t="s">
        <v>774</v>
      </c>
      <c r="K317" s="93" t="s">
        <v>774</v>
      </c>
      <c r="L317" s="93" t="s">
        <v>774</v>
      </c>
      <c r="M317" s="93" t="s">
        <v>774</v>
      </c>
      <c r="N317" s="93" t="s">
        <v>774</v>
      </c>
      <c r="O317" s="66">
        <v>0.59893048128342241</v>
      </c>
      <c r="P317" s="66">
        <v>0.31550802139037432</v>
      </c>
      <c r="Q317" s="66">
        <v>7.2192513368983954E-2</v>
      </c>
      <c r="R317" s="66">
        <v>1.3368983957219251E-2</v>
      </c>
      <c r="S317" s="120">
        <v>374</v>
      </c>
      <c r="T317" s="66" t="s">
        <v>774</v>
      </c>
      <c r="U317" s="66" t="s">
        <v>774</v>
      </c>
      <c r="V317" s="66" t="s">
        <v>774</v>
      </c>
      <c r="W317" s="66" t="s">
        <v>774</v>
      </c>
      <c r="X317" s="120" t="s">
        <v>774</v>
      </c>
      <c r="Y317" s="96">
        <v>0.59154929577464788</v>
      </c>
      <c r="Z317" s="96">
        <v>0.3464788732394366</v>
      </c>
      <c r="AA317" s="96">
        <v>5.6338028169014086E-2</v>
      </c>
      <c r="AB317" s="96">
        <v>5.6338028169014088E-3</v>
      </c>
      <c r="AC317" s="16">
        <v>355</v>
      </c>
      <c r="AD317" s="93" t="s">
        <v>774</v>
      </c>
      <c r="AE317" s="93" t="s">
        <v>774</v>
      </c>
      <c r="AF317" s="93" t="s">
        <v>774</v>
      </c>
      <c r="AG317" s="93" t="s">
        <v>774</v>
      </c>
      <c r="AH317" s="105" t="s">
        <v>774</v>
      </c>
      <c r="AI317" s="97">
        <v>0.58153846153846156</v>
      </c>
      <c r="AJ317" s="98">
        <v>0.32615384615384613</v>
      </c>
      <c r="AK317" s="98">
        <v>0.08</v>
      </c>
      <c r="AL317" s="98">
        <v>1.2307692307692308E-2</v>
      </c>
      <c r="AM317" s="99">
        <v>325</v>
      </c>
      <c r="AN317" s="97" t="s">
        <v>774</v>
      </c>
      <c r="AO317" s="98" t="s">
        <v>774</v>
      </c>
      <c r="AP317" s="98" t="s">
        <v>774</v>
      </c>
      <c r="AQ317" s="98" t="s">
        <v>774</v>
      </c>
      <c r="AR317" s="99" t="s">
        <v>774</v>
      </c>
    </row>
    <row r="318" spans="1:44">
      <c r="A318" s="58" t="s">
        <v>613</v>
      </c>
      <c r="B318" s="58">
        <v>105</v>
      </c>
      <c r="C318" s="58" t="s">
        <v>8</v>
      </c>
      <c r="D318" s="92" t="s">
        <v>614</v>
      </c>
      <c r="E318" s="122">
        <v>0.58182661103384326</v>
      </c>
      <c r="F318" s="122">
        <v>0.20352341214649977</v>
      </c>
      <c r="G318" s="122">
        <v>0.20584144645340752</v>
      </c>
      <c r="H318" s="122">
        <v>8.8085303662494199E-3</v>
      </c>
      <c r="I318" s="21">
        <v>2157</v>
      </c>
      <c r="J318" s="93">
        <v>9.5744680851063829E-2</v>
      </c>
      <c r="K318" s="93">
        <v>0.21276595744680851</v>
      </c>
      <c r="L318" s="93">
        <v>0.69148936170212771</v>
      </c>
      <c r="M318" s="93">
        <v>0</v>
      </c>
      <c r="N318" s="21">
        <v>94</v>
      </c>
      <c r="O318" s="66">
        <v>0.57531091662828193</v>
      </c>
      <c r="P318" s="66">
        <v>0.21649009672961769</v>
      </c>
      <c r="Q318" s="66">
        <v>0.20128972823583602</v>
      </c>
      <c r="R318" s="66">
        <v>6.9092584062643942E-3</v>
      </c>
      <c r="S318" s="120">
        <v>2171</v>
      </c>
      <c r="T318" s="66">
        <v>6.25E-2</v>
      </c>
      <c r="U318" s="66">
        <v>0.35416666666666669</v>
      </c>
      <c r="V318" s="66">
        <v>0.58333333333333337</v>
      </c>
      <c r="W318" s="66">
        <v>0</v>
      </c>
      <c r="X318" s="120">
        <v>96</v>
      </c>
      <c r="Y318" s="96">
        <v>0.56432884347422196</v>
      </c>
      <c r="Z318" s="96">
        <v>0.22573153738968882</v>
      </c>
      <c r="AA318" s="96">
        <v>0.20622387366465397</v>
      </c>
      <c r="AB318" s="96">
        <v>3.7157454714352067E-3</v>
      </c>
      <c r="AC318" s="16">
        <v>2153</v>
      </c>
      <c r="AD318" s="96">
        <v>4.7058823529411764E-2</v>
      </c>
      <c r="AE318" s="96">
        <v>0.25882352941176473</v>
      </c>
      <c r="AF318" s="96">
        <v>0.69411764705882351</v>
      </c>
      <c r="AG318" s="96">
        <v>0</v>
      </c>
      <c r="AH318" s="16">
        <v>85</v>
      </c>
      <c r="AI318" s="97">
        <v>0.5289783889980354</v>
      </c>
      <c r="AJ318" s="98">
        <v>0.25540275049115913</v>
      </c>
      <c r="AK318" s="98">
        <v>0.21119842829076621</v>
      </c>
      <c r="AL318" s="98">
        <v>4.4204322200392925E-3</v>
      </c>
      <c r="AM318" s="99">
        <v>2036</v>
      </c>
      <c r="AN318" s="98">
        <v>4.3478260869565216E-2</v>
      </c>
      <c r="AO318" s="98">
        <v>0.20652173913043478</v>
      </c>
      <c r="AP318" s="98">
        <v>0.75</v>
      </c>
      <c r="AQ318" s="98">
        <v>0</v>
      </c>
      <c r="AR318" s="99">
        <v>92</v>
      </c>
    </row>
    <row r="319" spans="1:44">
      <c r="A319" s="58" t="s">
        <v>615</v>
      </c>
      <c r="B319" s="58">
        <v>113</v>
      </c>
      <c r="C319" s="58" t="s">
        <v>13</v>
      </c>
      <c r="D319" s="92" t="s">
        <v>616</v>
      </c>
      <c r="E319" s="122">
        <v>0.69600818833162748</v>
      </c>
      <c r="F319" s="122">
        <v>0.15967246673490276</v>
      </c>
      <c r="G319" s="122">
        <v>0.12180143295803481</v>
      </c>
      <c r="H319" s="122">
        <v>2.2517911975435005E-2</v>
      </c>
      <c r="I319" s="21">
        <v>977</v>
      </c>
      <c r="J319" s="93">
        <v>3.5714285714285712E-2</v>
      </c>
      <c r="K319" s="93">
        <v>0.5714285714285714</v>
      </c>
      <c r="L319" s="93">
        <v>0.39285714285714285</v>
      </c>
      <c r="M319" s="93">
        <v>0</v>
      </c>
      <c r="N319" s="21">
        <v>28</v>
      </c>
      <c r="O319" s="66">
        <v>0.69696969696969702</v>
      </c>
      <c r="P319" s="66">
        <v>0.15259740259740259</v>
      </c>
      <c r="Q319" s="66">
        <v>0.12662337662337661</v>
      </c>
      <c r="R319" s="66">
        <v>2.3809523809523808E-2</v>
      </c>
      <c r="S319" s="120">
        <v>924</v>
      </c>
      <c r="T319" s="66">
        <v>9.375E-2</v>
      </c>
      <c r="U319" s="66">
        <v>0.4375</v>
      </c>
      <c r="V319" s="66">
        <v>0.46875</v>
      </c>
      <c r="W319" s="66">
        <v>0</v>
      </c>
      <c r="X319" s="120">
        <v>32</v>
      </c>
      <c r="Y319" s="96">
        <v>0.71527777777777779</v>
      </c>
      <c r="Z319" s="96">
        <v>0.13425925925925927</v>
      </c>
      <c r="AA319" s="96">
        <v>0.125</v>
      </c>
      <c r="AB319" s="96">
        <v>2.5462962962962962E-2</v>
      </c>
      <c r="AC319" s="16">
        <v>864</v>
      </c>
      <c r="AD319" s="96">
        <v>9.0909090909090912E-2</v>
      </c>
      <c r="AE319" s="96">
        <v>0.36363636363636365</v>
      </c>
      <c r="AF319" s="96">
        <v>0.54545454545454541</v>
      </c>
      <c r="AG319" s="96">
        <v>0</v>
      </c>
      <c r="AH319" s="16">
        <v>33</v>
      </c>
      <c r="AI319" s="97">
        <v>0.73096446700507611</v>
      </c>
      <c r="AJ319" s="98">
        <v>0.10279187817258884</v>
      </c>
      <c r="AK319" s="98">
        <v>0.14086294416243655</v>
      </c>
      <c r="AL319" s="98">
        <v>2.5380710659898477E-2</v>
      </c>
      <c r="AM319" s="99">
        <v>788</v>
      </c>
      <c r="AN319" s="98">
        <v>8.1081081081081086E-2</v>
      </c>
      <c r="AO319" s="98">
        <v>0.29729729729729731</v>
      </c>
      <c r="AP319" s="98">
        <v>0.54054054054054057</v>
      </c>
      <c r="AQ319" s="98">
        <v>8.1081081081081086E-2</v>
      </c>
      <c r="AR319" s="99">
        <v>37</v>
      </c>
    </row>
    <row r="320" spans="1:44">
      <c r="A320" s="58" t="s">
        <v>617</v>
      </c>
      <c r="B320" s="58">
        <v>105</v>
      </c>
      <c r="C320" s="58" t="s">
        <v>13</v>
      </c>
      <c r="D320" s="21" t="s">
        <v>618</v>
      </c>
      <c r="E320" s="122">
        <v>0.65734265734265729</v>
      </c>
      <c r="F320" s="122">
        <v>0.26573426573426573</v>
      </c>
      <c r="G320" s="122">
        <v>4.195804195804196E-2</v>
      </c>
      <c r="H320" s="122">
        <v>3.4965034965034968E-2</v>
      </c>
      <c r="I320" s="21">
        <v>143</v>
      </c>
      <c r="J320" s="93" t="s">
        <v>774</v>
      </c>
      <c r="K320" s="93" t="s">
        <v>774</v>
      </c>
      <c r="L320" s="93" t="s">
        <v>774</v>
      </c>
      <c r="M320" s="93" t="s">
        <v>774</v>
      </c>
      <c r="N320" s="93" t="s">
        <v>774</v>
      </c>
      <c r="O320" s="67">
        <v>0.69230769230769229</v>
      </c>
      <c r="P320" s="67">
        <v>0.25874125874125875</v>
      </c>
      <c r="Q320" s="67">
        <v>1.3986013986013986E-2</v>
      </c>
      <c r="R320" s="67">
        <v>3.4965034965034968E-2</v>
      </c>
      <c r="S320" s="123">
        <v>143</v>
      </c>
      <c r="T320" s="66" t="s">
        <v>774</v>
      </c>
      <c r="U320" s="66" t="s">
        <v>774</v>
      </c>
      <c r="V320" s="66" t="s">
        <v>774</v>
      </c>
      <c r="W320" s="66" t="s">
        <v>774</v>
      </c>
      <c r="X320" s="120" t="s">
        <v>774</v>
      </c>
      <c r="Y320" s="96">
        <v>0.75816993464052285</v>
      </c>
      <c r="Z320" s="96">
        <v>0.20261437908496732</v>
      </c>
      <c r="AA320" s="96">
        <v>3.2679738562091505E-2</v>
      </c>
      <c r="AB320" s="96">
        <v>6.5359477124183009E-3</v>
      </c>
      <c r="AC320" s="16">
        <v>153</v>
      </c>
      <c r="AD320" s="93" t="s">
        <v>774</v>
      </c>
      <c r="AE320" s="93" t="s">
        <v>774</v>
      </c>
      <c r="AF320" s="93" t="s">
        <v>774</v>
      </c>
      <c r="AG320" s="93" t="s">
        <v>774</v>
      </c>
      <c r="AH320" s="105" t="s">
        <v>774</v>
      </c>
      <c r="AI320" s="97">
        <v>0.76351351351351349</v>
      </c>
      <c r="AJ320" s="98">
        <v>0.20270270270270271</v>
      </c>
      <c r="AK320" s="98">
        <v>3.3783783783783786E-2</v>
      </c>
      <c r="AL320" s="98">
        <v>0</v>
      </c>
      <c r="AM320" s="99">
        <v>148</v>
      </c>
      <c r="AN320" s="97" t="s">
        <v>774</v>
      </c>
      <c r="AO320" s="98" t="s">
        <v>774</v>
      </c>
      <c r="AP320" s="98" t="s">
        <v>774</v>
      </c>
      <c r="AQ320" s="98" t="s">
        <v>774</v>
      </c>
      <c r="AR320" s="99" t="s">
        <v>774</v>
      </c>
    </row>
  </sheetData>
  <autoFilter ref="C4:C320" xr:uid="{4C042EC1-DCF6-4EB0-8B1F-F370B4144BC8}"/>
  <mergeCells count="13">
    <mergeCell ref="A1:D1"/>
    <mergeCell ref="E1:S1"/>
    <mergeCell ref="O2:X2"/>
    <mergeCell ref="Y2:AH2"/>
    <mergeCell ref="AI2:AR2"/>
    <mergeCell ref="D2:D3"/>
    <mergeCell ref="E2:N2"/>
    <mergeCell ref="A4:A5"/>
    <mergeCell ref="B4:B5"/>
    <mergeCell ref="C4:C5"/>
    <mergeCell ref="A2:A3"/>
    <mergeCell ref="B2:B3"/>
    <mergeCell ref="C2:C3"/>
  </mergeCells>
  <pageMargins left="0.7" right="0.7" top="0.75" bottom="0.75" header="0.3" footer="0.3"/>
  <pageSetup orientation="portrait" horizontalDpi="360" verticalDpi="36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0B600-C9CB-4E3E-A2B7-98200DFE6CDE}">
  <sheetPr>
    <tabColor theme="4" tint="0.59999389629810485"/>
  </sheetPr>
  <dimension ref="A1:AE59"/>
  <sheetViews>
    <sheetView workbookViewId="0">
      <selection activeCell="W23" sqref="W23"/>
    </sheetView>
  </sheetViews>
  <sheetFormatPr defaultRowHeight="15"/>
  <cols>
    <col min="2" max="2" width="38.140625" customWidth="1"/>
    <col min="3" max="8" width="9" customWidth="1"/>
    <col min="9" max="9" width="38.140625" customWidth="1"/>
    <col min="10" max="14" width="9.140625" customWidth="1"/>
    <col min="15" max="15" width="9.28515625" customWidth="1"/>
    <col min="16" max="19" width="9.140625" customWidth="1"/>
  </cols>
  <sheetData>
    <row r="1" spans="1:31" s="38" customFormat="1" ht="67.900000000000006" customHeight="1">
      <c r="A1" s="172"/>
      <c r="B1" s="172"/>
      <c r="C1" s="172"/>
      <c r="D1" s="172"/>
      <c r="E1" s="198" t="e" vm="1">
        <v>#VALUE!</v>
      </c>
      <c r="F1" s="198"/>
      <c r="G1" s="198"/>
      <c r="H1" s="198"/>
      <c r="I1" s="198"/>
      <c r="J1" s="198"/>
      <c r="K1" s="198"/>
      <c r="L1" s="198"/>
      <c r="M1" s="198"/>
      <c r="N1" s="198"/>
      <c r="O1" s="198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</row>
    <row r="2" spans="1:31" s="38" customFormat="1" ht="16.5">
      <c r="A2" s="169"/>
      <c r="B2" s="150"/>
      <c r="C2" s="150"/>
      <c r="D2" s="15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</row>
    <row r="3" spans="1:31" ht="17.25">
      <c r="A3" s="35"/>
      <c r="B3" s="23" t="s">
        <v>757</v>
      </c>
      <c r="C3" s="23">
        <v>2022</v>
      </c>
      <c r="D3" s="23">
        <v>2023</v>
      </c>
      <c r="E3" s="23">
        <v>2024</v>
      </c>
      <c r="F3" s="23">
        <v>2025</v>
      </c>
      <c r="G3" s="36"/>
      <c r="H3" s="36"/>
      <c r="I3" s="24" t="s">
        <v>757</v>
      </c>
      <c r="J3" s="24">
        <v>2022</v>
      </c>
      <c r="K3" s="24">
        <v>2023</v>
      </c>
      <c r="L3" s="24">
        <v>2024</v>
      </c>
      <c r="M3" s="24">
        <v>2025</v>
      </c>
      <c r="N3" s="36"/>
      <c r="O3" s="35"/>
    </row>
    <row r="4" spans="1:31" ht="17.25">
      <c r="A4" s="35"/>
      <c r="B4" s="16" t="s">
        <v>705</v>
      </c>
      <c r="C4" s="17">
        <v>0.63400000000000001</v>
      </c>
      <c r="D4" s="17">
        <v>0.65100000000000002</v>
      </c>
      <c r="E4" s="17">
        <v>0.66200000000000003</v>
      </c>
      <c r="F4" s="17">
        <v>0.66500000000000004</v>
      </c>
      <c r="G4" s="34"/>
      <c r="H4" s="34"/>
      <c r="I4" s="25" t="s">
        <v>705</v>
      </c>
      <c r="J4" s="26">
        <v>0.63400000000000001</v>
      </c>
      <c r="K4" s="26">
        <v>0.65100000000000002</v>
      </c>
      <c r="L4" s="26">
        <v>0.66200000000000003</v>
      </c>
      <c r="M4" s="26">
        <v>0.66500000000000004</v>
      </c>
      <c r="N4" s="35"/>
      <c r="O4" s="35"/>
    </row>
    <row r="5" spans="1:31" ht="17.25">
      <c r="A5" s="35"/>
      <c r="B5" s="16" t="s">
        <v>706</v>
      </c>
      <c r="C5" s="17">
        <v>0.51700000000000002</v>
      </c>
      <c r="D5" s="17">
        <v>0.52600000000000002</v>
      </c>
      <c r="E5" s="17">
        <v>0.53800000000000003</v>
      </c>
      <c r="F5" s="17">
        <v>0.54100000000000004</v>
      </c>
      <c r="G5" s="34"/>
      <c r="H5" s="34"/>
      <c r="I5" s="27" t="s">
        <v>756</v>
      </c>
      <c r="J5" s="28">
        <v>0.59933616145121493</v>
      </c>
      <c r="K5" s="29">
        <v>0.61434863628663394</v>
      </c>
      <c r="L5" s="29">
        <f>38243/61204</f>
        <v>0.62484478138683741</v>
      </c>
      <c r="M5" s="30">
        <v>0.6228918336292163</v>
      </c>
      <c r="N5" s="35"/>
      <c r="O5" s="35"/>
    </row>
    <row r="6" spans="1:31" ht="16.5">
      <c r="A6" s="35"/>
      <c r="B6" s="16" t="s">
        <v>708</v>
      </c>
      <c r="C6" s="17">
        <v>8.3000000000000004E-2</v>
      </c>
      <c r="D6" s="17">
        <v>9.2999999999999999E-2</v>
      </c>
      <c r="E6" s="17">
        <v>0.108</v>
      </c>
      <c r="F6" s="17">
        <v>0.11899999999999999</v>
      </c>
      <c r="G6" s="34"/>
      <c r="H6" s="34"/>
      <c r="I6" s="35"/>
      <c r="J6" s="34"/>
      <c r="K6" s="34"/>
      <c r="L6" s="34"/>
      <c r="M6" s="34"/>
      <c r="N6" s="35"/>
      <c r="O6" s="35"/>
    </row>
    <row r="7" spans="1:31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</row>
    <row r="8" spans="1:31">
      <c r="A8" s="35"/>
      <c r="G8" s="35"/>
      <c r="H8" s="35"/>
      <c r="N8" s="35"/>
      <c r="O8" s="35"/>
    </row>
    <row r="9" spans="1:31">
      <c r="A9" s="35"/>
      <c r="G9" s="35"/>
      <c r="H9" s="35"/>
      <c r="N9" s="35"/>
      <c r="O9" s="35"/>
    </row>
    <row r="10" spans="1:31">
      <c r="A10" s="35"/>
      <c r="G10" s="35"/>
      <c r="H10" s="35"/>
      <c r="N10" s="35"/>
      <c r="O10" s="35"/>
    </row>
    <row r="11" spans="1:31">
      <c r="A11" s="35"/>
      <c r="G11" s="35"/>
      <c r="H11" s="35"/>
      <c r="N11" s="35"/>
      <c r="O11" s="35"/>
    </row>
    <row r="12" spans="1:31">
      <c r="A12" s="35"/>
      <c r="G12" s="35"/>
      <c r="H12" s="35"/>
      <c r="N12" s="35"/>
      <c r="O12" s="35"/>
    </row>
    <row r="13" spans="1:31">
      <c r="A13" s="35"/>
      <c r="G13" s="35"/>
      <c r="H13" s="35"/>
      <c r="N13" s="35"/>
      <c r="O13" s="35"/>
    </row>
    <row r="14" spans="1:31">
      <c r="A14" s="35"/>
      <c r="G14" s="35"/>
      <c r="H14" s="35"/>
      <c r="N14" s="35"/>
      <c r="O14" s="35"/>
    </row>
    <row r="15" spans="1:31">
      <c r="A15" s="35"/>
      <c r="G15" s="35"/>
      <c r="H15" s="35"/>
      <c r="N15" s="35"/>
      <c r="O15" s="35"/>
    </row>
    <row r="16" spans="1:31">
      <c r="A16" s="35"/>
      <c r="G16" s="35"/>
      <c r="H16" s="35"/>
      <c r="N16" s="35"/>
      <c r="O16" s="35"/>
    </row>
    <row r="17" spans="1:15">
      <c r="A17" s="35"/>
      <c r="G17" s="35"/>
      <c r="H17" s="35"/>
      <c r="N17" s="35"/>
      <c r="O17" s="35"/>
    </row>
    <row r="18" spans="1:15">
      <c r="A18" s="35"/>
      <c r="G18" s="35"/>
      <c r="H18" s="35"/>
      <c r="N18" s="35"/>
      <c r="O18" s="35"/>
    </row>
    <row r="19" spans="1:15">
      <c r="A19" s="35"/>
      <c r="G19" s="35"/>
      <c r="H19" s="35"/>
      <c r="N19" s="35"/>
      <c r="O19" s="35"/>
    </row>
    <row r="20" spans="1:15">
      <c r="A20" s="35"/>
      <c r="G20" s="35"/>
      <c r="H20" s="35"/>
      <c r="N20" s="35"/>
      <c r="O20" s="35"/>
    </row>
    <row r="21" spans="1:15">
      <c r="A21" s="35"/>
      <c r="G21" s="35"/>
      <c r="H21" s="35"/>
      <c r="N21" s="35"/>
      <c r="O21" s="35"/>
    </row>
    <row r="22" spans="1:15">
      <c r="A22" s="35"/>
      <c r="G22" s="35"/>
      <c r="H22" s="35"/>
      <c r="N22" s="35"/>
      <c r="O22" s="35"/>
    </row>
    <row r="23" spans="1:15">
      <c r="A23" s="35"/>
      <c r="G23" s="35"/>
      <c r="H23" s="35"/>
      <c r="N23" s="35"/>
      <c r="O23" s="35"/>
    </row>
    <row r="24" spans="1:15">
      <c r="A24" s="35"/>
      <c r="G24" s="35"/>
      <c r="H24" s="35"/>
      <c r="N24" s="35"/>
      <c r="O24" s="35"/>
    </row>
    <row r="25" spans="1:15">
      <c r="A25" s="35"/>
      <c r="G25" s="35"/>
      <c r="H25" s="35"/>
      <c r="N25" s="35"/>
      <c r="O25" s="35"/>
    </row>
    <row r="26" spans="1:15">
      <c r="A26" s="35"/>
      <c r="G26" s="35"/>
      <c r="H26" s="35"/>
      <c r="N26" s="35"/>
      <c r="O26" s="35"/>
    </row>
    <row r="27" spans="1:15">
      <c r="A27" s="35"/>
      <c r="G27" s="35"/>
      <c r="H27" s="35"/>
      <c r="N27" s="35"/>
      <c r="O27" s="35"/>
    </row>
    <row r="28" spans="1:15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</row>
    <row r="29" spans="1:15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</row>
    <row r="30" spans="1:15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</row>
    <row r="31" spans="1:15" ht="16.5">
      <c r="A31" s="35"/>
      <c r="B31" s="22" t="s">
        <v>757</v>
      </c>
      <c r="C31" s="23">
        <v>2022</v>
      </c>
      <c r="D31" s="23">
        <v>2023</v>
      </c>
      <c r="E31" s="23">
        <v>2024</v>
      </c>
      <c r="F31" s="23">
        <v>2025</v>
      </c>
      <c r="G31" s="35"/>
      <c r="H31" s="35"/>
      <c r="I31" s="22" t="s">
        <v>757</v>
      </c>
      <c r="J31" s="23">
        <v>2022</v>
      </c>
      <c r="K31" s="23">
        <v>2023</v>
      </c>
      <c r="L31" s="23">
        <v>2024</v>
      </c>
      <c r="M31" s="23">
        <v>2025</v>
      </c>
      <c r="N31" s="35"/>
      <c r="O31" s="35"/>
    </row>
    <row r="32" spans="1:15" ht="16.5">
      <c r="A32" s="35"/>
      <c r="B32" s="16" t="s">
        <v>705</v>
      </c>
      <c r="C32" s="17">
        <v>0.63400000000000001</v>
      </c>
      <c r="D32" s="17">
        <v>0.65100000000000002</v>
      </c>
      <c r="E32" s="17">
        <v>0.66200000000000003</v>
      </c>
      <c r="F32" s="17">
        <v>0.66500000000000004</v>
      </c>
      <c r="G32" s="35"/>
      <c r="H32" s="35"/>
      <c r="I32" s="16" t="s">
        <v>705</v>
      </c>
      <c r="J32" s="17">
        <v>0.63400000000000001</v>
      </c>
      <c r="K32" s="17">
        <v>0.65100000000000002</v>
      </c>
      <c r="L32" s="17">
        <v>0.66200000000000003</v>
      </c>
      <c r="M32" s="17">
        <v>0.66500000000000004</v>
      </c>
      <c r="N32" s="35"/>
      <c r="O32" s="35"/>
    </row>
    <row r="33" spans="1:15" ht="16.5">
      <c r="A33" s="35"/>
      <c r="B33" s="16" t="s">
        <v>706</v>
      </c>
      <c r="C33" s="18">
        <v>0.51648890523476765</v>
      </c>
      <c r="D33" s="19">
        <v>0.52630955202654661</v>
      </c>
      <c r="E33" s="20">
        <v>0.53800000000000003</v>
      </c>
      <c r="F33" s="18">
        <v>0.54106786950592678</v>
      </c>
      <c r="G33" s="35"/>
      <c r="H33" s="35"/>
      <c r="I33" s="16" t="s">
        <v>708</v>
      </c>
      <c r="J33" s="18">
        <v>8.3000000000000004E-2</v>
      </c>
      <c r="K33" s="19">
        <v>9.4E-2</v>
      </c>
      <c r="L33" s="20">
        <v>0.107</v>
      </c>
      <c r="M33" s="18">
        <v>0.11922904527117885</v>
      </c>
      <c r="N33" s="35"/>
      <c r="O33" s="35"/>
    </row>
    <row r="34" spans="1:15" ht="16.5">
      <c r="A34" s="35"/>
      <c r="B34" s="21" t="s">
        <v>707</v>
      </c>
      <c r="C34" s="18">
        <v>0.49908629441624364</v>
      </c>
      <c r="D34" s="20">
        <v>0.50476001586671959</v>
      </c>
      <c r="E34" s="20">
        <f>2648/5283</f>
        <v>0.50123036153700551</v>
      </c>
      <c r="F34" s="18">
        <v>0.49778878471607996</v>
      </c>
      <c r="G34" s="35"/>
      <c r="H34" s="35"/>
      <c r="I34" s="21" t="s">
        <v>709</v>
      </c>
      <c r="J34" s="18">
        <v>4.2000000000000003E-2</v>
      </c>
      <c r="K34" s="20">
        <v>5.3999999999999999E-2</v>
      </c>
      <c r="L34" s="20">
        <v>7.0999999999999994E-2</v>
      </c>
      <c r="M34" s="18">
        <f>118/1760</f>
        <v>6.7045454545454547E-2</v>
      </c>
      <c r="N34" s="35"/>
      <c r="O34" s="35"/>
    </row>
    <row r="35" spans="1:15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</row>
    <row r="36" spans="1:15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</row>
    <row r="37" spans="1:15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</row>
    <row r="38" spans="1:15">
      <c r="A38" s="35"/>
      <c r="G38" s="35"/>
      <c r="H38" s="35"/>
      <c r="N38" s="35"/>
      <c r="O38" s="35"/>
    </row>
    <row r="39" spans="1:15">
      <c r="A39" s="35"/>
      <c r="G39" s="35"/>
      <c r="H39" s="35"/>
      <c r="N39" s="35"/>
      <c r="O39" s="35"/>
    </row>
    <row r="40" spans="1:15">
      <c r="A40" s="35"/>
      <c r="G40" s="35"/>
      <c r="H40" s="35"/>
      <c r="N40" s="35"/>
      <c r="O40" s="35"/>
    </row>
    <row r="41" spans="1:15">
      <c r="A41" s="35"/>
      <c r="G41" s="35"/>
      <c r="H41" s="35"/>
      <c r="N41" s="35"/>
      <c r="O41" s="35"/>
    </row>
    <row r="42" spans="1:15">
      <c r="A42" s="35"/>
      <c r="G42" s="35"/>
      <c r="H42" s="35"/>
      <c r="N42" s="35"/>
      <c r="O42" s="35"/>
    </row>
    <row r="43" spans="1:15">
      <c r="A43" s="35"/>
      <c r="G43" s="35"/>
      <c r="H43" s="35"/>
      <c r="N43" s="35"/>
      <c r="O43" s="35"/>
    </row>
    <row r="44" spans="1:15">
      <c r="A44" s="35"/>
      <c r="G44" s="35"/>
      <c r="H44" s="35"/>
      <c r="N44" s="35"/>
      <c r="O44" s="35"/>
    </row>
    <row r="45" spans="1:15">
      <c r="A45" s="35"/>
      <c r="G45" s="35"/>
      <c r="H45" s="35"/>
      <c r="N45" s="35"/>
      <c r="O45" s="35"/>
    </row>
    <row r="46" spans="1:15">
      <c r="A46" s="35"/>
      <c r="G46" s="35"/>
      <c r="H46" s="35"/>
      <c r="N46" s="35"/>
      <c r="O46" s="35"/>
    </row>
    <row r="47" spans="1:15">
      <c r="A47" s="35"/>
      <c r="G47" s="35"/>
      <c r="H47" s="35"/>
      <c r="N47" s="35"/>
      <c r="O47" s="35"/>
    </row>
    <row r="48" spans="1:15">
      <c r="A48" s="35"/>
      <c r="G48" s="35"/>
      <c r="H48" s="35"/>
      <c r="N48" s="35"/>
      <c r="O48" s="35"/>
    </row>
    <row r="49" spans="1:15">
      <c r="A49" s="35"/>
      <c r="G49" s="35"/>
      <c r="H49" s="35"/>
      <c r="N49" s="35"/>
      <c r="O49" s="35"/>
    </row>
    <row r="50" spans="1:15">
      <c r="A50" s="35"/>
      <c r="G50" s="35"/>
      <c r="H50" s="35"/>
      <c r="N50" s="35"/>
      <c r="O50" s="35"/>
    </row>
    <row r="51" spans="1:15">
      <c r="A51" s="35"/>
      <c r="G51" s="35"/>
      <c r="H51" s="35"/>
      <c r="N51" s="35"/>
      <c r="O51" s="35"/>
    </row>
    <row r="52" spans="1:15">
      <c r="A52" s="35"/>
      <c r="G52" s="35"/>
      <c r="H52" s="35"/>
      <c r="N52" s="35"/>
      <c r="O52" s="35"/>
    </row>
    <row r="53" spans="1:15">
      <c r="A53" s="35"/>
      <c r="G53" s="35"/>
      <c r="H53" s="35"/>
      <c r="N53" s="35"/>
      <c r="O53" s="35"/>
    </row>
    <row r="54" spans="1:15">
      <c r="A54" s="35"/>
      <c r="G54" s="35"/>
      <c r="H54" s="35"/>
      <c r="N54" s="35"/>
      <c r="O54" s="35"/>
    </row>
    <row r="55" spans="1:15">
      <c r="A55" s="35"/>
      <c r="G55" s="35"/>
      <c r="H55" s="35"/>
      <c r="N55" s="35"/>
      <c r="O55" s="35"/>
    </row>
    <row r="56" spans="1:15">
      <c r="A56" s="35"/>
      <c r="G56" s="35"/>
      <c r="H56" s="35"/>
      <c r="N56" s="35"/>
      <c r="O56" s="35"/>
    </row>
    <row r="57" spans="1:15">
      <c r="A57" s="35"/>
      <c r="G57" s="35"/>
      <c r="H57" s="35"/>
      <c r="N57" s="35"/>
      <c r="O57" s="35"/>
    </row>
    <row r="58" spans="1:15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</row>
    <row r="59" spans="1:15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</row>
  </sheetData>
  <mergeCells count="2">
    <mergeCell ref="A1:D1"/>
    <mergeCell ref="E1:O1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87EDC-C310-4298-840E-C46B89A76AD6}">
  <sheetPr>
    <tabColor theme="7" tint="0.39997558519241921"/>
    <pageSetUpPr fitToPage="1"/>
  </sheetPr>
  <dimension ref="A1:AB320"/>
  <sheetViews>
    <sheetView zoomScaleNormal="100" workbookViewId="0">
      <selection activeCell="K213" sqref="K213:P213"/>
    </sheetView>
  </sheetViews>
  <sheetFormatPr defaultColWidth="8.85546875" defaultRowHeight="16.5"/>
  <cols>
    <col min="1" max="1" width="12.140625" style="38" customWidth="1"/>
    <col min="2" max="2" width="6.28515625" style="38" customWidth="1"/>
    <col min="3" max="3" width="9.7109375" style="38" customWidth="1"/>
    <col min="4" max="4" width="40.28515625" style="38" customWidth="1"/>
    <col min="5" max="9" width="13.5703125" style="71" customWidth="1"/>
    <col min="10" max="28" width="13.5703125" style="38" customWidth="1"/>
    <col min="29" max="29" width="9.140625" style="38" customWidth="1"/>
    <col min="30" max="16384" width="8.85546875" style="38"/>
  </cols>
  <sheetData>
    <row r="1" spans="1:28" ht="69.599999999999994" customHeight="1">
      <c r="A1" s="172"/>
      <c r="B1" s="172"/>
      <c r="C1" s="172"/>
      <c r="D1" s="172"/>
      <c r="E1" s="173" t="e" vm="1">
        <v>#VALUE!</v>
      </c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41"/>
      <c r="U1" s="41"/>
      <c r="V1" s="41"/>
      <c r="W1" s="41"/>
      <c r="X1" s="41"/>
      <c r="Y1" s="147"/>
      <c r="Z1" s="147"/>
      <c r="AA1" s="147"/>
      <c r="AB1" s="147"/>
    </row>
    <row r="2" spans="1:28" ht="21" customHeight="1">
      <c r="A2" s="178" t="s">
        <v>0</v>
      </c>
      <c r="B2" s="178" t="s">
        <v>1</v>
      </c>
      <c r="C2" s="183" t="s">
        <v>698</v>
      </c>
      <c r="D2" s="178" t="s">
        <v>700</v>
      </c>
      <c r="E2" s="202" t="s">
        <v>695</v>
      </c>
      <c r="F2" s="202"/>
      <c r="G2" s="202"/>
      <c r="H2" s="202"/>
      <c r="I2" s="202"/>
      <c r="J2" s="202"/>
      <c r="K2" s="201" t="s">
        <v>691</v>
      </c>
      <c r="L2" s="201"/>
      <c r="M2" s="201"/>
      <c r="N2" s="201"/>
      <c r="O2" s="201"/>
      <c r="P2" s="201"/>
      <c r="Q2" s="200" t="s">
        <v>686</v>
      </c>
      <c r="R2" s="200"/>
      <c r="S2" s="200"/>
      <c r="T2" s="200"/>
      <c r="U2" s="200"/>
      <c r="V2" s="200"/>
      <c r="W2" s="199" t="s">
        <v>650</v>
      </c>
      <c r="X2" s="199"/>
      <c r="Y2" s="199"/>
      <c r="Z2" s="199"/>
      <c r="AA2" s="199"/>
      <c r="AB2" s="199"/>
    </row>
    <row r="3" spans="1:28" ht="43.9" customHeight="1">
      <c r="A3" s="178"/>
      <c r="B3" s="178"/>
      <c r="C3" s="184"/>
      <c r="D3" s="185"/>
      <c r="E3" s="42" t="s">
        <v>619</v>
      </c>
      <c r="F3" s="42" t="s">
        <v>620</v>
      </c>
      <c r="G3" s="42" t="s">
        <v>692</v>
      </c>
      <c r="H3" s="42" t="s">
        <v>693</v>
      </c>
      <c r="I3" s="42" t="s">
        <v>649</v>
      </c>
      <c r="J3" s="43" t="s">
        <v>685</v>
      </c>
      <c r="K3" s="44" t="s">
        <v>619</v>
      </c>
      <c r="L3" s="44" t="s">
        <v>620</v>
      </c>
      <c r="M3" s="44" t="s">
        <v>692</v>
      </c>
      <c r="N3" s="44" t="s">
        <v>693</v>
      </c>
      <c r="O3" s="44" t="s">
        <v>649</v>
      </c>
      <c r="P3" s="45" t="s">
        <v>685</v>
      </c>
      <c r="Q3" s="46" t="s">
        <v>619</v>
      </c>
      <c r="R3" s="46" t="s">
        <v>620</v>
      </c>
      <c r="S3" s="46" t="s">
        <v>692</v>
      </c>
      <c r="T3" s="46" t="s">
        <v>693</v>
      </c>
      <c r="U3" s="46" t="s">
        <v>649</v>
      </c>
      <c r="V3" s="46" t="s">
        <v>685</v>
      </c>
      <c r="W3" s="47" t="s">
        <v>619</v>
      </c>
      <c r="X3" s="47" t="s">
        <v>620</v>
      </c>
      <c r="Y3" s="47" t="s">
        <v>648</v>
      </c>
      <c r="Z3" s="47" t="s">
        <v>621</v>
      </c>
      <c r="AA3" s="47" t="s">
        <v>649</v>
      </c>
      <c r="AB3" s="47" t="s">
        <v>651</v>
      </c>
    </row>
    <row r="4" spans="1:28" s="37" customFormat="1" ht="17.25" customHeight="1">
      <c r="A4" s="174">
        <v>99999</v>
      </c>
      <c r="B4" s="176">
        <v>999</v>
      </c>
      <c r="C4" s="176" t="s">
        <v>701</v>
      </c>
      <c r="D4" s="48" t="s">
        <v>6</v>
      </c>
      <c r="E4" s="49">
        <v>0.34946677604593929</v>
      </c>
      <c r="F4" s="49">
        <v>0.39474979491386381</v>
      </c>
      <c r="G4" s="49">
        <v>4.6759639048400328E-3</v>
      </c>
      <c r="H4" s="49">
        <v>0.15734208367514357</v>
      </c>
      <c r="I4" s="49">
        <v>9.3765381460213293E-2</v>
      </c>
      <c r="J4" s="50">
        <v>12190</v>
      </c>
      <c r="K4" s="51">
        <v>0.34539999999999998</v>
      </c>
      <c r="L4" s="51">
        <v>0.39910000000000001</v>
      </c>
      <c r="M4" s="51">
        <v>5.3E-3</v>
      </c>
      <c r="N4" s="51">
        <v>0.15340000000000001</v>
      </c>
      <c r="O4" s="51">
        <v>9.6799999999999997E-2</v>
      </c>
      <c r="P4" s="52">
        <v>12475</v>
      </c>
      <c r="Q4" s="53">
        <v>0.33175012075350185</v>
      </c>
      <c r="R4" s="53">
        <v>0.40970000000000001</v>
      </c>
      <c r="S4" s="53">
        <v>4.5886330703590406E-3</v>
      </c>
      <c r="T4" s="53">
        <v>0.1535984543551763</v>
      </c>
      <c r="U4" s="53">
        <v>0.10030590887135726</v>
      </c>
      <c r="V4" s="54">
        <v>12425</v>
      </c>
      <c r="W4" s="55">
        <v>0.31080000000000002</v>
      </c>
      <c r="X4" s="55">
        <v>0.43280000000000002</v>
      </c>
      <c r="Y4" s="55">
        <v>4.4999999999999997E-3</v>
      </c>
      <c r="Z4" s="55">
        <v>0.1502</v>
      </c>
      <c r="AA4" s="55">
        <v>0.1016</v>
      </c>
      <c r="AB4" s="56">
        <v>10822</v>
      </c>
    </row>
    <row r="5" spans="1:28" s="37" customFormat="1" ht="17.25" customHeight="1">
      <c r="A5" s="175"/>
      <c r="B5" s="177"/>
      <c r="C5" s="177"/>
      <c r="D5" s="48" t="s">
        <v>699</v>
      </c>
      <c r="E5" s="49">
        <f>1640/5193</f>
        <v>0.31580974388600036</v>
      </c>
      <c r="F5" s="49">
        <f>2275/5193</f>
        <v>0.4380897361833237</v>
      </c>
      <c r="G5" s="49">
        <f>26/5193</f>
        <v>5.0067398420951276E-3</v>
      </c>
      <c r="H5" s="49">
        <f>810/5193</f>
        <v>0.15597920277296359</v>
      </c>
      <c r="I5" s="49">
        <f>442/5193</f>
        <v>8.5114577315617182E-2</v>
      </c>
      <c r="J5" s="50">
        <v>5193</v>
      </c>
      <c r="K5" s="51">
        <f>1659/5189</f>
        <v>0.31971478126806707</v>
      </c>
      <c r="L5" s="51">
        <f>2296/5189</f>
        <v>0.4424744652148776</v>
      </c>
      <c r="M5" s="51">
        <f>19/5189</f>
        <v>3.661591828868761E-3</v>
      </c>
      <c r="N5" s="51">
        <f>749/5189</f>
        <v>0.14434380420119483</v>
      </c>
      <c r="O5" s="51">
        <f>466/5189</f>
        <v>8.9805357486991713E-2</v>
      </c>
      <c r="P5" s="52">
        <v>5189</v>
      </c>
      <c r="Q5" s="53">
        <f>1599/5115</f>
        <v>0.31260997067448681</v>
      </c>
      <c r="R5" s="53">
        <f>2319/5115</f>
        <v>0.4533724340175953</v>
      </c>
      <c r="S5" s="53">
        <f>25/5115</f>
        <v>4.8875855327468231E-3</v>
      </c>
      <c r="T5" s="53">
        <f>693/5115</f>
        <v>0.13548387096774195</v>
      </c>
      <c r="U5" s="53">
        <f>479/5115</f>
        <v>9.3646138807429127E-2</v>
      </c>
      <c r="V5" s="54">
        <v>5115</v>
      </c>
      <c r="W5" s="55">
        <f>1232/4336</f>
        <v>0.28413284132841327</v>
      </c>
      <c r="X5" s="55">
        <f>2134/4336</f>
        <v>0.49215867158671589</v>
      </c>
      <c r="Y5" s="55">
        <f>26/4336</f>
        <v>5.9963099630996313E-3</v>
      </c>
      <c r="Z5" s="55">
        <f>572/4336</f>
        <v>0.13191881918819187</v>
      </c>
      <c r="AA5" s="55">
        <f>372/4336</f>
        <v>8.5793357933579339E-2</v>
      </c>
      <c r="AB5" s="56">
        <v>4336</v>
      </c>
    </row>
    <row r="6" spans="1:28">
      <c r="A6" s="57" t="s">
        <v>7</v>
      </c>
      <c r="B6" s="57">
        <v>113</v>
      </c>
      <c r="C6" s="58" t="s">
        <v>13</v>
      </c>
      <c r="D6" s="59" t="s">
        <v>9</v>
      </c>
      <c r="E6" s="60">
        <v>0.73333333333333328</v>
      </c>
      <c r="F6" s="60">
        <v>0.26666666666666666</v>
      </c>
      <c r="G6" s="60">
        <v>0</v>
      </c>
      <c r="H6" s="60">
        <v>0</v>
      </c>
      <c r="I6" s="60">
        <v>0</v>
      </c>
      <c r="J6" s="59">
        <v>45</v>
      </c>
      <c r="K6" s="61">
        <v>0.79069767441860461</v>
      </c>
      <c r="L6" s="61">
        <v>0.20930232558139536</v>
      </c>
      <c r="M6" s="61">
        <v>0</v>
      </c>
      <c r="N6" s="61">
        <v>0</v>
      </c>
      <c r="O6" s="61">
        <v>0</v>
      </c>
      <c r="P6" s="62">
        <v>43</v>
      </c>
      <c r="Q6" s="63">
        <v>0.68421052631578949</v>
      </c>
      <c r="R6" s="32">
        <v>0.26315789473684209</v>
      </c>
      <c r="S6" s="63">
        <v>0</v>
      </c>
      <c r="T6" s="63">
        <v>3.5087719298245612E-2</v>
      </c>
      <c r="U6" s="63">
        <v>1.7543859649122806E-2</v>
      </c>
      <c r="V6" s="59">
        <v>57</v>
      </c>
      <c r="W6" s="64">
        <v>0.72881355932203384</v>
      </c>
      <c r="X6" s="64">
        <v>0.22033898305084745</v>
      </c>
      <c r="Y6" s="64">
        <v>0</v>
      </c>
      <c r="Z6" s="64">
        <v>0.03</v>
      </c>
      <c r="AA6" s="64">
        <v>1.6949152542372881E-2</v>
      </c>
      <c r="AB6" s="65">
        <v>59</v>
      </c>
    </row>
    <row r="7" spans="1:28">
      <c r="A7" s="57" t="s">
        <v>10</v>
      </c>
      <c r="B7" s="57">
        <v>113</v>
      </c>
      <c r="C7" s="58" t="s">
        <v>13</v>
      </c>
      <c r="D7" s="59" t="s">
        <v>11</v>
      </c>
      <c r="E7" s="60" t="s">
        <v>774</v>
      </c>
      <c r="F7" s="60" t="s">
        <v>774</v>
      </c>
      <c r="G7" s="60" t="s">
        <v>774</v>
      </c>
      <c r="H7" s="60" t="s">
        <v>774</v>
      </c>
      <c r="I7" s="60" t="s">
        <v>774</v>
      </c>
      <c r="J7" s="60" t="s">
        <v>774</v>
      </c>
      <c r="K7" s="61" t="s">
        <v>774</v>
      </c>
      <c r="L7" s="61" t="s">
        <v>774</v>
      </c>
      <c r="M7" s="61" t="s">
        <v>774</v>
      </c>
      <c r="N7" s="61" t="s">
        <v>774</v>
      </c>
      <c r="O7" s="61" t="s">
        <v>774</v>
      </c>
      <c r="P7" s="62" t="s">
        <v>774</v>
      </c>
      <c r="Q7" s="60" t="s">
        <v>774</v>
      </c>
      <c r="R7" s="60" t="s">
        <v>774</v>
      </c>
      <c r="S7" s="60" t="s">
        <v>774</v>
      </c>
      <c r="T7" s="60" t="s">
        <v>774</v>
      </c>
      <c r="U7" s="60" t="s">
        <v>774</v>
      </c>
      <c r="V7" s="60" t="s">
        <v>774</v>
      </c>
      <c r="W7" s="64" t="s">
        <v>774</v>
      </c>
      <c r="X7" s="64" t="s">
        <v>774</v>
      </c>
      <c r="Y7" s="64" t="s">
        <v>774</v>
      </c>
      <c r="Z7" s="64" t="s">
        <v>774</v>
      </c>
      <c r="AA7" s="64" t="s">
        <v>774</v>
      </c>
      <c r="AB7" s="65" t="s">
        <v>774</v>
      </c>
    </row>
    <row r="8" spans="1:28">
      <c r="A8" s="57" t="s">
        <v>12</v>
      </c>
      <c r="B8" s="57">
        <v>101</v>
      </c>
      <c r="C8" s="58" t="s">
        <v>13</v>
      </c>
      <c r="D8" s="59" t="s">
        <v>14</v>
      </c>
      <c r="E8" s="60" t="s">
        <v>774</v>
      </c>
      <c r="F8" s="60" t="s">
        <v>774</v>
      </c>
      <c r="G8" s="60" t="s">
        <v>774</v>
      </c>
      <c r="H8" s="60" t="s">
        <v>774</v>
      </c>
      <c r="I8" s="60" t="s">
        <v>774</v>
      </c>
      <c r="J8" s="60" t="s">
        <v>774</v>
      </c>
      <c r="K8" s="66" t="s">
        <v>694</v>
      </c>
      <c r="L8" s="66" t="s">
        <v>694</v>
      </c>
      <c r="M8" s="66" t="s">
        <v>694</v>
      </c>
      <c r="N8" s="66" t="s">
        <v>694</v>
      </c>
      <c r="O8" s="61" t="s">
        <v>694</v>
      </c>
      <c r="P8" s="61" t="s">
        <v>694</v>
      </c>
      <c r="Q8" s="63" t="s">
        <v>694</v>
      </c>
      <c r="R8" s="32" t="s">
        <v>694</v>
      </c>
      <c r="S8" s="63" t="s">
        <v>694</v>
      </c>
      <c r="T8" s="63" t="s">
        <v>694</v>
      </c>
      <c r="U8" s="63" t="s">
        <v>694</v>
      </c>
      <c r="V8" s="63" t="s">
        <v>694</v>
      </c>
      <c r="W8" s="64" t="s">
        <v>694</v>
      </c>
      <c r="X8" s="64" t="s">
        <v>694</v>
      </c>
      <c r="Y8" s="64" t="s">
        <v>694</v>
      </c>
      <c r="Z8" s="64" t="s">
        <v>694</v>
      </c>
      <c r="AA8" s="64" t="s">
        <v>694</v>
      </c>
      <c r="AB8" s="64" t="s">
        <v>694</v>
      </c>
    </row>
    <row r="9" spans="1:28">
      <c r="A9" s="57" t="s">
        <v>15</v>
      </c>
      <c r="B9" s="57">
        <v>189</v>
      </c>
      <c r="C9" s="58" t="s">
        <v>13</v>
      </c>
      <c r="D9" s="59" t="s">
        <v>16</v>
      </c>
      <c r="E9" s="60">
        <v>0.21621621621621623</v>
      </c>
      <c r="F9" s="60">
        <v>0</v>
      </c>
      <c r="G9" s="60">
        <v>2.7027027027027029E-2</v>
      </c>
      <c r="H9" s="60">
        <v>0.7567567567567568</v>
      </c>
      <c r="I9" s="60">
        <v>0</v>
      </c>
      <c r="J9" s="59">
        <v>37</v>
      </c>
      <c r="K9" s="61">
        <v>0.17142857142857143</v>
      </c>
      <c r="L9" s="61">
        <v>0</v>
      </c>
      <c r="M9" s="61">
        <v>2.8571428571428571E-2</v>
      </c>
      <c r="N9" s="61">
        <v>0.68571428571428572</v>
      </c>
      <c r="O9" s="61">
        <v>0.11428571428571428</v>
      </c>
      <c r="P9" s="62">
        <v>35</v>
      </c>
      <c r="Q9" s="63">
        <v>0.29032258064516131</v>
      </c>
      <c r="R9" s="32">
        <v>0.16129032258064516</v>
      </c>
      <c r="S9" s="63">
        <v>0</v>
      </c>
      <c r="T9" s="63">
        <v>0.54838709677419351</v>
      </c>
      <c r="U9" s="63">
        <v>0</v>
      </c>
      <c r="V9" s="59">
        <v>31</v>
      </c>
      <c r="W9" s="64">
        <v>0.4</v>
      </c>
      <c r="X9" s="64">
        <v>0.2</v>
      </c>
      <c r="Y9" s="64">
        <v>0</v>
      </c>
      <c r="Z9" s="64">
        <v>0.4</v>
      </c>
      <c r="AA9" s="64">
        <v>0</v>
      </c>
      <c r="AB9" s="65">
        <v>30</v>
      </c>
    </row>
    <row r="10" spans="1:28">
      <c r="A10" s="57" t="s">
        <v>17</v>
      </c>
      <c r="B10" s="57">
        <v>189</v>
      </c>
      <c r="C10" s="58" t="s">
        <v>13</v>
      </c>
      <c r="D10" s="59" t="s">
        <v>18</v>
      </c>
      <c r="E10" s="60">
        <v>0.10144927536231885</v>
      </c>
      <c r="F10" s="60">
        <v>0.71014492753623193</v>
      </c>
      <c r="G10" s="60">
        <v>0</v>
      </c>
      <c r="H10" s="60">
        <v>2.8985507246376812E-2</v>
      </c>
      <c r="I10" s="60">
        <v>0.15942028985507245</v>
      </c>
      <c r="J10" s="59">
        <v>69</v>
      </c>
      <c r="K10" s="61">
        <v>2.2988505747126436E-2</v>
      </c>
      <c r="L10" s="61">
        <v>0.63218390804597702</v>
      </c>
      <c r="M10" s="61">
        <v>0</v>
      </c>
      <c r="N10" s="61">
        <v>9.1954022988505746E-2</v>
      </c>
      <c r="O10" s="61">
        <v>0.25287356321839083</v>
      </c>
      <c r="P10" s="62">
        <v>87</v>
      </c>
      <c r="Q10" s="63">
        <v>0</v>
      </c>
      <c r="R10" s="32">
        <v>0.52112676056338025</v>
      </c>
      <c r="S10" s="63">
        <v>0</v>
      </c>
      <c r="T10" s="63">
        <v>0.19718309859154928</v>
      </c>
      <c r="U10" s="63">
        <v>0.28169014084507044</v>
      </c>
      <c r="V10" s="59">
        <v>71</v>
      </c>
      <c r="W10" s="64">
        <v>0</v>
      </c>
      <c r="X10" s="64">
        <v>0.76363636363636367</v>
      </c>
      <c r="Y10" s="64">
        <v>0</v>
      </c>
      <c r="Z10" s="64">
        <v>5.4545454545454543E-2</v>
      </c>
      <c r="AA10" s="64">
        <v>0.18181818181818182</v>
      </c>
      <c r="AB10" s="65">
        <v>55</v>
      </c>
    </row>
    <row r="11" spans="1:28">
      <c r="A11" s="57" t="s">
        <v>19</v>
      </c>
      <c r="B11" s="57">
        <v>123</v>
      </c>
      <c r="C11" s="58" t="s">
        <v>13</v>
      </c>
      <c r="D11" s="59" t="s">
        <v>20</v>
      </c>
      <c r="E11" s="60" t="s">
        <v>774</v>
      </c>
      <c r="F11" s="60" t="s">
        <v>774</v>
      </c>
      <c r="G11" s="60" t="s">
        <v>774</v>
      </c>
      <c r="H11" s="60" t="s">
        <v>774</v>
      </c>
      <c r="I11" s="60" t="s">
        <v>774</v>
      </c>
      <c r="J11" s="60" t="s">
        <v>774</v>
      </c>
      <c r="K11" s="61" t="s">
        <v>774</v>
      </c>
      <c r="L11" s="61" t="s">
        <v>774</v>
      </c>
      <c r="M11" s="61" t="s">
        <v>774</v>
      </c>
      <c r="N11" s="61" t="s">
        <v>774</v>
      </c>
      <c r="O11" s="61" t="s">
        <v>774</v>
      </c>
      <c r="P11" s="62" t="s">
        <v>774</v>
      </c>
      <c r="Q11" s="60" t="s">
        <v>774</v>
      </c>
      <c r="R11" s="60" t="s">
        <v>774</v>
      </c>
      <c r="S11" s="60" t="s">
        <v>774</v>
      </c>
      <c r="T11" s="60" t="s">
        <v>774</v>
      </c>
      <c r="U11" s="60" t="s">
        <v>774</v>
      </c>
      <c r="V11" s="60" t="s">
        <v>774</v>
      </c>
      <c r="W11" s="64" t="s">
        <v>774</v>
      </c>
      <c r="X11" s="64" t="s">
        <v>774</v>
      </c>
      <c r="Y11" s="64" t="s">
        <v>774</v>
      </c>
      <c r="Z11" s="64" t="s">
        <v>774</v>
      </c>
      <c r="AA11" s="64" t="s">
        <v>774</v>
      </c>
      <c r="AB11" s="65" t="s">
        <v>774</v>
      </c>
    </row>
    <row r="12" spans="1:28">
      <c r="A12" s="57" t="s">
        <v>21</v>
      </c>
      <c r="B12" s="57">
        <v>121</v>
      </c>
      <c r="C12" s="58" t="s">
        <v>8</v>
      </c>
      <c r="D12" s="59" t="s">
        <v>22</v>
      </c>
      <c r="E12" s="60">
        <v>0.58798283261802575</v>
      </c>
      <c r="F12" s="60">
        <v>0.21888412017167383</v>
      </c>
      <c r="G12" s="60">
        <v>0</v>
      </c>
      <c r="H12" s="60">
        <v>8.5836909871244635E-2</v>
      </c>
      <c r="I12" s="60">
        <v>0.1072961373390558</v>
      </c>
      <c r="J12" s="59">
        <v>233</v>
      </c>
      <c r="K12" s="61">
        <v>0.74590163934426235</v>
      </c>
      <c r="L12" s="61">
        <v>8.1967213114754103E-3</v>
      </c>
      <c r="M12" s="61">
        <v>0</v>
      </c>
      <c r="N12" s="61">
        <v>8.6065573770491802E-2</v>
      </c>
      <c r="O12" s="61">
        <v>0.1598360655737705</v>
      </c>
      <c r="P12" s="62">
        <v>244</v>
      </c>
      <c r="Q12" s="63">
        <v>0.84482758620689657</v>
      </c>
      <c r="R12" s="32">
        <v>1.7241379310344827E-2</v>
      </c>
      <c r="S12" s="63">
        <v>0</v>
      </c>
      <c r="T12" s="63">
        <v>3.8793103448275863E-2</v>
      </c>
      <c r="U12" s="63">
        <v>9.9137931034482762E-2</v>
      </c>
      <c r="V12" s="59">
        <v>232</v>
      </c>
      <c r="W12" s="64">
        <v>0.82352941176470584</v>
      </c>
      <c r="X12" s="64">
        <v>1.06951871657754E-2</v>
      </c>
      <c r="Y12" s="64">
        <v>0</v>
      </c>
      <c r="Z12" s="64">
        <v>9.0909090909090912E-2</v>
      </c>
      <c r="AA12" s="64">
        <v>7.4866310160427801E-2</v>
      </c>
      <c r="AB12" s="65">
        <v>187</v>
      </c>
    </row>
    <row r="13" spans="1:28">
      <c r="A13" s="57" t="s">
        <v>23</v>
      </c>
      <c r="B13" s="57">
        <v>121</v>
      </c>
      <c r="C13" s="58" t="s">
        <v>13</v>
      </c>
      <c r="D13" s="59" t="s">
        <v>24</v>
      </c>
      <c r="E13" s="60">
        <v>0.60869565217391308</v>
      </c>
      <c r="F13" s="60">
        <v>0</v>
      </c>
      <c r="G13" s="60">
        <v>8.6956521739130432E-2</v>
      </c>
      <c r="H13" s="60">
        <v>0.30434782608695654</v>
      </c>
      <c r="I13" s="60">
        <v>0</v>
      </c>
      <c r="J13" s="59">
        <v>23</v>
      </c>
      <c r="K13" s="61">
        <v>0.68965517241379315</v>
      </c>
      <c r="L13" s="61">
        <v>0</v>
      </c>
      <c r="M13" s="61">
        <v>3.4482758620689655E-2</v>
      </c>
      <c r="N13" s="61">
        <v>0.20689655172413793</v>
      </c>
      <c r="O13" s="61">
        <v>6.8965517241379309E-2</v>
      </c>
      <c r="P13" s="62">
        <v>29</v>
      </c>
      <c r="Q13" s="63">
        <v>0.58620689655172409</v>
      </c>
      <c r="R13" s="32">
        <v>6.8965517241379309E-2</v>
      </c>
      <c r="S13" s="63">
        <v>0</v>
      </c>
      <c r="T13" s="63">
        <v>0.34482758620689657</v>
      </c>
      <c r="U13" s="63">
        <v>0</v>
      </c>
      <c r="V13" s="59">
        <v>29</v>
      </c>
      <c r="W13" s="64">
        <v>0.375</v>
      </c>
      <c r="X13" s="64">
        <v>0.375</v>
      </c>
      <c r="Y13" s="64">
        <v>0</v>
      </c>
      <c r="Z13" s="64">
        <v>0.25</v>
      </c>
      <c r="AA13" s="64">
        <v>0</v>
      </c>
      <c r="AB13" s="65">
        <v>32</v>
      </c>
    </row>
    <row r="14" spans="1:28">
      <c r="A14" s="57" t="s">
        <v>25</v>
      </c>
      <c r="B14" s="57">
        <v>112</v>
      </c>
      <c r="C14" s="58" t="s">
        <v>13</v>
      </c>
      <c r="D14" s="59" t="s">
        <v>26</v>
      </c>
      <c r="E14" s="60">
        <v>0.34259259259259262</v>
      </c>
      <c r="F14" s="60">
        <v>0.25</v>
      </c>
      <c r="G14" s="60">
        <v>9.2592592592592587E-3</v>
      </c>
      <c r="H14" s="60">
        <v>0.15740740740740741</v>
      </c>
      <c r="I14" s="60">
        <v>0.24074074074074073</v>
      </c>
      <c r="J14" s="59">
        <v>108</v>
      </c>
      <c r="K14" s="61">
        <v>0.37735849056603776</v>
      </c>
      <c r="L14" s="61">
        <v>0.21698113207547171</v>
      </c>
      <c r="M14" s="61">
        <v>0</v>
      </c>
      <c r="N14" s="61">
        <v>0.11320754716981132</v>
      </c>
      <c r="O14" s="61">
        <v>0.29245283018867924</v>
      </c>
      <c r="P14" s="62">
        <v>106</v>
      </c>
      <c r="Q14" s="63">
        <v>0.26027397260273971</v>
      </c>
      <c r="R14" s="32">
        <v>0.23287671232876711</v>
      </c>
      <c r="S14" s="63">
        <v>0</v>
      </c>
      <c r="T14" s="63">
        <v>0.12328767123287671</v>
      </c>
      <c r="U14" s="63">
        <v>0.38356164383561642</v>
      </c>
      <c r="V14" s="59">
        <v>73</v>
      </c>
      <c r="W14" s="64">
        <v>0.14634146341463414</v>
      </c>
      <c r="X14" s="64">
        <v>0.3048780487804878</v>
      </c>
      <c r="Y14" s="64">
        <v>0</v>
      </c>
      <c r="Z14" s="64">
        <v>0.26829268292682928</v>
      </c>
      <c r="AA14" s="64">
        <v>0.28048780487804881</v>
      </c>
      <c r="AB14" s="65">
        <v>82</v>
      </c>
    </row>
    <row r="15" spans="1:28">
      <c r="A15" s="57" t="s">
        <v>27</v>
      </c>
      <c r="B15" s="57">
        <v>121</v>
      </c>
      <c r="C15" s="58" t="s">
        <v>13</v>
      </c>
      <c r="D15" s="59" t="s">
        <v>28</v>
      </c>
      <c r="E15" s="60">
        <v>0.78431372549019607</v>
      </c>
      <c r="F15" s="60">
        <v>9.8039215686274508E-2</v>
      </c>
      <c r="G15" s="60">
        <v>0</v>
      </c>
      <c r="H15" s="60">
        <v>6.535947712418301E-2</v>
      </c>
      <c r="I15" s="60">
        <v>5.2287581699346407E-2</v>
      </c>
      <c r="J15" s="59">
        <v>153</v>
      </c>
      <c r="K15" s="61">
        <v>0.83040935672514615</v>
      </c>
      <c r="L15" s="61">
        <v>5.8479532163742687E-3</v>
      </c>
      <c r="M15" s="61">
        <v>0</v>
      </c>
      <c r="N15" s="61">
        <v>9.9415204678362568E-2</v>
      </c>
      <c r="O15" s="61">
        <v>6.4327485380116955E-2</v>
      </c>
      <c r="P15" s="62">
        <v>171</v>
      </c>
      <c r="Q15" s="63">
        <v>0.83132530120481929</v>
      </c>
      <c r="R15" s="32">
        <v>0</v>
      </c>
      <c r="S15" s="63">
        <v>0</v>
      </c>
      <c r="T15" s="63">
        <v>0.10843373493975904</v>
      </c>
      <c r="U15" s="63">
        <v>6.0240963855421686E-2</v>
      </c>
      <c r="V15" s="59">
        <v>166</v>
      </c>
      <c r="W15" s="64">
        <v>0.85606060606060608</v>
      </c>
      <c r="X15" s="64">
        <v>0</v>
      </c>
      <c r="Y15" s="64">
        <v>0</v>
      </c>
      <c r="Z15" s="64">
        <v>3.787878787878788E-2</v>
      </c>
      <c r="AA15" s="64">
        <v>0.10606060606060606</v>
      </c>
      <c r="AB15" s="65">
        <v>132</v>
      </c>
    </row>
    <row r="16" spans="1:28">
      <c r="A16" s="57" t="s">
        <v>29</v>
      </c>
      <c r="B16" s="57">
        <v>189</v>
      </c>
      <c r="C16" s="58" t="s">
        <v>13</v>
      </c>
      <c r="D16" s="59" t="s">
        <v>30</v>
      </c>
      <c r="E16" s="60">
        <v>0.49606299212598426</v>
      </c>
      <c r="F16" s="60">
        <v>0.2125984251968504</v>
      </c>
      <c r="G16" s="60">
        <v>0</v>
      </c>
      <c r="H16" s="60">
        <v>0.27559055118110237</v>
      </c>
      <c r="I16" s="60">
        <v>1.5748031496062992E-2</v>
      </c>
      <c r="J16" s="59">
        <v>127</v>
      </c>
      <c r="K16" s="61">
        <v>0.51449275362318836</v>
      </c>
      <c r="L16" s="61">
        <v>0.28260869565217389</v>
      </c>
      <c r="M16" s="61">
        <v>0</v>
      </c>
      <c r="N16" s="61">
        <v>0.16666666666666666</v>
      </c>
      <c r="O16" s="61">
        <v>3.6231884057971016E-2</v>
      </c>
      <c r="P16" s="62">
        <v>138</v>
      </c>
      <c r="Q16" s="63">
        <v>0.5</v>
      </c>
      <c r="R16" s="32">
        <v>0.2</v>
      </c>
      <c r="S16" s="63">
        <v>0</v>
      </c>
      <c r="T16" s="63">
        <v>0.2</v>
      </c>
      <c r="U16" s="63">
        <v>0.1</v>
      </c>
      <c r="V16" s="59">
        <v>120</v>
      </c>
      <c r="W16" s="64">
        <v>0.43181818181818182</v>
      </c>
      <c r="X16" s="64">
        <v>0.27272727272727271</v>
      </c>
      <c r="Y16" s="64">
        <v>0</v>
      </c>
      <c r="Z16" s="64">
        <v>0.20454545454545456</v>
      </c>
      <c r="AA16" s="64">
        <v>9.0909090909090912E-2</v>
      </c>
      <c r="AB16" s="65">
        <v>88</v>
      </c>
    </row>
    <row r="17" spans="1:28">
      <c r="A17" s="57" t="s">
        <v>31</v>
      </c>
      <c r="B17" s="57">
        <v>101</v>
      </c>
      <c r="C17" s="58" t="s">
        <v>13</v>
      </c>
      <c r="D17" s="59" t="s">
        <v>32</v>
      </c>
      <c r="E17" s="63" t="s">
        <v>694</v>
      </c>
      <c r="F17" s="32" t="s">
        <v>694</v>
      </c>
      <c r="G17" s="63" t="s">
        <v>694</v>
      </c>
      <c r="H17" s="63" t="s">
        <v>694</v>
      </c>
      <c r="I17" s="63" t="s">
        <v>694</v>
      </c>
      <c r="J17" s="63" t="s">
        <v>694</v>
      </c>
      <c r="K17" s="66" t="s">
        <v>694</v>
      </c>
      <c r="L17" s="66" t="s">
        <v>694</v>
      </c>
      <c r="M17" s="66" t="s">
        <v>694</v>
      </c>
      <c r="N17" s="66" t="s">
        <v>694</v>
      </c>
      <c r="O17" s="61" t="s">
        <v>694</v>
      </c>
      <c r="P17" s="61" t="s">
        <v>694</v>
      </c>
      <c r="Q17" s="63" t="s">
        <v>694</v>
      </c>
      <c r="R17" s="32" t="s">
        <v>694</v>
      </c>
      <c r="S17" s="63" t="s">
        <v>694</v>
      </c>
      <c r="T17" s="63" t="s">
        <v>694</v>
      </c>
      <c r="U17" s="63" t="s">
        <v>694</v>
      </c>
      <c r="V17" s="63" t="s">
        <v>694</v>
      </c>
      <c r="W17" s="64" t="s">
        <v>694</v>
      </c>
      <c r="X17" s="64" t="s">
        <v>694</v>
      </c>
      <c r="Y17" s="64" t="s">
        <v>694</v>
      </c>
      <c r="Z17" s="64" t="s">
        <v>694</v>
      </c>
      <c r="AA17" s="64" t="s">
        <v>694</v>
      </c>
      <c r="AB17" s="64" t="s">
        <v>694</v>
      </c>
    </row>
    <row r="18" spans="1:28">
      <c r="A18" s="57" t="s">
        <v>33</v>
      </c>
      <c r="B18" s="57">
        <v>121</v>
      </c>
      <c r="C18" s="58" t="s">
        <v>13</v>
      </c>
      <c r="D18" s="59" t="s">
        <v>34</v>
      </c>
      <c r="E18" s="60">
        <v>0.46948356807511737</v>
      </c>
      <c r="F18" s="60">
        <v>0.47417840375586856</v>
      </c>
      <c r="G18" s="60">
        <v>4.6948356807511738E-3</v>
      </c>
      <c r="H18" s="60">
        <v>0</v>
      </c>
      <c r="I18" s="60">
        <v>5.1643192488262914E-2</v>
      </c>
      <c r="J18" s="59">
        <v>213</v>
      </c>
      <c r="K18" s="61">
        <v>0.58730158730158732</v>
      </c>
      <c r="L18" s="61">
        <v>0.32936507936507936</v>
      </c>
      <c r="M18" s="61">
        <v>1.1904761904761904E-2</v>
      </c>
      <c r="N18" s="61">
        <v>7.9365079365079361E-3</v>
      </c>
      <c r="O18" s="61">
        <v>6.3492063492063489E-2</v>
      </c>
      <c r="P18" s="62">
        <v>252</v>
      </c>
      <c r="Q18" s="63">
        <v>0.48669201520912547</v>
      </c>
      <c r="R18" s="32">
        <v>0.23193916349809887</v>
      </c>
      <c r="S18" s="63">
        <v>3.8022813688212928E-3</v>
      </c>
      <c r="T18" s="63">
        <v>0.24334600760456274</v>
      </c>
      <c r="U18" s="63">
        <v>3.4220532319391636E-2</v>
      </c>
      <c r="V18" s="59">
        <v>263</v>
      </c>
      <c r="W18" s="64">
        <v>0.50785340314136129</v>
      </c>
      <c r="X18" s="64">
        <v>0.22513089005235601</v>
      </c>
      <c r="Y18" s="64">
        <v>5.235602094240838E-3</v>
      </c>
      <c r="Z18" s="64">
        <v>0.21989528795811519</v>
      </c>
      <c r="AA18" s="64">
        <v>4.1884816753926704E-2</v>
      </c>
      <c r="AB18" s="65">
        <v>191</v>
      </c>
    </row>
    <row r="19" spans="1:28">
      <c r="A19" s="57" t="s">
        <v>35</v>
      </c>
      <c r="B19" s="57">
        <v>105</v>
      </c>
      <c r="C19" s="58" t="s">
        <v>13</v>
      </c>
      <c r="D19" s="59" t="s">
        <v>36</v>
      </c>
      <c r="E19" s="63" t="s">
        <v>694</v>
      </c>
      <c r="F19" s="32" t="s">
        <v>694</v>
      </c>
      <c r="G19" s="63" t="s">
        <v>694</v>
      </c>
      <c r="H19" s="63" t="s">
        <v>694</v>
      </c>
      <c r="I19" s="63" t="s">
        <v>694</v>
      </c>
      <c r="J19" s="63" t="s">
        <v>694</v>
      </c>
      <c r="K19" s="66" t="s">
        <v>694</v>
      </c>
      <c r="L19" s="66" t="s">
        <v>694</v>
      </c>
      <c r="M19" s="66" t="s">
        <v>694</v>
      </c>
      <c r="N19" s="66" t="s">
        <v>694</v>
      </c>
      <c r="O19" s="61" t="s">
        <v>694</v>
      </c>
      <c r="P19" s="61" t="s">
        <v>694</v>
      </c>
      <c r="Q19" s="60" t="s">
        <v>774</v>
      </c>
      <c r="R19" s="60" t="s">
        <v>774</v>
      </c>
      <c r="S19" s="60" t="s">
        <v>774</v>
      </c>
      <c r="T19" s="60" t="s">
        <v>774</v>
      </c>
      <c r="U19" s="60" t="s">
        <v>774</v>
      </c>
      <c r="V19" s="60" t="s">
        <v>774</v>
      </c>
      <c r="W19" s="64" t="s">
        <v>694</v>
      </c>
      <c r="X19" s="64" t="s">
        <v>694</v>
      </c>
      <c r="Y19" s="64" t="s">
        <v>694</v>
      </c>
      <c r="Z19" s="64" t="s">
        <v>694</v>
      </c>
      <c r="AA19" s="64" t="s">
        <v>694</v>
      </c>
      <c r="AB19" s="64" t="s">
        <v>694</v>
      </c>
    </row>
    <row r="20" spans="1:28">
      <c r="A20" s="57" t="s">
        <v>37</v>
      </c>
      <c r="B20" s="57">
        <v>189</v>
      </c>
      <c r="C20" s="58" t="s">
        <v>13</v>
      </c>
      <c r="D20" s="59" t="s">
        <v>38</v>
      </c>
      <c r="E20" s="60">
        <v>0.36585365853658536</v>
      </c>
      <c r="F20" s="60">
        <v>0.48780487804878048</v>
      </c>
      <c r="G20" s="60">
        <v>0</v>
      </c>
      <c r="H20" s="60">
        <v>2.4390243902439025E-2</v>
      </c>
      <c r="I20" s="60">
        <v>0.12195121951219512</v>
      </c>
      <c r="J20" s="59">
        <v>41</v>
      </c>
      <c r="K20" s="61">
        <v>0.32142857142857145</v>
      </c>
      <c r="L20" s="61">
        <v>0.4642857142857143</v>
      </c>
      <c r="M20" s="61">
        <v>0</v>
      </c>
      <c r="N20" s="61">
        <v>0</v>
      </c>
      <c r="O20" s="61">
        <v>0.21428571428571427</v>
      </c>
      <c r="P20" s="62">
        <v>28</v>
      </c>
      <c r="Q20" s="63">
        <v>0.35714285714285715</v>
      </c>
      <c r="R20" s="32">
        <v>0.21428571428571427</v>
      </c>
      <c r="S20" s="63">
        <v>0</v>
      </c>
      <c r="T20" s="63">
        <v>0.21428571428571427</v>
      </c>
      <c r="U20" s="63">
        <v>0.21428571428571427</v>
      </c>
      <c r="V20" s="59">
        <v>28</v>
      </c>
      <c r="W20" s="64">
        <v>0</v>
      </c>
      <c r="X20" s="64">
        <v>0.84</v>
      </c>
      <c r="Y20" s="64">
        <v>0</v>
      </c>
      <c r="Z20" s="64">
        <v>0.08</v>
      </c>
      <c r="AA20" s="64">
        <v>0.08</v>
      </c>
      <c r="AB20" s="65">
        <v>25</v>
      </c>
    </row>
    <row r="21" spans="1:28">
      <c r="A21" s="57" t="s">
        <v>39</v>
      </c>
      <c r="B21" s="57">
        <v>113</v>
      </c>
      <c r="C21" s="58" t="s">
        <v>13</v>
      </c>
      <c r="D21" s="59" t="s">
        <v>40</v>
      </c>
      <c r="E21" s="60" t="s">
        <v>774</v>
      </c>
      <c r="F21" s="60" t="s">
        <v>774</v>
      </c>
      <c r="G21" s="60" t="s">
        <v>774</v>
      </c>
      <c r="H21" s="60" t="s">
        <v>774</v>
      </c>
      <c r="I21" s="60" t="s">
        <v>774</v>
      </c>
      <c r="J21" s="60" t="s">
        <v>774</v>
      </c>
      <c r="K21" s="61" t="s">
        <v>774</v>
      </c>
      <c r="L21" s="61" t="s">
        <v>774</v>
      </c>
      <c r="M21" s="61" t="s">
        <v>774</v>
      </c>
      <c r="N21" s="61" t="s">
        <v>774</v>
      </c>
      <c r="O21" s="61" t="s">
        <v>774</v>
      </c>
      <c r="P21" s="62" t="s">
        <v>774</v>
      </c>
      <c r="Q21" s="60" t="s">
        <v>774</v>
      </c>
      <c r="R21" s="60" t="s">
        <v>774</v>
      </c>
      <c r="S21" s="60" t="s">
        <v>774</v>
      </c>
      <c r="T21" s="60" t="s">
        <v>774</v>
      </c>
      <c r="U21" s="60" t="s">
        <v>774</v>
      </c>
      <c r="V21" s="60" t="s">
        <v>774</v>
      </c>
      <c r="W21" s="64" t="s">
        <v>774</v>
      </c>
      <c r="X21" s="64" t="s">
        <v>774</v>
      </c>
      <c r="Y21" s="64" t="s">
        <v>774</v>
      </c>
      <c r="Z21" s="64" t="s">
        <v>774</v>
      </c>
      <c r="AA21" s="64" t="s">
        <v>774</v>
      </c>
      <c r="AB21" s="65" t="s">
        <v>774</v>
      </c>
    </row>
    <row r="22" spans="1:28">
      <c r="A22" s="57" t="s">
        <v>41</v>
      </c>
      <c r="B22" s="57">
        <v>114</v>
      </c>
      <c r="C22" s="58" t="s">
        <v>13</v>
      </c>
      <c r="D22" s="59" t="s">
        <v>42</v>
      </c>
      <c r="E22" s="60">
        <v>0.8</v>
      </c>
      <c r="F22" s="60">
        <v>2.6666666666666668E-2</v>
      </c>
      <c r="G22" s="60">
        <v>0</v>
      </c>
      <c r="H22" s="60">
        <v>0.12</v>
      </c>
      <c r="I22" s="60">
        <v>5.3333333333333337E-2</v>
      </c>
      <c r="J22" s="59">
        <v>75</v>
      </c>
      <c r="K22" s="61">
        <v>0.759493670886076</v>
      </c>
      <c r="L22" s="61">
        <v>0</v>
      </c>
      <c r="M22" s="61">
        <v>0</v>
      </c>
      <c r="N22" s="61">
        <v>0.10126582278481013</v>
      </c>
      <c r="O22" s="61">
        <v>0.13924050632911392</v>
      </c>
      <c r="P22" s="62">
        <v>79</v>
      </c>
      <c r="Q22" s="63">
        <v>0.73333333333333328</v>
      </c>
      <c r="R22" s="32">
        <v>6.6666666666666666E-2</v>
      </c>
      <c r="S22" s="63">
        <v>0</v>
      </c>
      <c r="T22" s="63">
        <v>0.12222222222222222</v>
      </c>
      <c r="U22" s="63">
        <v>7.7777777777777779E-2</v>
      </c>
      <c r="V22" s="59">
        <v>90</v>
      </c>
      <c r="W22" s="64">
        <v>0.54794520547945202</v>
      </c>
      <c r="X22" s="64">
        <v>5.4794520547945202E-2</v>
      </c>
      <c r="Y22" s="64">
        <v>0</v>
      </c>
      <c r="Z22" s="64">
        <v>0.28767123287671231</v>
      </c>
      <c r="AA22" s="64">
        <v>0.1095890410958904</v>
      </c>
      <c r="AB22" s="65">
        <v>73</v>
      </c>
    </row>
    <row r="23" spans="1:28">
      <c r="A23" s="57" t="s">
        <v>43</v>
      </c>
      <c r="B23" s="57">
        <v>171</v>
      </c>
      <c r="C23" s="58" t="s">
        <v>13</v>
      </c>
      <c r="D23" s="59" t="s">
        <v>44</v>
      </c>
      <c r="E23" s="60" t="s">
        <v>774</v>
      </c>
      <c r="F23" s="60" t="s">
        <v>774</v>
      </c>
      <c r="G23" s="60" t="s">
        <v>774</v>
      </c>
      <c r="H23" s="60" t="s">
        <v>774</v>
      </c>
      <c r="I23" s="60" t="s">
        <v>774</v>
      </c>
      <c r="J23" s="60" t="s">
        <v>774</v>
      </c>
      <c r="K23" s="61" t="s">
        <v>774</v>
      </c>
      <c r="L23" s="61" t="s">
        <v>774</v>
      </c>
      <c r="M23" s="61" t="s">
        <v>774</v>
      </c>
      <c r="N23" s="61" t="s">
        <v>774</v>
      </c>
      <c r="O23" s="61" t="s">
        <v>774</v>
      </c>
      <c r="P23" s="62" t="s">
        <v>774</v>
      </c>
      <c r="Q23" s="63">
        <v>0.38461538461538464</v>
      </c>
      <c r="R23" s="32">
        <v>0</v>
      </c>
      <c r="S23" s="63">
        <v>0</v>
      </c>
      <c r="T23" s="63">
        <v>0.61538461538461542</v>
      </c>
      <c r="U23" s="63">
        <v>0</v>
      </c>
      <c r="V23" s="59">
        <v>13</v>
      </c>
      <c r="W23" s="64">
        <v>0.5</v>
      </c>
      <c r="X23" s="64">
        <v>0</v>
      </c>
      <c r="Y23" s="64">
        <v>0</v>
      </c>
      <c r="Z23" s="64">
        <v>0.5</v>
      </c>
      <c r="AA23" s="64">
        <v>0</v>
      </c>
      <c r="AB23" s="65">
        <v>10</v>
      </c>
    </row>
    <row r="24" spans="1:28">
      <c r="A24" s="57" t="s">
        <v>45</v>
      </c>
      <c r="B24" s="57">
        <v>171</v>
      </c>
      <c r="C24" s="58" t="s">
        <v>13</v>
      </c>
      <c r="D24" s="59" t="s">
        <v>46</v>
      </c>
      <c r="E24" s="60" t="s">
        <v>774</v>
      </c>
      <c r="F24" s="60" t="s">
        <v>774</v>
      </c>
      <c r="G24" s="60" t="s">
        <v>774</v>
      </c>
      <c r="H24" s="60" t="s">
        <v>774</v>
      </c>
      <c r="I24" s="60" t="s">
        <v>774</v>
      </c>
      <c r="J24" s="60" t="s">
        <v>774</v>
      </c>
      <c r="K24" s="61">
        <v>0.4</v>
      </c>
      <c r="L24" s="61">
        <v>0.3</v>
      </c>
      <c r="M24" s="61">
        <v>0.1</v>
      </c>
      <c r="N24" s="61">
        <v>0.2</v>
      </c>
      <c r="O24" s="61">
        <v>0</v>
      </c>
      <c r="P24" s="62">
        <v>10</v>
      </c>
      <c r="Q24" s="60" t="s">
        <v>774</v>
      </c>
      <c r="R24" s="60" t="s">
        <v>774</v>
      </c>
      <c r="S24" s="60" t="s">
        <v>774</v>
      </c>
      <c r="T24" s="60" t="s">
        <v>774</v>
      </c>
      <c r="U24" s="60" t="s">
        <v>774</v>
      </c>
      <c r="V24" s="60" t="s">
        <v>774</v>
      </c>
      <c r="W24" s="64">
        <v>0.33333333333333331</v>
      </c>
      <c r="X24" s="64">
        <v>0.25</v>
      </c>
      <c r="Y24" s="64">
        <v>0</v>
      </c>
      <c r="Z24" s="64">
        <v>0.41666666666666669</v>
      </c>
      <c r="AA24" s="64">
        <v>0</v>
      </c>
      <c r="AB24" s="65">
        <v>12</v>
      </c>
    </row>
    <row r="25" spans="1:28">
      <c r="A25" s="57" t="s">
        <v>47</v>
      </c>
      <c r="B25" s="57">
        <v>114</v>
      </c>
      <c r="C25" s="58" t="s">
        <v>13</v>
      </c>
      <c r="D25" s="59" t="s">
        <v>48</v>
      </c>
      <c r="E25" s="63" t="s">
        <v>694</v>
      </c>
      <c r="F25" s="32" t="s">
        <v>694</v>
      </c>
      <c r="G25" s="63" t="s">
        <v>694</v>
      </c>
      <c r="H25" s="63" t="s">
        <v>694</v>
      </c>
      <c r="I25" s="63" t="s">
        <v>694</v>
      </c>
      <c r="J25" s="63" t="s">
        <v>694</v>
      </c>
      <c r="K25" s="61" t="s">
        <v>774</v>
      </c>
      <c r="L25" s="61" t="s">
        <v>774</v>
      </c>
      <c r="M25" s="61" t="s">
        <v>774</v>
      </c>
      <c r="N25" s="61" t="s">
        <v>774</v>
      </c>
      <c r="O25" s="61" t="s">
        <v>774</v>
      </c>
      <c r="P25" s="62" t="s">
        <v>774</v>
      </c>
      <c r="Q25" s="60" t="s">
        <v>774</v>
      </c>
      <c r="R25" s="60" t="s">
        <v>774</v>
      </c>
      <c r="S25" s="60" t="s">
        <v>774</v>
      </c>
      <c r="T25" s="60" t="s">
        <v>774</v>
      </c>
      <c r="U25" s="60" t="s">
        <v>774</v>
      </c>
      <c r="V25" s="60" t="s">
        <v>774</v>
      </c>
      <c r="W25" s="64" t="s">
        <v>694</v>
      </c>
      <c r="X25" s="64" t="s">
        <v>694</v>
      </c>
      <c r="Y25" s="64" t="s">
        <v>694</v>
      </c>
      <c r="Z25" s="64" t="s">
        <v>694</v>
      </c>
      <c r="AA25" s="64" t="s">
        <v>694</v>
      </c>
      <c r="AB25" s="64" t="s">
        <v>694</v>
      </c>
    </row>
    <row r="26" spans="1:28">
      <c r="A26" s="57" t="s">
        <v>49</v>
      </c>
      <c r="B26" s="57">
        <v>189</v>
      </c>
      <c r="C26" s="58" t="s">
        <v>13</v>
      </c>
      <c r="D26" s="59" t="s">
        <v>50</v>
      </c>
      <c r="E26" s="60">
        <v>0.31428571428571428</v>
      </c>
      <c r="F26" s="60">
        <v>0.5714285714285714</v>
      </c>
      <c r="G26" s="60">
        <v>0</v>
      </c>
      <c r="H26" s="60">
        <v>8.5714285714285715E-2</v>
      </c>
      <c r="I26" s="60">
        <v>2.8571428571428571E-2</v>
      </c>
      <c r="J26" s="59">
        <v>35</v>
      </c>
      <c r="K26" s="61">
        <v>0.27906976744186046</v>
      </c>
      <c r="L26" s="61">
        <v>0.67441860465116277</v>
      </c>
      <c r="M26" s="61">
        <v>0</v>
      </c>
      <c r="N26" s="61">
        <v>0</v>
      </c>
      <c r="O26" s="61">
        <v>4.6511627906976744E-2</v>
      </c>
      <c r="P26" s="62">
        <v>43</v>
      </c>
      <c r="Q26" s="63">
        <v>0.30555555555555558</v>
      </c>
      <c r="R26" s="32">
        <v>0.58333333333333337</v>
      </c>
      <c r="S26" s="63">
        <v>0</v>
      </c>
      <c r="T26" s="63">
        <v>2.7777777777777776E-2</v>
      </c>
      <c r="U26" s="63">
        <v>8.3333333333333329E-2</v>
      </c>
      <c r="V26" s="59">
        <v>36</v>
      </c>
      <c r="W26" s="64">
        <v>0.62068965517241381</v>
      </c>
      <c r="X26" s="64">
        <v>0.17241379310344829</v>
      </c>
      <c r="Y26" s="64">
        <v>0</v>
      </c>
      <c r="Z26" s="64">
        <v>0.20689655172413793</v>
      </c>
      <c r="AA26" s="64">
        <v>0</v>
      </c>
      <c r="AB26" s="65">
        <v>29</v>
      </c>
    </row>
    <row r="27" spans="1:28">
      <c r="A27" s="57" t="s">
        <v>51</v>
      </c>
      <c r="B27" s="57">
        <v>112</v>
      </c>
      <c r="C27" s="58" t="s">
        <v>13</v>
      </c>
      <c r="D27" s="59" t="s">
        <v>52</v>
      </c>
      <c r="E27" s="60">
        <v>0.81481481481481477</v>
      </c>
      <c r="F27" s="60">
        <v>1.8518518518518517E-2</v>
      </c>
      <c r="G27" s="60">
        <v>1.8518518518518517E-2</v>
      </c>
      <c r="H27" s="60">
        <v>0</v>
      </c>
      <c r="I27" s="60">
        <v>0.14814814814814814</v>
      </c>
      <c r="J27" s="59">
        <v>54</v>
      </c>
      <c r="K27" s="61">
        <v>0.78846153846153844</v>
      </c>
      <c r="L27" s="61">
        <v>0</v>
      </c>
      <c r="M27" s="61">
        <v>0</v>
      </c>
      <c r="N27" s="61">
        <v>1.9230769230769232E-2</v>
      </c>
      <c r="O27" s="61">
        <v>0.19230769230769232</v>
      </c>
      <c r="P27" s="62">
        <v>52</v>
      </c>
      <c r="Q27" s="63">
        <v>0.27777777777777779</v>
      </c>
      <c r="R27" s="32">
        <v>0.46296296296296297</v>
      </c>
      <c r="S27" s="63">
        <v>0</v>
      </c>
      <c r="T27" s="63">
        <v>3.7037037037037035E-2</v>
      </c>
      <c r="U27" s="63">
        <v>0.22222222222222221</v>
      </c>
      <c r="V27" s="59">
        <v>54</v>
      </c>
      <c r="W27" s="64">
        <v>0.19607843137254902</v>
      </c>
      <c r="X27" s="64">
        <v>0.50980392156862742</v>
      </c>
      <c r="Y27" s="64">
        <v>0</v>
      </c>
      <c r="Z27" s="64">
        <v>1.9607843137254902E-2</v>
      </c>
      <c r="AA27" s="64">
        <v>0.27450980392156865</v>
      </c>
      <c r="AB27" s="65">
        <v>51</v>
      </c>
    </row>
    <row r="28" spans="1:28">
      <c r="A28" s="57" t="s">
        <v>53</v>
      </c>
      <c r="B28" s="57">
        <v>114</v>
      </c>
      <c r="C28" s="58" t="s">
        <v>13</v>
      </c>
      <c r="D28" s="59" t="s">
        <v>54</v>
      </c>
      <c r="E28" s="60" t="s">
        <v>774</v>
      </c>
      <c r="F28" s="60" t="s">
        <v>774</v>
      </c>
      <c r="G28" s="60" t="s">
        <v>774</v>
      </c>
      <c r="H28" s="60" t="s">
        <v>774</v>
      </c>
      <c r="I28" s="60" t="s">
        <v>774</v>
      </c>
      <c r="J28" s="60" t="s">
        <v>774</v>
      </c>
      <c r="K28" s="61" t="s">
        <v>774</v>
      </c>
      <c r="L28" s="61" t="s">
        <v>774</v>
      </c>
      <c r="M28" s="61" t="s">
        <v>774</v>
      </c>
      <c r="N28" s="61" t="s">
        <v>774</v>
      </c>
      <c r="O28" s="61" t="s">
        <v>774</v>
      </c>
      <c r="P28" s="62" t="s">
        <v>774</v>
      </c>
      <c r="Q28" s="60" t="s">
        <v>774</v>
      </c>
      <c r="R28" s="60" t="s">
        <v>774</v>
      </c>
      <c r="S28" s="60" t="s">
        <v>774</v>
      </c>
      <c r="T28" s="60" t="s">
        <v>774</v>
      </c>
      <c r="U28" s="60" t="s">
        <v>774</v>
      </c>
      <c r="V28" s="60" t="s">
        <v>774</v>
      </c>
      <c r="W28" s="64" t="s">
        <v>774</v>
      </c>
      <c r="X28" s="64" t="s">
        <v>774</v>
      </c>
      <c r="Y28" s="64" t="s">
        <v>774</v>
      </c>
      <c r="Z28" s="64" t="s">
        <v>774</v>
      </c>
      <c r="AA28" s="64" t="s">
        <v>774</v>
      </c>
      <c r="AB28" s="65" t="s">
        <v>774</v>
      </c>
    </row>
    <row r="29" spans="1:28">
      <c r="A29" s="57" t="s">
        <v>55</v>
      </c>
      <c r="B29" s="57">
        <v>121</v>
      </c>
      <c r="C29" s="58" t="s">
        <v>13</v>
      </c>
      <c r="D29" s="59" t="s">
        <v>56</v>
      </c>
      <c r="E29" s="60" t="s">
        <v>774</v>
      </c>
      <c r="F29" s="60" t="s">
        <v>774</v>
      </c>
      <c r="G29" s="60" t="s">
        <v>774</v>
      </c>
      <c r="H29" s="60" t="s">
        <v>774</v>
      </c>
      <c r="I29" s="60" t="s">
        <v>774</v>
      </c>
      <c r="J29" s="60" t="s">
        <v>774</v>
      </c>
      <c r="K29" s="61" t="s">
        <v>774</v>
      </c>
      <c r="L29" s="61" t="s">
        <v>774</v>
      </c>
      <c r="M29" s="61" t="s">
        <v>774</v>
      </c>
      <c r="N29" s="61" t="s">
        <v>774</v>
      </c>
      <c r="O29" s="61" t="s">
        <v>774</v>
      </c>
      <c r="P29" s="62" t="s">
        <v>774</v>
      </c>
      <c r="Q29" s="60" t="s">
        <v>774</v>
      </c>
      <c r="R29" s="60" t="s">
        <v>774</v>
      </c>
      <c r="S29" s="60" t="s">
        <v>774</v>
      </c>
      <c r="T29" s="60" t="s">
        <v>774</v>
      </c>
      <c r="U29" s="60" t="s">
        <v>774</v>
      </c>
      <c r="V29" s="60" t="s">
        <v>774</v>
      </c>
      <c r="W29" s="64" t="s">
        <v>774</v>
      </c>
      <c r="X29" s="64" t="s">
        <v>774</v>
      </c>
      <c r="Y29" s="64" t="s">
        <v>774</v>
      </c>
      <c r="Z29" s="64" t="s">
        <v>774</v>
      </c>
      <c r="AA29" s="64" t="s">
        <v>774</v>
      </c>
      <c r="AB29" s="65" t="s">
        <v>774</v>
      </c>
    </row>
    <row r="30" spans="1:28">
      <c r="A30" s="57" t="s">
        <v>57</v>
      </c>
      <c r="B30" s="57">
        <v>171</v>
      </c>
      <c r="C30" s="58" t="s">
        <v>13</v>
      </c>
      <c r="D30" s="59" t="s">
        <v>58</v>
      </c>
      <c r="E30" s="60" t="s">
        <v>774</v>
      </c>
      <c r="F30" s="60" t="s">
        <v>774</v>
      </c>
      <c r="G30" s="60" t="s">
        <v>774</v>
      </c>
      <c r="H30" s="60" t="s">
        <v>774</v>
      </c>
      <c r="I30" s="60" t="s">
        <v>774</v>
      </c>
      <c r="J30" s="60" t="s">
        <v>774</v>
      </c>
      <c r="K30" s="61">
        <v>1</v>
      </c>
      <c r="L30" s="61">
        <v>0</v>
      </c>
      <c r="M30" s="61">
        <v>0</v>
      </c>
      <c r="N30" s="61">
        <v>0</v>
      </c>
      <c r="O30" s="61">
        <v>0</v>
      </c>
      <c r="P30" s="62">
        <v>11</v>
      </c>
      <c r="Q30" s="63">
        <v>0.90909090909090906</v>
      </c>
      <c r="R30" s="32">
        <v>0</v>
      </c>
      <c r="S30" s="63">
        <v>0</v>
      </c>
      <c r="T30" s="63">
        <v>0</v>
      </c>
      <c r="U30" s="63">
        <v>9.0909090909090912E-2</v>
      </c>
      <c r="V30" s="59">
        <v>11</v>
      </c>
      <c r="W30" s="64" t="s">
        <v>774</v>
      </c>
      <c r="X30" s="64" t="s">
        <v>774</v>
      </c>
      <c r="Y30" s="64" t="s">
        <v>774</v>
      </c>
      <c r="Z30" s="64" t="s">
        <v>774</v>
      </c>
      <c r="AA30" s="64" t="s">
        <v>774</v>
      </c>
      <c r="AB30" s="65" t="s">
        <v>774</v>
      </c>
    </row>
    <row r="31" spans="1:28">
      <c r="A31" s="57" t="s">
        <v>59</v>
      </c>
      <c r="B31" s="57">
        <v>171</v>
      </c>
      <c r="C31" s="58" t="s">
        <v>13</v>
      </c>
      <c r="D31" s="59" t="s">
        <v>60</v>
      </c>
      <c r="E31" s="60">
        <v>0.52631578947368418</v>
      </c>
      <c r="F31" s="60">
        <v>0</v>
      </c>
      <c r="G31" s="60">
        <v>0</v>
      </c>
      <c r="H31" s="60">
        <v>0.36842105263157893</v>
      </c>
      <c r="I31" s="60">
        <v>0.10526315789473684</v>
      </c>
      <c r="J31" s="59">
        <v>19</v>
      </c>
      <c r="K31" s="61">
        <v>0.52173913043478259</v>
      </c>
      <c r="L31" s="61">
        <v>0</v>
      </c>
      <c r="M31" s="61">
        <v>0</v>
      </c>
      <c r="N31" s="61">
        <v>0.47826086956521741</v>
      </c>
      <c r="O31" s="61">
        <v>0</v>
      </c>
      <c r="P31" s="62">
        <v>23</v>
      </c>
      <c r="Q31" s="63">
        <v>0.53846153846153844</v>
      </c>
      <c r="R31" s="32">
        <v>0</v>
      </c>
      <c r="S31" s="63">
        <v>0</v>
      </c>
      <c r="T31" s="63">
        <v>0.46153846153846156</v>
      </c>
      <c r="U31" s="63">
        <v>0</v>
      </c>
      <c r="V31" s="59">
        <v>13</v>
      </c>
      <c r="W31" s="64">
        <v>0.4375</v>
      </c>
      <c r="X31" s="64">
        <v>0</v>
      </c>
      <c r="Y31" s="64">
        <v>0</v>
      </c>
      <c r="Z31" s="64">
        <v>0.5625</v>
      </c>
      <c r="AA31" s="64">
        <v>0</v>
      </c>
      <c r="AB31" s="65">
        <v>16</v>
      </c>
    </row>
    <row r="32" spans="1:28">
      <c r="A32" s="57" t="s">
        <v>61</v>
      </c>
      <c r="B32" s="57">
        <v>112</v>
      </c>
      <c r="C32" s="58" t="s">
        <v>13</v>
      </c>
      <c r="D32" s="59" t="s">
        <v>62</v>
      </c>
      <c r="E32" s="60">
        <v>0.9</v>
      </c>
      <c r="F32" s="60">
        <v>0</v>
      </c>
      <c r="G32" s="60">
        <v>0</v>
      </c>
      <c r="H32" s="60">
        <v>0.05</v>
      </c>
      <c r="I32" s="60">
        <v>0.05</v>
      </c>
      <c r="J32" s="59">
        <v>20</v>
      </c>
      <c r="K32" s="61">
        <v>0.5714285714285714</v>
      </c>
      <c r="L32" s="61">
        <v>0.10714285714285714</v>
      </c>
      <c r="M32" s="61">
        <v>0</v>
      </c>
      <c r="N32" s="61">
        <v>0.2857142857142857</v>
      </c>
      <c r="O32" s="61">
        <v>3.5714285714285712E-2</v>
      </c>
      <c r="P32" s="62">
        <v>28</v>
      </c>
      <c r="Q32" s="63">
        <v>6.6666666666666666E-2</v>
      </c>
      <c r="R32" s="32">
        <v>0</v>
      </c>
      <c r="S32" s="63">
        <v>0</v>
      </c>
      <c r="T32" s="63">
        <v>0.8666666666666667</v>
      </c>
      <c r="U32" s="63">
        <v>6.6666666666666666E-2</v>
      </c>
      <c r="V32" s="59">
        <v>15</v>
      </c>
      <c r="W32" s="64">
        <v>0.4</v>
      </c>
      <c r="X32" s="64">
        <v>6.6666666666666666E-2</v>
      </c>
      <c r="Y32" s="64">
        <v>0</v>
      </c>
      <c r="Z32" s="64">
        <v>0.53333333333333333</v>
      </c>
      <c r="AA32" s="64">
        <v>0</v>
      </c>
      <c r="AB32" s="65">
        <v>15</v>
      </c>
    </row>
    <row r="33" spans="1:28">
      <c r="A33" s="58">
        <v>18901</v>
      </c>
      <c r="B33" s="58">
        <v>114</v>
      </c>
      <c r="C33" s="58" t="s">
        <v>13</v>
      </c>
      <c r="D33" s="21" t="s">
        <v>63</v>
      </c>
      <c r="E33" s="63" t="s">
        <v>694</v>
      </c>
      <c r="F33" s="32" t="s">
        <v>694</v>
      </c>
      <c r="G33" s="63" t="s">
        <v>694</v>
      </c>
      <c r="H33" s="63" t="s">
        <v>694</v>
      </c>
      <c r="I33" s="63" t="s">
        <v>694</v>
      </c>
      <c r="J33" s="63" t="s">
        <v>694</v>
      </c>
      <c r="K33" s="66" t="s">
        <v>694</v>
      </c>
      <c r="L33" s="66" t="s">
        <v>694</v>
      </c>
      <c r="M33" s="66" t="s">
        <v>694</v>
      </c>
      <c r="N33" s="66" t="s">
        <v>694</v>
      </c>
      <c r="O33" s="61" t="s">
        <v>694</v>
      </c>
      <c r="P33" s="61" t="s">
        <v>694</v>
      </c>
      <c r="Q33" s="63" t="s">
        <v>694</v>
      </c>
      <c r="R33" s="32" t="s">
        <v>694</v>
      </c>
      <c r="S33" s="63" t="s">
        <v>694</v>
      </c>
      <c r="T33" s="63" t="s">
        <v>694</v>
      </c>
      <c r="U33" s="63" t="s">
        <v>694</v>
      </c>
      <c r="V33" s="63" t="s">
        <v>694</v>
      </c>
      <c r="W33" s="64" t="s">
        <v>694</v>
      </c>
      <c r="X33" s="64" t="s">
        <v>694</v>
      </c>
      <c r="Y33" s="64" t="s">
        <v>694</v>
      </c>
      <c r="Z33" s="64" t="s">
        <v>694</v>
      </c>
      <c r="AA33" s="64" t="s">
        <v>694</v>
      </c>
      <c r="AB33" s="64" t="s">
        <v>694</v>
      </c>
    </row>
    <row r="34" spans="1:28" ht="33">
      <c r="A34" s="68" t="s">
        <v>65</v>
      </c>
      <c r="B34" s="68" t="s">
        <v>643</v>
      </c>
      <c r="C34" s="58" t="s">
        <v>13</v>
      </c>
      <c r="D34" s="59" t="s">
        <v>66</v>
      </c>
      <c r="E34" s="60" t="s">
        <v>774</v>
      </c>
      <c r="F34" s="60" t="s">
        <v>774</v>
      </c>
      <c r="G34" s="60" t="s">
        <v>774</v>
      </c>
      <c r="H34" s="60" t="s">
        <v>774</v>
      </c>
      <c r="I34" s="60" t="s">
        <v>774</v>
      </c>
      <c r="J34" s="60" t="s">
        <v>774</v>
      </c>
      <c r="K34" s="61" t="s">
        <v>774</v>
      </c>
      <c r="L34" s="61" t="s">
        <v>774</v>
      </c>
      <c r="M34" s="61" t="s">
        <v>774</v>
      </c>
      <c r="N34" s="61" t="s">
        <v>774</v>
      </c>
      <c r="O34" s="61" t="s">
        <v>774</v>
      </c>
      <c r="P34" s="62" t="s">
        <v>774</v>
      </c>
      <c r="Q34" s="60" t="s">
        <v>774</v>
      </c>
      <c r="R34" s="60" t="s">
        <v>774</v>
      </c>
      <c r="S34" s="60" t="s">
        <v>774</v>
      </c>
      <c r="T34" s="60" t="s">
        <v>774</v>
      </c>
      <c r="U34" s="60" t="s">
        <v>774</v>
      </c>
      <c r="V34" s="60" t="s">
        <v>774</v>
      </c>
      <c r="W34" s="64" t="s">
        <v>774</v>
      </c>
      <c r="X34" s="64" t="s">
        <v>774</v>
      </c>
      <c r="Y34" s="64" t="s">
        <v>774</v>
      </c>
      <c r="Z34" s="64" t="s">
        <v>774</v>
      </c>
      <c r="AA34" s="64" t="s">
        <v>774</v>
      </c>
      <c r="AB34" s="65" t="s">
        <v>774</v>
      </c>
    </row>
    <row r="35" spans="1:28">
      <c r="A35" s="57" t="s">
        <v>67</v>
      </c>
      <c r="B35" s="57">
        <v>112</v>
      </c>
      <c r="C35" s="58" t="s">
        <v>13</v>
      </c>
      <c r="D35" s="59" t="s">
        <v>68</v>
      </c>
      <c r="E35" s="63" t="s">
        <v>694</v>
      </c>
      <c r="F35" s="32" t="s">
        <v>694</v>
      </c>
      <c r="G35" s="63" t="s">
        <v>694</v>
      </c>
      <c r="H35" s="63" t="s">
        <v>694</v>
      </c>
      <c r="I35" s="63" t="s">
        <v>694</v>
      </c>
      <c r="J35" s="63" t="s">
        <v>694</v>
      </c>
      <c r="K35" s="66" t="s">
        <v>694</v>
      </c>
      <c r="L35" s="66" t="s">
        <v>694</v>
      </c>
      <c r="M35" s="66" t="s">
        <v>694</v>
      </c>
      <c r="N35" s="66" t="s">
        <v>694</v>
      </c>
      <c r="O35" s="61" t="s">
        <v>694</v>
      </c>
      <c r="P35" s="61" t="s">
        <v>694</v>
      </c>
      <c r="Q35" s="63" t="s">
        <v>694</v>
      </c>
      <c r="R35" s="32" t="s">
        <v>694</v>
      </c>
      <c r="S35" s="63" t="s">
        <v>694</v>
      </c>
      <c r="T35" s="63" t="s">
        <v>694</v>
      </c>
      <c r="U35" s="63" t="s">
        <v>694</v>
      </c>
      <c r="V35" s="63" t="s">
        <v>694</v>
      </c>
      <c r="W35" s="64" t="s">
        <v>694</v>
      </c>
      <c r="X35" s="64" t="s">
        <v>694</v>
      </c>
      <c r="Y35" s="64" t="s">
        <v>694</v>
      </c>
      <c r="Z35" s="64" t="s">
        <v>694</v>
      </c>
      <c r="AA35" s="64" t="s">
        <v>694</v>
      </c>
      <c r="AB35" s="64" t="s">
        <v>694</v>
      </c>
    </row>
    <row r="36" spans="1:28">
      <c r="A36" s="57" t="s">
        <v>69</v>
      </c>
      <c r="B36" s="57">
        <v>114</v>
      </c>
      <c r="C36" s="58" t="s">
        <v>8</v>
      </c>
      <c r="D36" s="59" t="s">
        <v>70</v>
      </c>
      <c r="E36" s="60">
        <v>0.16535433070866143</v>
      </c>
      <c r="F36" s="60">
        <v>0.66141732283464572</v>
      </c>
      <c r="G36" s="60">
        <v>7.874015748031496E-3</v>
      </c>
      <c r="H36" s="60">
        <v>0.13385826771653545</v>
      </c>
      <c r="I36" s="60">
        <v>3.1496062992125984E-2</v>
      </c>
      <c r="J36" s="59">
        <v>127</v>
      </c>
      <c r="K36" s="61">
        <v>0.10256410256410256</v>
      </c>
      <c r="L36" s="61">
        <v>0.65811965811965811</v>
      </c>
      <c r="M36" s="61">
        <v>8.5470085470085479E-3</v>
      </c>
      <c r="N36" s="61">
        <v>0.20512820512820512</v>
      </c>
      <c r="O36" s="61">
        <v>2.564102564102564E-2</v>
      </c>
      <c r="P36" s="62">
        <v>117</v>
      </c>
      <c r="Q36" s="63">
        <v>4.3795620437956206E-2</v>
      </c>
      <c r="R36" s="32">
        <v>0.69343065693430661</v>
      </c>
      <c r="S36" s="63">
        <v>0</v>
      </c>
      <c r="T36" s="63">
        <v>0.19708029197080293</v>
      </c>
      <c r="U36" s="63">
        <v>6.569343065693431E-2</v>
      </c>
      <c r="V36" s="59">
        <v>137</v>
      </c>
      <c r="W36" s="64">
        <v>0</v>
      </c>
      <c r="X36" s="64">
        <v>0.73376623376623373</v>
      </c>
      <c r="Y36" s="64">
        <v>6.4935064935064939E-3</v>
      </c>
      <c r="Z36" s="64">
        <v>0.16883116883116883</v>
      </c>
      <c r="AA36" s="64">
        <v>9.0909090909090912E-2</v>
      </c>
      <c r="AB36" s="65">
        <v>154</v>
      </c>
    </row>
    <row r="37" spans="1:28">
      <c r="A37" s="57" t="s">
        <v>71</v>
      </c>
      <c r="B37" s="57">
        <v>101</v>
      </c>
      <c r="C37" s="58" t="s">
        <v>8</v>
      </c>
      <c r="D37" s="59" t="s">
        <v>72</v>
      </c>
      <c r="E37" s="60">
        <v>0.6067415730337079</v>
      </c>
      <c r="F37" s="60">
        <v>1.1235955056179775E-2</v>
      </c>
      <c r="G37" s="60">
        <v>5.6179775280898875E-3</v>
      </c>
      <c r="H37" s="60">
        <v>0.21910112359550563</v>
      </c>
      <c r="I37" s="60">
        <v>0.15730337078651685</v>
      </c>
      <c r="J37" s="59">
        <v>178</v>
      </c>
      <c r="K37" s="61">
        <v>0.51832460732984298</v>
      </c>
      <c r="L37" s="61">
        <v>6.8062827225130892E-2</v>
      </c>
      <c r="M37" s="61">
        <v>5.235602094240838E-3</v>
      </c>
      <c r="N37" s="61">
        <v>0.29319371727748689</v>
      </c>
      <c r="O37" s="61">
        <v>0.11518324607329843</v>
      </c>
      <c r="P37" s="62">
        <v>191</v>
      </c>
      <c r="Q37" s="63">
        <v>0.54545454545454541</v>
      </c>
      <c r="R37" s="32">
        <v>2.6737967914438502E-2</v>
      </c>
      <c r="S37" s="63">
        <v>1.06951871657754E-2</v>
      </c>
      <c r="T37" s="63">
        <v>0.26203208556149732</v>
      </c>
      <c r="U37" s="63">
        <v>0.15508021390374332</v>
      </c>
      <c r="V37" s="59">
        <v>187</v>
      </c>
      <c r="W37" s="64">
        <v>0.49411764705882355</v>
      </c>
      <c r="X37" s="64">
        <v>7.6470588235294124E-2</v>
      </c>
      <c r="Y37" s="64">
        <v>1.7647058823529412E-2</v>
      </c>
      <c r="Z37" s="64">
        <v>0.24705882352941178</v>
      </c>
      <c r="AA37" s="64">
        <v>0.16470588235294117</v>
      </c>
      <c r="AB37" s="65">
        <v>170</v>
      </c>
    </row>
    <row r="38" spans="1:28">
      <c r="A38" s="57" t="s">
        <v>73</v>
      </c>
      <c r="B38" s="57">
        <v>113</v>
      </c>
      <c r="C38" s="58" t="s">
        <v>13</v>
      </c>
      <c r="D38" s="59" t="s">
        <v>74</v>
      </c>
      <c r="E38" s="60">
        <v>0.40816326530612246</v>
      </c>
      <c r="F38" s="60">
        <v>0.36734693877551022</v>
      </c>
      <c r="G38" s="60">
        <v>0</v>
      </c>
      <c r="H38" s="60">
        <v>4.0816326530612242E-2</v>
      </c>
      <c r="I38" s="60">
        <v>0.18367346938775511</v>
      </c>
      <c r="J38" s="59">
        <v>49</v>
      </c>
      <c r="K38" s="61">
        <v>0.17647058823529413</v>
      </c>
      <c r="L38" s="61">
        <v>0.66666666666666663</v>
      </c>
      <c r="M38" s="61">
        <v>0</v>
      </c>
      <c r="N38" s="61">
        <v>0</v>
      </c>
      <c r="O38" s="61">
        <v>0.15686274509803921</v>
      </c>
      <c r="P38" s="62">
        <v>51</v>
      </c>
      <c r="Q38" s="63">
        <v>0.26315789473684209</v>
      </c>
      <c r="R38" s="32">
        <v>0.60526315789473684</v>
      </c>
      <c r="S38" s="63">
        <v>0</v>
      </c>
      <c r="T38" s="63">
        <v>2.6315789473684209E-2</v>
      </c>
      <c r="U38" s="63">
        <v>0.10526315789473684</v>
      </c>
      <c r="V38" s="59">
        <v>38</v>
      </c>
      <c r="W38" s="64">
        <v>0</v>
      </c>
      <c r="X38" s="64">
        <v>0.625</v>
      </c>
      <c r="Y38" s="64">
        <v>0</v>
      </c>
      <c r="Z38" s="64">
        <v>0.1875</v>
      </c>
      <c r="AA38" s="64">
        <v>0.1875</v>
      </c>
      <c r="AB38" s="65">
        <v>32</v>
      </c>
    </row>
    <row r="39" spans="1:28">
      <c r="A39" s="57" t="s">
        <v>75</v>
      </c>
      <c r="B39" s="57">
        <v>113</v>
      </c>
      <c r="C39" s="58" t="s">
        <v>13</v>
      </c>
      <c r="D39" s="59" t="s">
        <v>76</v>
      </c>
      <c r="E39" s="60">
        <v>0.1111111111111111</v>
      </c>
      <c r="F39" s="60">
        <v>0.66666666666666663</v>
      </c>
      <c r="G39" s="60">
        <v>0</v>
      </c>
      <c r="H39" s="60">
        <v>7.407407407407407E-2</v>
      </c>
      <c r="I39" s="60">
        <v>0.14814814814814814</v>
      </c>
      <c r="J39" s="59">
        <v>27</v>
      </c>
      <c r="K39" s="61">
        <v>9.0909090909090912E-2</v>
      </c>
      <c r="L39" s="61">
        <v>0.60606060606060608</v>
      </c>
      <c r="M39" s="61">
        <v>0</v>
      </c>
      <c r="N39" s="61">
        <v>0.18181818181818182</v>
      </c>
      <c r="O39" s="61">
        <v>0.12121212121212122</v>
      </c>
      <c r="P39" s="62">
        <v>33</v>
      </c>
      <c r="Q39" s="63">
        <v>0</v>
      </c>
      <c r="R39" s="32">
        <v>0.73913043478260865</v>
      </c>
      <c r="S39" s="63">
        <v>0</v>
      </c>
      <c r="T39" s="63">
        <v>8.6956521739130432E-2</v>
      </c>
      <c r="U39" s="63">
        <v>0.17391304347826086</v>
      </c>
      <c r="V39" s="59">
        <v>23</v>
      </c>
      <c r="W39" s="64">
        <v>0</v>
      </c>
      <c r="X39" s="64">
        <v>0.85</v>
      </c>
      <c r="Y39" s="64">
        <v>0</v>
      </c>
      <c r="Z39" s="64">
        <v>0.05</v>
      </c>
      <c r="AA39" s="64">
        <v>0.1</v>
      </c>
      <c r="AB39" s="65">
        <v>20</v>
      </c>
    </row>
    <row r="40" spans="1:28">
      <c r="A40" s="57" t="s">
        <v>77</v>
      </c>
      <c r="B40" s="57">
        <v>101</v>
      </c>
      <c r="C40" s="58" t="s">
        <v>13</v>
      </c>
      <c r="D40" s="59" t="s">
        <v>78</v>
      </c>
      <c r="E40" s="60">
        <v>0.79268292682926833</v>
      </c>
      <c r="F40" s="60">
        <v>1.2195121951219513E-2</v>
      </c>
      <c r="G40" s="60">
        <v>0</v>
      </c>
      <c r="H40" s="60">
        <v>3.6585365853658534E-2</v>
      </c>
      <c r="I40" s="60">
        <v>0.15853658536585366</v>
      </c>
      <c r="J40" s="59">
        <v>82</v>
      </c>
      <c r="K40" s="61">
        <v>0.75308641975308643</v>
      </c>
      <c r="L40" s="61">
        <v>0</v>
      </c>
      <c r="M40" s="61">
        <v>0</v>
      </c>
      <c r="N40" s="61">
        <v>4.9382716049382713E-2</v>
      </c>
      <c r="O40" s="61">
        <v>0.19753086419753085</v>
      </c>
      <c r="P40" s="62">
        <v>81</v>
      </c>
      <c r="Q40" s="63">
        <v>0.71794871794871795</v>
      </c>
      <c r="R40" s="32">
        <v>0</v>
      </c>
      <c r="S40" s="63">
        <v>0</v>
      </c>
      <c r="T40" s="63">
        <v>1.282051282051282E-2</v>
      </c>
      <c r="U40" s="63">
        <v>0.26923076923076922</v>
      </c>
      <c r="V40" s="59">
        <v>78</v>
      </c>
      <c r="W40" s="64">
        <v>0.81481481481481477</v>
      </c>
      <c r="X40" s="64">
        <v>0</v>
      </c>
      <c r="Y40" s="64">
        <v>0</v>
      </c>
      <c r="Z40" s="64">
        <v>2.4691358024691357E-2</v>
      </c>
      <c r="AA40" s="64">
        <v>0.16049382716049382</v>
      </c>
      <c r="AB40" s="65">
        <v>81</v>
      </c>
    </row>
    <row r="41" spans="1:28">
      <c r="A41" s="57" t="s">
        <v>79</v>
      </c>
      <c r="B41" s="57">
        <v>101</v>
      </c>
      <c r="C41" s="58" t="s">
        <v>13</v>
      </c>
      <c r="D41" s="59" t="s">
        <v>80</v>
      </c>
      <c r="E41" s="60" t="s">
        <v>774</v>
      </c>
      <c r="F41" s="60" t="s">
        <v>774</v>
      </c>
      <c r="G41" s="60" t="s">
        <v>774</v>
      </c>
      <c r="H41" s="60" t="s">
        <v>774</v>
      </c>
      <c r="I41" s="60" t="s">
        <v>774</v>
      </c>
      <c r="J41" s="60" t="s">
        <v>774</v>
      </c>
      <c r="K41" s="61" t="s">
        <v>774</v>
      </c>
      <c r="L41" s="61" t="s">
        <v>774</v>
      </c>
      <c r="M41" s="61" t="s">
        <v>774</v>
      </c>
      <c r="N41" s="61" t="s">
        <v>774</v>
      </c>
      <c r="O41" s="61" t="s">
        <v>774</v>
      </c>
      <c r="P41" s="62" t="s">
        <v>774</v>
      </c>
      <c r="Q41" s="60" t="s">
        <v>774</v>
      </c>
      <c r="R41" s="60" t="s">
        <v>774</v>
      </c>
      <c r="S41" s="60" t="s">
        <v>774</v>
      </c>
      <c r="T41" s="60" t="s">
        <v>774</v>
      </c>
      <c r="U41" s="60" t="s">
        <v>774</v>
      </c>
      <c r="V41" s="60" t="s">
        <v>774</v>
      </c>
      <c r="W41" s="64" t="s">
        <v>774</v>
      </c>
      <c r="X41" s="64" t="s">
        <v>774</v>
      </c>
      <c r="Y41" s="64" t="s">
        <v>774</v>
      </c>
      <c r="Z41" s="64" t="s">
        <v>774</v>
      </c>
      <c r="AA41" s="64" t="s">
        <v>774</v>
      </c>
      <c r="AB41" s="65" t="s">
        <v>774</v>
      </c>
    </row>
    <row r="42" spans="1:28">
      <c r="A42" s="57" t="s">
        <v>81</v>
      </c>
      <c r="B42" s="57">
        <v>114</v>
      </c>
      <c r="C42" s="58" t="s">
        <v>13</v>
      </c>
      <c r="D42" s="59" t="s">
        <v>82</v>
      </c>
      <c r="E42" s="60" t="s">
        <v>774</v>
      </c>
      <c r="F42" s="60" t="s">
        <v>774</v>
      </c>
      <c r="G42" s="60" t="s">
        <v>774</v>
      </c>
      <c r="H42" s="60" t="s">
        <v>774</v>
      </c>
      <c r="I42" s="60" t="s">
        <v>774</v>
      </c>
      <c r="J42" s="60" t="s">
        <v>774</v>
      </c>
      <c r="K42" s="61" t="s">
        <v>774</v>
      </c>
      <c r="L42" s="61" t="s">
        <v>774</v>
      </c>
      <c r="M42" s="61" t="s">
        <v>774</v>
      </c>
      <c r="N42" s="61" t="s">
        <v>774</v>
      </c>
      <c r="O42" s="61" t="s">
        <v>774</v>
      </c>
      <c r="P42" s="62" t="s">
        <v>774</v>
      </c>
      <c r="Q42" s="63">
        <v>0.30769230769230771</v>
      </c>
      <c r="R42" s="32">
        <v>0</v>
      </c>
      <c r="S42" s="63">
        <v>0</v>
      </c>
      <c r="T42" s="63">
        <v>0.38461538461538464</v>
      </c>
      <c r="U42" s="63">
        <v>0.30769230769230771</v>
      </c>
      <c r="V42" s="59">
        <v>13</v>
      </c>
      <c r="W42" s="64">
        <v>0.30769230769230771</v>
      </c>
      <c r="X42" s="64">
        <v>7.6923076923076927E-2</v>
      </c>
      <c r="Y42" s="64">
        <v>0</v>
      </c>
      <c r="Z42" s="64">
        <v>0.46153846153846156</v>
      </c>
      <c r="AA42" s="64">
        <v>0.15384615384615385</v>
      </c>
      <c r="AB42" s="65">
        <v>13</v>
      </c>
    </row>
    <row r="43" spans="1:28">
      <c r="A43" s="57" t="s">
        <v>83</v>
      </c>
      <c r="B43" s="57">
        <v>123</v>
      </c>
      <c r="C43" s="58" t="s">
        <v>13</v>
      </c>
      <c r="D43" s="59" t="s">
        <v>84</v>
      </c>
      <c r="E43" s="60">
        <v>0.63636363636363635</v>
      </c>
      <c r="F43" s="60">
        <v>0</v>
      </c>
      <c r="G43" s="60">
        <v>0</v>
      </c>
      <c r="H43" s="60">
        <v>0.27272727272727271</v>
      </c>
      <c r="I43" s="60">
        <v>9.0909090909090912E-2</v>
      </c>
      <c r="J43" s="59">
        <v>22</v>
      </c>
      <c r="K43" s="61">
        <v>0.56097560975609762</v>
      </c>
      <c r="L43" s="61">
        <v>0</v>
      </c>
      <c r="M43" s="61">
        <v>0</v>
      </c>
      <c r="N43" s="61">
        <v>0.3902439024390244</v>
      </c>
      <c r="O43" s="61">
        <v>4.878048780487805E-2</v>
      </c>
      <c r="P43" s="62">
        <v>41</v>
      </c>
      <c r="Q43" s="63">
        <v>0.54347826086956519</v>
      </c>
      <c r="R43" s="32">
        <v>0</v>
      </c>
      <c r="S43" s="63">
        <v>0</v>
      </c>
      <c r="T43" s="63">
        <v>0.32608695652173914</v>
      </c>
      <c r="U43" s="63">
        <v>0.13043478260869565</v>
      </c>
      <c r="V43" s="59">
        <v>46</v>
      </c>
      <c r="W43" s="64">
        <v>0.4</v>
      </c>
      <c r="X43" s="64">
        <v>0</v>
      </c>
      <c r="Y43" s="64">
        <v>0</v>
      </c>
      <c r="Z43" s="64">
        <v>0.36666666666666664</v>
      </c>
      <c r="AA43" s="64">
        <v>0.23333333333333334</v>
      </c>
      <c r="AB43" s="65">
        <v>30</v>
      </c>
    </row>
    <row r="44" spans="1:28">
      <c r="A44" s="57" t="s">
        <v>85</v>
      </c>
      <c r="B44" s="57">
        <v>105</v>
      </c>
      <c r="C44" s="58" t="s">
        <v>13</v>
      </c>
      <c r="D44" s="59" t="s">
        <v>86</v>
      </c>
      <c r="E44" s="60">
        <v>0.9375</v>
      </c>
      <c r="F44" s="60">
        <v>0</v>
      </c>
      <c r="G44" s="60">
        <v>0</v>
      </c>
      <c r="H44" s="60">
        <v>0</v>
      </c>
      <c r="I44" s="60">
        <v>6.25E-2</v>
      </c>
      <c r="J44" s="59">
        <v>16</v>
      </c>
      <c r="K44" s="61">
        <v>0.36363636363636365</v>
      </c>
      <c r="L44" s="61">
        <v>0</v>
      </c>
      <c r="M44" s="61">
        <v>0</v>
      </c>
      <c r="N44" s="61">
        <v>0.54545454545454541</v>
      </c>
      <c r="O44" s="61">
        <v>9.0909090909090912E-2</v>
      </c>
      <c r="P44" s="62">
        <v>22</v>
      </c>
      <c r="Q44" s="63">
        <v>0.52173913043478259</v>
      </c>
      <c r="R44" s="32">
        <v>0</v>
      </c>
      <c r="S44" s="63">
        <v>0</v>
      </c>
      <c r="T44" s="63">
        <v>0.39130434782608697</v>
      </c>
      <c r="U44" s="63">
        <v>8.6956521739130432E-2</v>
      </c>
      <c r="V44" s="59">
        <v>23</v>
      </c>
      <c r="W44" s="64">
        <v>0.73333333333333328</v>
      </c>
      <c r="X44" s="64">
        <v>0</v>
      </c>
      <c r="Y44" s="64">
        <v>0</v>
      </c>
      <c r="Z44" s="64">
        <v>0.2</v>
      </c>
      <c r="AA44" s="64">
        <v>6.6666666666666666E-2</v>
      </c>
      <c r="AB44" s="65">
        <v>15</v>
      </c>
    </row>
    <row r="45" spans="1:28">
      <c r="A45" s="57" t="s">
        <v>87</v>
      </c>
      <c r="B45" s="57">
        <v>121</v>
      </c>
      <c r="C45" s="58" t="s">
        <v>13</v>
      </c>
      <c r="D45" s="59" t="s">
        <v>88</v>
      </c>
      <c r="E45" s="60">
        <v>8.1081081081081086E-2</v>
      </c>
      <c r="F45" s="60">
        <v>0.81853281853281856</v>
      </c>
      <c r="G45" s="60">
        <v>3.8610038610038611E-3</v>
      </c>
      <c r="H45" s="60">
        <v>6.1776061776061778E-2</v>
      </c>
      <c r="I45" s="60">
        <v>3.4749034749034749E-2</v>
      </c>
      <c r="J45" s="59">
        <v>259</v>
      </c>
      <c r="K45" s="61">
        <v>0.15416666666666667</v>
      </c>
      <c r="L45" s="61">
        <v>0.51666666666666672</v>
      </c>
      <c r="M45" s="61">
        <v>4.1666666666666666E-3</v>
      </c>
      <c r="N45" s="61">
        <v>0.29166666666666669</v>
      </c>
      <c r="O45" s="61">
        <v>3.3333333333333333E-2</v>
      </c>
      <c r="P45" s="62">
        <v>240</v>
      </c>
      <c r="Q45" s="63">
        <v>0.15196078431372548</v>
      </c>
      <c r="R45" s="32">
        <v>0.70588235294117652</v>
      </c>
      <c r="S45" s="63">
        <v>4.9019607843137254E-3</v>
      </c>
      <c r="T45" s="63">
        <v>0.10294117647058823</v>
      </c>
      <c r="U45" s="63">
        <v>3.4313725490196081E-2</v>
      </c>
      <c r="V45" s="59">
        <v>204</v>
      </c>
      <c r="W45" s="64">
        <v>0.10152284263959391</v>
      </c>
      <c r="X45" s="64">
        <v>0.78172588832487311</v>
      </c>
      <c r="Y45" s="64">
        <v>0</v>
      </c>
      <c r="Z45" s="64">
        <v>8.1218274111675121E-2</v>
      </c>
      <c r="AA45" s="64">
        <v>3.553299492385787E-2</v>
      </c>
      <c r="AB45" s="65">
        <v>197</v>
      </c>
    </row>
    <row r="46" spans="1:28">
      <c r="A46" s="57" t="s">
        <v>89</v>
      </c>
      <c r="B46" s="57">
        <v>101</v>
      </c>
      <c r="C46" s="58" t="s">
        <v>13</v>
      </c>
      <c r="D46" s="59" t="s">
        <v>90</v>
      </c>
      <c r="E46" s="60" t="s">
        <v>774</v>
      </c>
      <c r="F46" s="60" t="s">
        <v>774</v>
      </c>
      <c r="G46" s="60" t="s">
        <v>774</v>
      </c>
      <c r="H46" s="60" t="s">
        <v>774</v>
      </c>
      <c r="I46" s="60" t="s">
        <v>774</v>
      </c>
      <c r="J46" s="60" t="s">
        <v>774</v>
      </c>
      <c r="K46" s="61" t="s">
        <v>774</v>
      </c>
      <c r="L46" s="61" t="s">
        <v>774</v>
      </c>
      <c r="M46" s="61" t="s">
        <v>774</v>
      </c>
      <c r="N46" s="61" t="s">
        <v>774</v>
      </c>
      <c r="O46" s="61" t="s">
        <v>774</v>
      </c>
      <c r="P46" s="62" t="s">
        <v>774</v>
      </c>
      <c r="Q46" s="60" t="s">
        <v>774</v>
      </c>
      <c r="R46" s="60" t="s">
        <v>774</v>
      </c>
      <c r="S46" s="60" t="s">
        <v>774</v>
      </c>
      <c r="T46" s="60" t="s">
        <v>774</v>
      </c>
      <c r="U46" s="60" t="s">
        <v>774</v>
      </c>
      <c r="V46" s="60" t="s">
        <v>774</v>
      </c>
      <c r="W46" s="64" t="s">
        <v>774</v>
      </c>
      <c r="X46" s="64" t="s">
        <v>774</v>
      </c>
      <c r="Y46" s="64" t="s">
        <v>774</v>
      </c>
      <c r="Z46" s="64" t="s">
        <v>774</v>
      </c>
      <c r="AA46" s="64" t="s">
        <v>774</v>
      </c>
      <c r="AB46" s="65" t="s">
        <v>774</v>
      </c>
    </row>
    <row r="47" spans="1:28">
      <c r="A47" s="57" t="s">
        <v>91</v>
      </c>
      <c r="B47" s="57">
        <v>123</v>
      </c>
      <c r="C47" s="58" t="s">
        <v>13</v>
      </c>
      <c r="D47" s="59" t="s">
        <v>92</v>
      </c>
      <c r="E47" s="60">
        <v>0</v>
      </c>
      <c r="F47" s="60">
        <v>0.46666666666666667</v>
      </c>
      <c r="G47" s="60">
        <v>0</v>
      </c>
      <c r="H47" s="60">
        <v>0.46666666666666667</v>
      </c>
      <c r="I47" s="60">
        <v>6.6666666666666666E-2</v>
      </c>
      <c r="J47" s="59">
        <v>15</v>
      </c>
      <c r="K47" s="61">
        <v>0.26315789473684209</v>
      </c>
      <c r="L47" s="61">
        <v>0.42105263157894735</v>
      </c>
      <c r="M47" s="61">
        <v>0</v>
      </c>
      <c r="N47" s="61">
        <v>5.2631578947368418E-2</v>
      </c>
      <c r="O47" s="61">
        <v>0.26315789473684209</v>
      </c>
      <c r="P47" s="62">
        <v>19</v>
      </c>
      <c r="Q47" s="63">
        <v>0.55000000000000004</v>
      </c>
      <c r="R47" s="32">
        <v>0.15</v>
      </c>
      <c r="S47" s="63">
        <v>0.15</v>
      </c>
      <c r="T47" s="63">
        <v>0.1</v>
      </c>
      <c r="U47" s="63">
        <v>0.05</v>
      </c>
      <c r="V47" s="59">
        <v>20</v>
      </c>
      <c r="W47" s="64">
        <v>0.88</v>
      </c>
      <c r="X47" s="64">
        <v>0</v>
      </c>
      <c r="Y47" s="64">
        <v>0.08</v>
      </c>
      <c r="Z47" s="64">
        <v>0.04</v>
      </c>
      <c r="AA47" s="64">
        <v>0</v>
      </c>
      <c r="AB47" s="65">
        <v>25</v>
      </c>
    </row>
    <row r="48" spans="1:28">
      <c r="A48" s="57" t="s">
        <v>93</v>
      </c>
      <c r="B48" s="57">
        <v>101</v>
      </c>
      <c r="C48" s="58" t="s">
        <v>13</v>
      </c>
      <c r="D48" s="59" t="s">
        <v>94</v>
      </c>
      <c r="E48" s="60" t="s">
        <v>774</v>
      </c>
      <c r="F48" s="60" t="s">
        <v>774</v>
      </c>
      <c r="G48" s="60" t="s">
        <v>774</v>
      </c>
      <c r="H48" s="60" t="s">
        <v>774</v>
      </c>
      <c r="I48" s="60" t="s">
        <v>774</v>
      </c>
      <c r="J48" s="60" t="s">
        <v>774</v>
      </c>
      <c r="K48" s="61" t="s">
        <v>774</v>
      </c>
      <c r="L48" s="61" t="s">
        <v>774</v>
      </c>
      <c r="M48" s="61" t="s">
        <v>774</v>
      </c>
      <c r="N48" s="61" t="s">
        <v>774</v>
      </c>
      <c r="O48" s="61" t="s">
        <v>774</v>
      </c>
      <c r="P48" s="62" t="s">
        <v>774</v>
      </c>
      <c r="Q48" s="60" t="s">
        <v>774</v>
      </c>
      <c r="R48" s="60" t="s">
        <v>774</v>
      </c>
      <c r="S48" s="60" t="s">
        <v>774</v>
      </c>
      <c r="T48" s="60" t="s">
        <v>774</v>
      </c>
      <c r="U48" s="60" t="s">
        <v>774</v>
      </c>
      <c r="V48" s="60" t="s">
        <v>774</v>
      </c>
      <c r="W48" s="64" t="s">
        <v>774</v>
      </c>
      <c r="X48" s="64" t="s">
        <v>774</v>
      </c>
      <c r="Y48" s="64" t="s">
        <v>774</v>
      </c>
      <c r="Z48" s="64" t="s">
        <v>774</v>
      </c>
      <c r="AA48" s="64" t="s">
        <v>774</v>
      </c>
      <c r="AB48" s="65" t="s">
        <v>774</v>
      </c>
    </row>
    <row r="49" spans="1:28">
      <c r="A49" s="57" t="s">
        <v>95</v>
      </c>
      <c r="B49" s="57">
        <v>101</v>
      </c>
      <c r="C49" s="58" t="s">
        <v>13</v>
      </c>
      <c r="D49" s="59" t="s">
        <v>96</v>
      </c>
      <c r="E49" s="60" t="s">
        <v>774</v>
      </c>
      <c r="F49" s="60" t="s">
        <v>774</v>
      </c>
      <c r="G49" s="60" t="s">
        <v>774</v>
      </c>
      <c r="H49" s="60" t="s">
        <v>774</v>
      </c>
      <c r="I49" s="60" t="s">
        <v>774</v>
      </c>
      <c r="J49" s="60" t="s">
        <v>774</v>
      </c>
      <c r="K49" s="61" t="s">
        <v>774</v>
      </c>
      <c r="L49" s="61" t="s">
        <v>774</v>
      </c>
      <c r="M49" s="61" t="s">
        <v>774</v>
      </c>
      <c r="N49" s="61" t="s">
        <v>774</v>
      </c>
      <c r="O49" s="61" t="s">
        <v>774</v>
      </c>
      <c r="P49" s="62" t="s">
        <v>774</v>
      </c>
      <c r="Q49" s="63" t="s">
        <v>694</v>
      </c>
      <c r="R49" s="32" t="s">
        <v>694</v>
      </c>
      <c r="S49" s="63" t="s">
        <v>694</v>
      </c>
      <c r="T49" s="63" t="s">
        <v>694</v>
      </c>
      <c r="U49" s="63" t="s">
        <v>694</v>
      </c>
      <c r="V49" s="63" t="s">
        <v>694</v>
      </c>
      <c r="W49" s="64" t="s">
        <v>774</v>
      </c>
      <c r="X49" s="64" t="s">
        <v>774</v>
      </c>
      <c r="Y49" s="64" t="s">
        <v>774</v>
      </c>
      <c r="Z49" s="64" t="s">
        <v>774</v>
      </c>
      <c r="AA49" s="64" t="s">
        <v>774</v>
      </c>
      <c r="AB49" s="65" t="s">
        <v>774</v>
      </c>
    </row>
    <row r="50" spans="1:28">
      <c r="A50" s="57" t="s">
        <v>97</v>
      </c>
      <c r="B50" s="57">
        <v>123</v>
      </c>
      <c r="C50" s="58" t="s">
        <v>13</v>
      </c>
      <c r="D50" s="59" t="s">
        <v>98</v>
      </c>
      <c r="E50" s="60" t="s">
        <v>774</v>
      </c>
      <c r="F50" s="60" t="s">
        <v>774</v>
      </c>
      <c r="G50" s="60" t="s">
        <v>774</v>
      </c>
      <c r="H50" s="60" t="s">
        <v>774</v>
      </c>
      <c r="I50" s="60" t="s">
        <v>774</v>
      </c>
      <c r="J50" s="60" t="s">
        <v>774</v>
      </c>
      <c r="K50" s="61" t="s">
        <v>774</v>
      </c>
      <c r="L50" s="61" t="s">
        <v>774</v>
      </c>
      <c r="M50" s="61" t="s">
        <v>774</v>
      </c>
      <c r="N50" s="61" t="s">
        <v>774</v>
      </c>
      <c r="O50" s="61" t="s">
        <v>774</v>
      </c>
      <c r="P50" s="62" t="s">
        <v>774</v>
      </c>
      <c r="Q50" s="60" t="s">
        <v>774</v>
      </c>
      <c r="R50" s="60" t="s">
        <v>774</v>
      </c>
      <c r="S50" s="60" t="s">
        <v>774</v>
      </c>
      <c r="T50" s="60" t="s">
        <v>774</v>
      </c>
      <c r="U50" s="60" t="s">
        <v>774</v>
      </c>
      <c r="V50" s="60" t="s">
        <v>774</v>
      </c>
      <c r="W50" s="64">
        <v>1</v>
      </c>
      <c r="X50" s="64">
        <v>0</v>
      </c>
      <c r="Y50" s="64">
        <v>0</v>
      </c>
      <c r="Z50" s="64">
        <v>0</v>
      </c>
      <c r="AA50" s="64">
        <v>0</v>
      </c>
      <c r="AB50" s="65">
        <v>10</v>
      </c>
    </row>
    <row r="51" spans="1:28">
      <c r="A51" s="57" t="s">
        <v>99</v>
      </c>
      <c r="B51" s="57">
        <v>101</v>
      </c>
      <c r="C51" s="58" t="s">
        <v>13</v>
      </c>
      <c r="D51" s="59" t="s">
        <v>100</v>
      </c>
      <c r="E51" s="60">
        <v>4.1666666666666664E-2</v>
      </c>
      <c r="F51" s="60">
        <v>0.41666666666666669</v>
      </c>
      <c r="G51" s="60">
        <v>0</v>
      </c>
      <c r="H51" s="60">
        <v>0.5</v>
      </c>
      <c r="I51" s="60">
        <v>4.1666666666666664E-2</v>
      </c>
      <c r="J51" s="59">
        <v>24</v>
      </c>
      <c r="K51" s="61">
        <v>0</v>
      </c>
      <c r="L51" s="61">
        <v>0.48148148148148145</v>
      </c>
      <c r="M51" s="61">
        <v>0</v>
      </c>
      <c r="N51" s="61">
        <v>0.51851851851851849</v>
      </c>
      <c r="O51" s="61">
        <v>0</v>
      </c>
      <c r="P51" s="62">
        <v>27</v>
      </c>
      <c r="Q51" s="63">
        <v>0</v>
      </c>
      <c r="R51" s="32">
        <v>0.55882352941176472</v>
      </c>
      <c r="S51" s="63">
        <v>0</v>
      </c>
      <c r="T51" s="63">
        <v>0.44117647058823528</v>
      </c>
      <c r="U51" s="63">
        <v>0</v>
      </c>
      <c r="V51" s="59">
        <v>34</v>
      </c>
      <c r="W51" s="64">
        <v>4.7619047619047616E-2</v>
      </c>
      <c r="X51" s="64">
        <v>0.52380952380952384</v>
      </c>
      <c r="Y51" s="64">
        <v>0</v>
      </c>
      <c r="Z51" s="64">
        <v>0.42857142857142855</v>
      </c>
      <c r="AA51" s="64">
        <v>0</v>
      </c>
      <c r="AB51" s="65">
        <v>21</v>
      </c>
    </row>
    <row r="52" spans="1:28">
      <c r="A52" s="57" t="s">
        <v>101</v>
      </c>
      <c r="B52" s="57">
        <v>189</v>
      </c>
      <c r="C52" s="58" t="s">
        <v>13</v>
      </c>
      <c r="D52" s="59" t="s">
        <v>102</v>
      </c>
      <c r="E52" s="60" t="s">
        <v>774</v>
      </c>
      <c r="F52" s="60" t="s">
        <v>774</v>
      </c>
      <c r="G52" s="60" t="s">
        <v>774</v>
      </c>
      <c r="H52" s="60" t="s">
        <v>774</v>
      </c>
      <c r="I52" s="60" t="s">
        <v>774</v>
      </c>
      <c r="J52" s="60" t="s">
        <v>774</v>
      </c>
      <c r="K52" s="61" t="s">
        <v>774</v>
      </c>
      <c r="L52" s="61" t="s">
        <v>774</v>
      </c>
      <c r="M52" s="61" t="s">
        <v>774</v>
      </c>
      <c r="N52" s="61" t="s">
        <v>774</v>
      </c>
      <c r="O52" s="61" t="s">
        <v>774</v>
      </c>
      <c r="P52" s="62" t="s">
        <v>774</v>
      </c>
      <c r="Q52" s="60" t="s">
        <v>774</v>
      </c>
      <c r="R52" s="60" t="s">
        <v>774</v>
      </c>
      <c r="S52" s="60" t="s">
        <v>774</v>
      </c>
      <c r="T52" s="60" t="s">
        <v>774</v>
      </c>
      <c r="U52" s="60" t="s">
        <v>774</v>
      </c>
      <c r="V52" s="60" t="s">
        <v>774</v>
      </c>
      <c r="W52" s="64" t="s">
        <v>774</v>
      </c>
      <c r="X52" s="64" t="s">
        <v>774</v>
      </c>
      <c r="Y52" s="64" t="s">
        <v>774</v>
      </c>
      <c r="Z52" s="64" t="s">
        <v>774</v>
      </c>
      <c r="AA52" s="64" t="s">
        <v>774</v>
      </c>
      <c r="AB52" s="65" t="s">
        <v>774</v>
      </c>
    </row>
    <row r="53" spans="1:28">
      <c r="A53" s="57" t="s">
        <v>103</v>
      </c>
      <c r="B53" s="57">
        <v>189</v>
      </c>
      <c r="C53" s="58" t="s">
        <v>13</v>
      </c>
      <c r="D53" s="59" t="s">
        <v>104</v>
      </c>
      <c r="E53" s="60" t="s">
        <v>774</v>
      </c>
      <c r="F53" s="60" t="s">
        <v>774</v>
      </c>
      <c r="G53" s="60" t="s">
        <v>774</v>
      </c>
      <c r="H53" s="60" t="s">
        <v>774</v>
      </c>
      <c r="I53" s="60" t="s">
        <v>774</v>
      </c>
      <c r="J53" s="60" t="s">
        <v>774</v>
      </c>
      <c r="K53" s="61" t="s">
        <v>774</v>
      </c>
      <c r="L53" s="61" t="s">
        <v>774</v>
      </c>
      <c r="M53" s="61" t="s">
        <v>774</v>
      </c>
      <c r="N53" s="61" t="s">
        <v>774</v>
      </c>
      <c r="O53" s="61" t="s">
        <v>774</v>
      </c>
      <c r="P53" s="62" t="s">
        <v>774</v>
      </c>
      <c r="Q53" s="60" t="s">
        <v>774</v>
      </c>
      <c r="R53" s="60" t="s">
        <v>774</v>
      </c>
      <c r="S53" s="60" t="s">
        <v>774</v>
      </c>
      <c r="T53" s="60" t="s">
        <v>774</v>
      </c>
      <c r="U53" s="60" t="s">
        <v>774</v>
      </c>
      <c r="V53" s="60" t="s">
        <v>774</v>
      </c>
      <c r="W53" s="64" t="s">
        <v>694</v>
      </c>
      <c r="X53" s="64" t="s">
        <v>694</v>
      </c>
      <c r="Y53" s="64" t="s">
        <v>694</v>
      </c>
      <c r="Z53" s="64" t="s">
        <v>694</v>
      </c>
      <c r="AA53" s="64" t="s">
        <v>694</v>
      </c>
      <c r="AB53" s="64" t="s">
        <v>694</v>
      </c>
    </row>
    <row r="54" spans="1:28">
      <c r="A54" s="57" t="s">
        <v>105</v>
      </c>
      <c r="B54" s="57">
        <v>113</v>
      </c>
      <c r="C54" s="58" t="s">
        <v>13</v>
      </c>
      <c r="D54" s="59" t="s">
        <v>106</v>
      </c>
      <c r="E54" s="60" t="s">
        <v>774</v>
      </c>
      <c r="F54" s="60" t="s">
        <v>774</v>
      </c>
      <c r="G54" s="60" t="s">
        <v>774</v>
      </c>
      <c r="H54" s="60" t="s">
        <v>774</v>
      </c>
      <c r="I54" s="60" t="s">
        <v>774</v>
      </c>
      <c r="J54" s="60" t="s">
        <v>774</v>
      </c>
      <c r="K54" s="61" t="s">
        <v>774</v>
      </c>
      <c r="L54" s="61" t="s">
        <v>774</v>
      </c>
      <c r="M54" s="61" t="s">
        <v>774</v>
      </c>
      <c r="N54" s="61" t="s">
        <v>774</v>
      </c>
      <c r="O54" s="61" t="s">
        <v>774</v>
      </c>
      <c r="P54" s="62" t="s">
        <v>774</v>
      </c>
      <c r="Q54" s="60" t="s">
        <v>774</v>
      </c>
      <c r="R54" s="60" t="s">
        <v>774</v>
      </c>
      <c r="S54" s="60" t="s">
        <v>774</v>
      </c>
      <c r="T54" s="60" t="s">
        <v>774</v>
      </c>
      <c r="U54" s="60" t="s">
        <v>774</v>
      </c>
      <c r="V54" s="60" t="s">
        <v>774</v>
      </c>
      <c r="W54" s="64" t="s">
        <v>774</v>
      </c>
      <c r="X54" s="64" t="s">
        <v>774</v>
      </c>
      <c r="Y54" s="64" t="s">
        <v>774</v>
      </c>
      <c r="Z54" s="64" t="s">
        <v>774</v>
      </c>
      <c r="AA54" s="64" t="s">
        <v>774</v>
      </c>
      <c r="AB54" s="65" t="s">
        <v>774</v>
      </c>
    </row>
    <row r="55" spans="1:28">
      <c r="A55" s="57" t="s">
        <v>107</v>
      </c>
      <c r="B55" s="57">
        <v>171</v>
      </c>
      <c r="C55" s="58" t="s">
        <v>13</v>
      </c>
      <c r="D55" s="59" t="s">
        <v>108</v>
      </c>
      <c r="E55" s="63" t="s">
        <v>694</v>
      </c>
      <c r="F55" s="32" t="s">
        <v>694</v>
      </c>
      <c r="G55" s="63" t="s">
        <v>694</v>
      </c>
      <c r="H55" s="63" t="s">
        <v>694</v>
      </c>
      <c r="I55" s="63" t="s">
        <v>694</v>
      </c>
      <c r="J55" s="63" t="s">
        <v>694</v>
      </c>
      <c r="K55" s="61" t="s">
        <v>774</v>
      </c>
      <c r="L55" s="61" t="s">
        <v>774</v>
      </c>
      <c r="M55" s="61" t="s">
        <v>774</v>
      </c>
      <c r="N55" s="61" t="s">
        <v>774</v>
      </c>
      <c r="O55" s="61" t="s">
        <v>774</v>
      </c>
      <c r="P55" s="62" t="s">
        <v>774</v>
      </c>
      <c r="Q55" s="60" t="s">
        <v>774</v>
      </c>
      <c r="R55" s="60" t="s">
        <v>774</v>
      </c>
      <c r="S55" s="60" t="s">
        <v>774</v>
      </c>
      <c r="T55" s="60" t="s">
        <v>774</v>
      </c>
      <c r="U55" s="60" t="s">
        <v>774</v>
      </c>
      <c r="V55" s="60" t="s">
        <v>774</v>
      </c>
      <c r="W55" s="64" t="s">
        <v>694</v>
      </c>
      <c r="X55" s="64" t="s">
        <v>694</v>
      </c>
      <c r="Y55" s="64" t="s">
        <v>694</v>
      </c>
      <c r="Z55" s="64" t="s">
        <v>694</v>
      </c>
      <c r="AA55" s="64" t="s">
        <v>694</v>
      </c>
      <c r="AB55" s="64" t="s">
        <v>694</v>
      </c>
    </row>
    <row r="56" spans="1:28">
      <c r="A56" s="57" t="s">
        <v>109</v>
      </c>
      <c r="B56" s="57">
        <v>189</v>
      </c>
      <c r="C56" s="58" t="s">
        <v>13</v>
      </c>
      <c r="D56" s="59" t="s">
        <v>110</v>
      </c>
      <c r="E56" s="60">
        <v>0.41666666666666669</v>
      </c>
      <c r="F56" s="60">
        <v>8.3333333333333329E-2</v>
      </c>
      <c r="G56" s="60">
        <v>0</v>
      </c>
      <c r="H56" s="60">
        <v>0.5</v>
      </c>
      <c r="I56" s="60">
        <v>0</v>
      </c>
      <c r="J56" s="59">
        <v>12</v>
      </c>
      <c r="K56" s="61">
        <v>0.4</v>
      </c>
      <c r="L56" s="61">
        <v>0.3</v>
      </c>
      <c r="M56" s="61">
        <v>0</v>
      </c>
      <c r="N56" s="61">
        <v>0.3</v>
      </c>
      <c r="O56" s="61">
        <v>0</v>
      </c>
      <c r="P56" s="62">
        <v>10</v>
      </c>
      <c r="Q56" s="63">
        <v>0</v>
      </c>
      <c r="R56" s="32">
        <v>0.45454545454545453</v>
      </c>
      <c r="S56" s="63">
        <v>0</v>
      </c>
      <c r="T56" s="63">
        <v>0.54545454545454541</v>
      </c>
      <c r="U56" s="63">
        <v>0</v>
      </c>
      <c r="V56" s="59">
        <v>11</v>
      </c>
      <c r="W56" s="64" t="s">
        <v>774</v>
      </c>
      <c r="X56" s="64" t="s">
        <v>774</v>
      </c>
      <c r="Y56" s="64" t="s">
        <v>774</v>
      </c>
      <c r="Z56" s="64" t="s">
        <v>774</v>
      </c>
      <c r="AA56" s="64" t="s">
        <v>774</v>
      </c>
      <c r="AB56" s="65" t="s">
        <v>774</v>
      </c>
    </row>
    <row r="57" spans="1:28">
      <c r="A57" s="57" t="s">
        <v>111</v>
      </c>
      <c r="B57" s="57">
        <v>114</v>
      </c>
      <c r="C57" s="58" t="s">
        <v>13</v>
      </c>
      <c r="D57" s="59" t="s">
        <v>112</v>
      </c>
      <c r="E57" s="63" t="s">
        <v>694</v>
      </c>
      <c r="F57" s="32" t="s">
        <v>694</v>
      </c>
      <c r="G57" s="63" t="s">
        <v>694</v>
      </c>
      <c r="H57" s="63" t="s">
        <v>694</v>
      </c>
      <c r="I57" s="63" t="s">
        <v>694</v>
      </c>
      <c r="J57" s="63" t="s">
        <v>694</v>
      </c>
      <c r="K57" s="66" t="s">
        <v>694</v>
      </c>
      <c r="L57" s="66" t="s">
        <v>694</v>
      </c>
      <c r="M57" s="66" t="s">
        <v>694</v>
      </c>
      <c r="N57" s="66" t="s">
        <v>694</v>
      </c>
      <c r="O57" s="61" t="s">
        <v>694</v>
      </c>
      <c r="P57" s="61" t="s">
        <v>694</v>
      </c>
      <c r="Q57" s="63" t="s">
        <v>694</v>
      </c>
      <c r="R57" s="32" t="s">
        <v>694</v>
      </c>
      <c r="S57" s="63" t="s">
        <v>694</v>
      </c>
      <c r="T57" s="63" t="s">
        <v>694</v>
      </c>
      <c r="U57" s="63" t="s">
        <v>694</v>
      </c>
      <c r="V57" s="63" t="s">
        <v>694</v>
      </c>
      <c r="W57" s="64" t="s">
        <v>694</v>
      </c>
      <c r="X57" s="64" t="s">
        <v>694</v>
      </c>
      <c r="Y57" s="64" t="s">
        <v>694</v>
      </c>
      <c r="Z57" s="64" t="s">
        <v>694</v>
      </c>
      <c r="AA57" s="64" t="s">
        <v>694</v>
      </c>
      <c r="AB57" s="64" t="s">
        <v>694</v>
      </c>
    </row>
    <row r="58" spans="1:28">
      <c r="A58" s="57">
        <v>22073</v>
      </c>
      <c r="B58" s="57">
        <v>101</v>
      </c>
      <c r="C58" s="58" t="s">
        <v>13</v>
      </c>
      <c r="D58" s="59" t="s">
        <v>113</v>
      </c>
      <c r="E58" s="63" t="s">
        <v>694</v>
      </c>
      <c r="F58" s="32" t="s">
        <v>694</v>
      </c>
      <c r="G58" s="63" t="s">
        <v>694</v>
      </c>
      <c r="H58" s="63" t="s">
        <v>694</v>
      </c>
      <c r="I58" s="63" t="s">
        <v>694</v>
      </c>
      <c r="J58" s="63" t="s">
        <v>694</v>
      </c>
      <c r="K58" s="66" t="s">
        <v>694</v>
      </c>
      <c r="L58" s="66" t="s">
        <v>694</v>
      </c>
      <c r="M58" s="66" t="s">
        <v>694</v>
      </c>
      <c r="N58" s="66" t="s">
        <v>694</v>
      </c>
      <c r="O58" s="61" t="s">
        <v>694</v>
      </c>
      <c r="P58" s="61" t="s">
        <v>694</v>
      </c>
      <c r="Q58" s="60" t="s">
        <v>774</v>
      </c>
      <c r="R58" s="60" t="s">
        <v>774</v>
      </c>
      <c r="S58" s="60" t="s">
        <v>774</v>
      </c>
      <c r="T58" s="60" t="s">
        <v>774</v>
      </c>
      <c r="U58" s="60" t="s">
        <v>774</v>
      </c>
      <c r="V58" s="60" t="s">
        <v>774</v>
      </c>
      <c r="W58" s="64" t="s">
        <v>774</v>
      </c>
      <c r="X58" s="64" t="s">
        <v>774</v>
      </c>
      <c r="Y58" s="64" t="s">
        <v>774</v>
      </c>
      <c r="Z58" s="64" t="s">
        <v>774</v>
      </c>
      <c r="AA58" s="64" t="s">
        <v>774</v>
      </c>
      <c r="AB58" s="65" t="s">
        <v>774</v>
      </c>
    </row>
    <row r="59" spans="1:28">
      <c r="A59" s="57" t="s">
        <v>114</v>
      </c>
      <c r="B59" s="57">
        <v>101</v>
      </c>
      <c r="C59" s="58" t="s">
        <v>13</v>
      </c>
      <c r="D59" s="59" t="s">
        <v>115</v>
      </c>
      <c r="E59" s="60" t="s">
        <v>774</v>
      </c>
      <c r="F59" s="60" t="s">
        <v>774</v>
      </c>
      <c r="G59" s="60" t="s">
        <v>774</v>
      </c>
      <c r="H59" s="60" t="s">
        <v>774</v>
      </c>
      <c r="I59" s="60" t="s">
        <v>774</v>
      </c>
      <c r="J59" s="60" t="s">
        <v>774</v>
      </c>
      <c r="K59" s="61" t="s">
        <v>774</v>
      </c>
      <c r="L59" s="61" t="s">
        <v>774</v>
      </c>
      <c r="M59" s="61" t="s">
        <v>774</v>
      </c>
      <c r="N59" s="61" t="s">
        <v>774</v>
      </c>
      <c r="O59" s="61" t="s">
        <v>774</v>
      </c>
      <c r="P59" s="62" t="s">
        <v>774</v>
      </c>
      <c r="Q59" s="60" t="s">
        <v>774</v>
      </c>
      <c r="R59" s="60" t="s">
        <v>774</v>
      </c>
      <c r="S59" s="60" t="s">
        <v>774</v>
      </c>
      <c r="T59" s="60" t="s">
        <v>774</v>
      </c>
      <c r="U59" s="60" t="s">
        <v>774</v>
      </c>
      <c r="V59" s="60" t="s">
        <v>774</v>
      </c>
      <c r="W59" s="64" t="s">
        <v>694</v>
      </c>
      <c r="X59" s="64" t="s">
        <v>694</v>
      </c>
      <c r="Y59" s="64" t="s">
        <v>694</v>
      </c>
      <c r="Z59" s="64" t="s">
        <v>694</v>
      </c>
      <c r="AA59" s="64" t="s">
        <v>694</v>
      </c>
      <c r="AB59" s="64" t="s">
        <v>694</v>
      </c>
    </row>
    <row r="60" spans="1:28">
      <c r="A60" s="57" t="s">
        <v>116</v>
      </c>
      <c r="B60" s="57">
        <v>101</v>
      </c>
      <c r="C60" s="58" t="s">
        <v>13</v>
      </c>
      <c r="D60" s="59" t="s">
        <v>117</v>
      </c>
      <c r="E60" s="60" t="s">
        <v>774</v>
      </c>
      <c r="F60" s="60" t="s">
        <v>774</v>
      </c>
      <c r="G60" s="60" t="s">
        <v>774</v>
      </c>
      <c r="H60" s="60" t="s">
        <v>774</v>
      </c>
      <c r="I60" s="60" t="s">
        <v>774</v>
      </c>
      <c r="J60" s="60" t="s">
        <v>774</v>
      </c>
      <c r="K60" s="61" t="s">
        <v>774</v>
      </c>
      <c r="L60" s="61" t="s">
        <v>774</v>
      </c>
      <c r="M60" s="61" t="s">
        <v>774</v>
      </c>
      <c r="N60" s="61" t="s">
        <v>774</v>
      </c>
      <c r="O60" s="61" t="s">
        <v>774</v>
      </c>
      <c r="P60" s="62" t="s">
        <v>774</v>
      </c>
      <c r="Q60" s="60" t="s">
        <v>774</v>
      </c>
      <c r="R60" s="60" t="s">
        <v>774</v>
      </c>
      <c r="S60" s="60" t="s">
        <v>774</v>
      </c>
      <c r="T60" s="60" t="s">
        <v>774</v>
      </c>
      <c r="U60" s="60" t="s">
        <v>774</v>
      </c>
      <c r="V60" s="60" t="s">
        <v>774</v>
      </c>
      <c r="W60" s="64" t="s">
        <v>774</v>
      </c>
      <c r="X60" s="64" t="s">
        <v>774</v>
      </c>
      <c r="Y60" s="64" t="s">
        <v>774</v>
      </c>
      <c r="Z60" s="64" t="s">
        <v>774</v>
      </c>
      <c r="AA60" s="64" t="s">
        <v>774</v>
      </c>
      <c r="AB60" s="65" t="s">
        <v>774</v>
      </c>
    </row>
    <row r="61" spans="1:28">
      <c r="A61" s="57" t="s">
        <v>118</v>
      </c>
      <c r="B61" s="57">
        <v>105</v>
      </c>
      <c r="C61" s="58" t="s">
        <v>13</v>
      </c>
      <c r="D61" s="59" t="s">
        <v>119</v>
      </c>
      <c r="E61" s="63" t="s">
        <v>694</v>
      </c>
      <c r="F61" s="32" t="s">
        <v>694</v>
      </c>
      <c r="G61" s="63" t="s">
        <v>694</v>
      </c>
      <c r="H61" s="63" t="s">
        <v>694</v>
      </c>
      <c r="I61" s="63" t="s">
        <v>694</v>
      </c>
      <c r="J61" s="63" t="s">
        <v>694</v>
      </c>
      <c r="K61" s="66" t="s">
        <v>694</v>
      </c>
      <c r="L61" s="66" t="s">
        <v>694</v>
      </c>
      <c r="M61" s="66" t="s">
        <v>694</v>
      </c>
      <c r="N61" s="66" t="s">
        <v>694</v>
      </c>
      <c r="O61" s="61" t="s">
        <v>694</v>
      </c>
      <c r="P61" s="61" t="s">
        <v>694</v>
      </c>
      <c r="Q61" s="63" t="s">
        <v>694</v>
      </c>
      <c r="R61" s="32" t="s">
        <v>694</v>
      </c>
      <c r="S61" s="63" t="s">
        <v>694</v>
      </c>
      <c r="T61" s="63" t="s">
        <v>694</v>
      </c>
      <c r="U61" s="63" t="s">
        <v>694</v>
      </c>
      <c r="V61" s="63" t="s">
        <v>694</v>
      </c>
      <c r="W61" s="64" t="s">
        <v>774</v>
      </c>
      <c r="X61" s="64" t="s">
        <v>774</v>
      </c>
      <c r="Y61" s="64" t="s">
        <v>774</v>
      </c>
      <c r="Z61" s="64" t="s">
        <v>774</v>
      </c>
      <c r="AA61" s="64" t="s">
        <v>774</v>
      </c>
      <c r="AB61" s="65" t="s">
        <v>774</v>
      </c>
    </row>
    <row r="62" spans="1:28">
      <c r="A62" s="57" t="s">
        <v>120</v>
      </c>
      <c r="B62" s="57">
        <v>189</v>
      </c>
      <c r="C62" s="58" t="s">
        <v>13</v>
      </c>
      <c r="D62" s="59" t="s">
        <v>121</v>
      </c>
      <c r="E62" s="60" t="s">
        <v>774</v>
      </c>
      <c r="F62" s="60" t="s">
        <v>774</v>
      </c>
      <c r="G62" s="60" t="s">
        <v>774</v>
      </c>
      <c r="H62" s="60" t="s">
        <v>774</v>
      </c>
      <c r="I62" s="60" t="s">
        <v>774</v>
      </c>
      <c r="J62" s="60" t="s">
        <v>774</v>
      </c>
      <c r="K62" s="61" t="s">
        <v>774</v>
      </c>
      <c r="L62" s="61" t="s">
        <v>774</v>
      </c>
      <c r="M62" s="61" t="s">
        <v>774</v>
      </c>
      <c r="N62" s="61" t="s">
        <v>774</v>
      </c>
      <c r="O62" s="61" t="s">
        <v>774</v>
      </c>
      <c r="P62" s="62" t="s">
        <v>774</v>
      </c>
      <c r="Q62" s="60" t="s">
        <v>774</v>
      </c>
      <c r="R62" s="60" t="s">
        <v>774</v>
      </c>
      <c r="S62" s="60" t="s">
        <v>774</v>
      </c>
      <c r="T62" s="60" t="s">
        <v>774</v>
      </c>
      <c r="U62" s="60" t="s">
        <v>774</v>
      </c>
      <c r="V62" s="60" t="s">
        <v>774</v>
      </c>
      <c r="W62" s="64" t="s">
        <v>774</v>
      </c>
      <c r="X62" s="64" t="s">
        <v>774</v>
      </c>
      <c r="Y62" s="64" t="s">
        <v>774</v>
      </c>
      <c r="Z62" s="64" t="s">
        <v>774</v>
      </c>
      <c r="AA62" s="64" t="s">
        <v>774</v>
      </c>
      <c r="AB62" s="65" t="s">
        <v>774</v>
      </c>
    </row>
    <row r="63" spans="1:28">
      <c r="A63" s="57" t="s">
        <v>122</v>
      </c>
      <c r="B63" s="57">
        <v>101</v>
      </c>
      <c r="C63" s="58" t="s">
        <v>13</v>
      </c>
      <c r="D63" s="59" t="s">
        <v>123</v>
      </c>
      <c r="E63" s="60" t="s">
        <v>774</v>
      </c>
      <c r="F63" s="60" t="s">
        <v>774</v>
      </c>
      <c r="G63" s="60" t="s">
        <v>774</v>
      </c>
      <c r="H63" s="60" t="s">
        <v>774</v>
      </c>
      <c r="I63" s="60" t="s">
        <v>774</v>
      </c>
      <c r="J63" s="60" t="s">
        <v>774</v>
      </c>
      <c r="K63" s="61" t="s">
        <v>774</v>
      </c>
      <c r="L63" s="61" t="s">
        <v>774</v>
      </c>
      <c r="M63" s="61" t="s">
        <v>774</v>
      </c>
      <c r="N63" s="61" t="s">
        <v>774</v>
      </c>
      <c r="O63" s="61" t="s">
        <v>774</v>
      </c>
      <c r="P63" s="62" t="s">
        <v>774</v>
      </c>
      <c r="Q63" s="60" t="s">
        <v>774</v>
      </c>
      <c r="R63" s="60" t="s">
        <v>774</v>
      </c>
      <c r="S63" s="60" t="s">
        <v>774</v>
      </c>
      <c r="T63" s="60" t="s">
        <v>774</v>
      </c>
      <c r="U63" s="60" t="s">
        <v>774</v>
      </c>
      <c r="V63" s="60" t="s">
        <v>774</v>
      </c>
      <c r="W63" s="64" t="s">
        <v>774</v>
      </c>
      <c r="X63" s="64" t="s">
        <v>774</v>
      </c>
      <c r="Y63" s="64" t="s">
        <v>774</v>
      </c>
      <c r="Z63" s="64" t="s">
        <v>774</v>
      </c>
      <c r="AA63" s="64" t="s">
        <v>774</v>
      </c>
      <c r="AB63" s="65" t="s">
        <v>774</v>
      </c>
    </row>
    <row r="64" spans="1:28">
      <c r="A64" s="57" t="s">
        <v>124</v>
      </c>
      <c r="B64" s="57">
        <v>123</v>
      </c>
      <c r="C64" s="58" t="s">
        <v>13</v>
      </c>
      <c r="D64" s="59" t="s">
        <v>125</v>
      </c>
      <c r="E64" s="60" t="s">
        <v>774</v>
      </c>
      <c r="F64" s="60" t="s">
        <v>774</v>
      </c>
      <c r="G64" s="60" t="s">
        <v>774</v>
      </c>
      <c r="H64" s="60" t="s">
        <v>774</v>
      </c>
      <c r="I64" s="60" t="s">
        <v>774</v>
      </c>
      <c r="J64" s="60" t="s">
        <v>774</v>
      </c>
      <c r="K64" s="61" t="s">
        <v>774</v>
      </c>
      <c r="L64" s="61" t="s">
        <v>774</v>
      </c>
      <c r="M64" s="61" t="s">
        <v>774</v>
      </c>
      <c r="N64" s="61" t="s">
        <v>774</v>
      </c>
      <c r="O64" s="61" t="s">
        <v>774</v>
      </c>
      <c r="P64" s="62" t="s">
        <v>774</v>
      </c>
      <c r="Q64" s="60" t="s">
        <v>774</v>
      </c>
      <c r="R64" s="60" t="s">
        <v>774</v>
      </c>
      <c r="S64" s="60" t="s">
        <v>774</v>
      </c>
      <c r="T64" s="60" t="s">
        <v>774</v>
      </c>
      <c r="U64" s="60" t="s">
        <v>774</v>
      </c>
      <c r="V64" s="60" t="s">
        <v>774</v>
      </c>
      <c r="W64" s="64" t="s">
        <v>774</v>
      </c>
      <c r="X64" s="64" t="s">
        <v>774</v>
      </c>
      <c r="Y64" s="64" t="s">
        <v>774</v>
      </c>
      <c r="Z64" s="64" t="s">
        <v>774</v>
      </c>
      <c r="AA64" s="64" t="s">
        <v>774</v>
      </c>
      <c r="AB64" s="65" t="s">
        <v>774</v>
      </c>
    </row>
    <row r="65" spans="1:28">
      <c r="A65" s="57" t="s">
        <v>126</v>
      </c>
      <c r="B65" s="57">
        <v>101</v>
      </c>
      <c r="C65" s="58" t="s">
        <v>13</v>
      </c>
      <c r="D65" s="59" t="s">
        <v>127</v>
      </c>
      <c r="E65" s="60">
        <v>0.26315789473684209</v>
      </c>
      <c r="F65" s="60">
        <v>0.65789473684210531</v>
      </c>
      <c r="G65" s="60">
        <v>0</v>
      </c>
      <c r="H65" s="60">
        <v>5.2631578947368418E-2</v>
      </c>
      <c r="I65" s="60">
        <v>2.6315789473684209E-2</v>
      </c>
      <c r="J65" s="59">
        <v>38</v>
      </c>
      <c r="K65" s="61">
        <v>0.84848484848484851</v>
      </c>
      <c r="L65" s="61">
        <v>3.0303030303030304E-2</v>
      </c>
      <c r="M65" s="61">
        <v>0</v>
      </c>
      <c r="N65" s="61">
        <v>0</v>
      </c>
      <c r="O65" s="61">
        <v>0.12121212121212122</v>
      </c>
      <c r="P65" s="62">
        <v>33</v>
      </c>
      <c r="Q65" s="63">
        <v>0.94285714285714284</v>
      </c>
      <c r="R65" s="32">
        <v>0</v>
      </c>
      <c r="S65" s="63">
        <v>0</v>
      </c>
      <c r="T65" s="63">
        <v>0</v>
      </c>
      <c r="U65" s="63">
        <v>5.7142857142857141E-2</v>
      </c>
      <c r="V65" s="59">
        <v>35</v>
      </c>
      <c r="W65" s="64">
        <v>0.88</v>
      </c>
      <c r="X65" s="64">
        <v>0</v>
      </c>
      <c r="Y65" s="64">
        <v>0</v>
      </c>
      <c r="Z65" s="64">
        <v>0</v>
      </c>
      <c r="AA65" s="64">
        <v>0.12</v>
      </c>
      <c r="AB65" s="65">
        <v>25</v>
      </c>
    </row>
    <row r="66" spans="1:28">
      <c r="A66" s="57" t="s">
        <v>128</v>
      </c>
      <c r="B66" s="57">
        <v>121</v>
      </c>
      <c r="C66" s="58" t="s">
        <v>13</v>
      </c>
      <c r="D66" s="59" t="s">
        <v>129</v>
      </c>
      <c r="E66" s="60">
        <v>0.90476190476190477</v>
      </c>
      <c r="F66" s="60">
        <v>0</v>
      </c>
      <c r="G66" s="60">
        <v>0</v>
      </c>
      <c r="H66" s="60">
        <v>0</v>
      </c>
      <c r="I66" s="60">
        <v>9.5238095238095233E-2</v>
      </c>
      <c r="J66" s="59">
        <v>21</v>
      </c>
      <c r="K66" s="61">
        <v>0.9375</v>
      </c>
      <c r="L66" s="61">
        <v>0</v>
      </c>
      <c r="M66" s="61">
        <v>0</v>
      </c>
      <c r="N66" s="61">
        <v>6.25E-2</v>
      </c>
      <c r="O66" s="61">
        <v>0</v>
      </c>
      <c r="P66" s="62">
        <v>16</v>
      </c>
      <c r="Q66" s="63">
        <v>0.90909090909090906</v>
      </c>
      <c r="R66" s="32">
        <v>0</v>
      </c>
      <c r="S66" s="63">
        <v>0</v>
      </c>
      <c r="T66" s="63">
        <v>0</v>
      </c>
      <c r="U66" s="63">
        <v>9.0909090909090912E-2</v>
      </c>
      <c r="V66" s="59">
        <v>22</v>
      </c>
      <c r="W66" s="64">
        <v>0.90909090909090906</v>
      </c>
      <c r="X66" s="64">
        <v>0</v>
      </c>
      <c r="Y66" s="64">
        <v>0</v>
      </c>
      <c r="Z66" s="64">
        <v>9.0909090909090912E-2</v>
      </c>
      <c r="AA66" s="64">
        <v>0</v>
      </c>
      <c r="AB66" s="65">
        <v>22</v>
      </c>
    </row>
    <row r="67" spans="1:28">
      <c r="A67" s="57" t="s">
        <v>130</v>
      </c>
      <c r="B67" s="57">
        <v>123</v>
      </c>
      <c r="C67" s="58" t="s">
        <v>13</v>
      </c>
      <c r="D67" s="59" t="s">
        <v>131</v>
      </c>
      <c r="E67" s="63" t="s">
        <v>694</v>
      </c>
      <c r="F67" s="32" t="s">
        <v>694</v>
      </c>
      <c r="G67" s="63" t="s">
        <v>694</v>
      </c>
      <c r="H67" s="63" t="s">
        <v>694</v>
      </c>
      <c r="I67" s="63" t="s">
        <v>694</v>
      </c>
      <c r="J67" s="63" t="s">
        <v>694</v>
      </c>
      <c r="K67" s="66" t="s">
        <v>694</v>
      </c>
      <c r="L67" s="66" t="s">
        <v>694</v>
      </c>
      <c r="M67" s="66" t="s">
        <v>694</v>
      </c>
      <c r="N67" s="66" t="s">
        <v>694</v>
      </c>
      <c r="O67" s="61" t="s">
        <v>694</v>
      </c>
      <c r="P67" s="61" t="s">
        <v>694</v>
      </c>
      <c r="Q67" s="63" t="s">
        <v>694</v>
      </c>
      <c r="R67" s="32" t="s">
        <v>694</v>
      </c>
      <c r="S67" s="63" t="s">
        <v>694</v>
      </c>
      <c r="T67" s="63" t="s">
        <v>694</v>
      </c>
      <c r="U67" s="63" t="s">
        <v>694</v>
      </c>
      <c r="V67" s="63" t="s">
        <v>694</v>
      </c>
      <c r="W67" s="64" t="s">
        <v>694</v>
      </c>
      <c r="X67" s="64" t="s">
        <v>694</v>
      </c>
      <c r="Y67" s="64" t="s">
        <v>694</v>
      </c>
      <c r="Z67" s="64" t="s">
        <v>694</v>
      </c>
      <c r="AA67" s="64" t="s">
        <v>694</v>
      </c>
      <c r="AB67" s="64" t="s">
        <v>694</v>
      </c>
    </row>
    <row r="68" spans="1:28">
      <c r="A68" s="57" t="s">
        <v>132</v>
      </c>
      <c r="B68" s="57">
        <v>101</v>
      </c>
      <c r="C68" s="58" t="s">
        <v>13</v>
      </c>
      <c r="D68" s="59" t="s">
        <v>133</v>
      </c>
      <c r="E68" s="60">
        <v>0.23404255319148937</v>
      </c>
      <c r="F68" s="60">
        <v>0.40425531914893614</v>
      </c>
      <c r="G68" s="60">
        <v>0</v>
      </c>
      <c r="H68" s="60">
        <v>0.25531914893617019</v>
      </c>
      <c r="I68" s="60">
        <v>0.10638297872340426</v>
      </c>
      <c r="J68" s="59">
        <v>47</v>
      </c>
      <c r="K68" s="61">
        <v>0.25423728813559321</v>
      </c>
      <c r="L68" s="61">
        <v>0.3559322033898305</v>
      </c>
      <c r="M68" s="61">
        <v>0</v>
      </c>
      <c r="N68" s="61">
        <v>0.20338983050847459</v>
      </c>
      <c r="O68" s="61">
        <v>0.1864406779661017</v>
      </c>
      <c r="P68" s="62">
        <v>59</v>
      </c>
      <c r="Q68" s="63">
        <v>0.27272727272727271</v>
      </c>
      <c r="R68" s="32">
        <v>0.25454545454545452</v>
      </c>
      <c r="S68" s="63">
        <v>0</v>
      </c>
      <c r="T68" s="63">
        <v>0.36363636363636365</v>
      </c>
      <c r="U68" s="63">
        <v>0.10909090909090909</v>
      </c>
      <c r="V68" s="59">
        <v>55</v>
      </c>
      <c r="W68" s="64">
        <v>0.18032786885245902</v>
      </c>
      <c r="X68" s="64">
        <v>0.34426229508196721</v>
      </c>
      <c r="Y68" s="64">
        <v>0</v>
      </c>
      <c r="Z68" s="64">
        <v>0.37704918032786883</v>
      </c>
      <c r="AA68" s="64">
        <v>9.8360655737704916E-2</v>
      </c>
      <c r="AB68" s="65">
        <v>61</v>
      </c>
    </row>
    <row r="69" spans="1:28">
      <c r="A69" s="57" t="s">
        <v>134</v>
      </c>
      <c r="B69" s="57">
        <v>105</v>
      </c>
      <c r="C69" s="58" t="s">
        <v>13</v>
      </c>
      <c r="D69" s="59" t="s">
        <v>135</v>
      </c>
      <c r="E69" s="60">
        <v>0.21621621621621623</v>
      </c>
      <c r="F69" s="60">
        <v>0.51351351351351349</v>
      </c>
      <c r="G69" s="60">
        <v>0</v>
      </c>
      <c r="H69" s="60">
        <v>0.16216216216216217</v>
      </c>
      <c r="I69" s="60">
        <v>0.10810810810810811</v>
      </c>
      <c r="J69" s="59">
        <v>37</v>
      </c>
      <c r="K69" s="61">
        <v>0.20754716981132076</v>
      </c>
      <c r="L69" s="61">
        <v>0.60377358490566035</v>
      </c>
      <c r="M69" s="61">
        <v>1.8867924528301886E-2</v>
      </c>
      <c r="N69" s="61">
        <v>5.6603773584905662E-2</v>
      </c>
      <c r="O69" s="61">
        <v>0.11320754716981132</v>
      </c>
      <c r="P69" s="62">
        <v>53</v>
      </c>
      <c r="Q69" s="63">
        <v>0</v>
      </c>
      <c r="R69" s="32">
        <v>0.78</v>
      </c>
      <c r="S69" s="63">
        <v>0</v>
      </c>
      <c r="T69" s="63">
        <v>0.02</v>
      </c>
      <c r="U69" s="63">
        <v>0.2</v>
      </c>
      <c r="V69" s="59">
        <v>50</v>
      </c>
      <c r="W69" s="64">
        <v>0</v>
      </c>
      <c r="X69" s="64">
        <v>0.875</v>
      </c>
      <c r="Y69" s="64">
        <v>2.5000000000000001E-2</v>
      </c>
      <c r="Z69" s="64">
        <v>2.5000000000000001E-2</v>
      </c>
      <c r="AA69" s="64">
        <v>7.4999999999999997E-2</v>
      </c>
      <c r="AB69" s="65">
        <v>40</v>
      </c>
    </row>
    <row r="70" spans="1:28">
      <c r="A70" s="57" t="s">
        <v>136</v>
      </c>
      <c r="B70" s="57">
        <v>171</v>
      </c>
      <c r="C70" s="58" t="s">
        <v>13</v>
      </c>
      <c r="D70" s="59" t="s">
        <v>137</v>
      </c>
      <c r="E70" s="60">
        <v>0.81967213114754101</v>
      </c>
      <c r="F70" s="60">
        <v>3.2786885245901641E-2</v>
      </c>
      <c r="G70" s="60">
        <v>0</v>
      </c>
      <c r="H70" s="60">
        <v>1.6393442622950821E-2</v>
      </c>
      <c r="I70" s="60">
        <v>0.13114754098360656</v>
      </c>
      <c r="J70" s="59">
        <v>61</v>
      </c>
      <c r="K70" s="61">
        <v>0.76271186440677963</v>
      </c>
      <c r="L70" s="61">
        <v>3.3898305084745763E-2</v>
      </c>
      <c r="M70" s="61">
        <v>0</v>
      </c>
      <c r="N70" s="61">
        <v>3.3898305084745763E-2</v>
      </c>
      <c r="O70" s="61">
        <v>0.16949152542372881</v>
      </c>
      <c r="P70" s="62">
        <v>59</v>
      </c>
      <c r="Q70" s="63">
        <v>0.87878787878787878</v>
      </c>
      <c r="R70" s="32">
        <v>0</v>
      </c>
      <c r="S70" s="63">
        <v>0</v>
      </c>
      <c r="T70" s="63">
        <v>4.5454545454545456E-2</v>
      </c>
      <c r="U70" s="63">
        <v>7.575757575757576E-2</v>
      </c>
      <c r="V70" s="59">
        <v>66</v>
      </c>
      <c r="W70" s="64">
        <v>0.90769230769230769</v>
      </c>
      <c r="X70" s="64">
        <v>1.5384615384615385E-2</v>
      </c>
      <c r="Y70" s="64">
        <v>0</v>
      </c>
      <c r="Z70" s="64">
        <v>3.0769230769230771E-2</v>
      </c>
      <c r="AA70" s="64">
        <v>4.6153846153846156E-2</v>
      </c>
      <c r="AB70" s="65">
        <v>65</v>
      </c>
    </row>
    <row r="71" spans="1:28">
      <c r="A71" s="57" t="s">
        <v>138</v>
      </c>
      <c r="B71" s="57">
        <v>105</v>
      </c>
      <c r="C71" s="58" t="s">
        <v>13</v>
      </c>
      <c r="D71" s="59" t="s">
        <v>139</v>
      </c>
      <c r="E71" s="60" t="s">
        <v>774</v>
      </c>
      <c r="F71" s="60" t="s">
        <v>774</v>
      </c>
      <c r="G71" s="60" t="s">
        <v>774</v>
      </c>
      <c r="H71" s="60" t="s">
        <v>774</v>
      </c>
      <c r="I71" s="60" t="s">
        <v>774</v>
      </c>
      <c r="J71" s="60" t="s">
        <v>774</v>
      </c>
      <c r="K71" s="61" t="s">
        <v>774</v>
      </c>
      <c r="L71" s="61" t="s">
        <v>774</v>
      </c>
      <c r="M71" s="61" t="s">
        <v>774</v>
      </c>
      <c r="N71" s="61" t="s">
        <v>774</v>
      </c>
      <c r="O71" s="61" t="s">
        <v>774</v>
      </c>
      <c r="P71" s="62" t="s">
        <v>774</v>
      </c>
      <c r="Q71" s="63" t="s">
        <v>694</v>
      </c>
      <c r="R71" s="32" t="s">
        <v>694</v>
      </c>
      <c r="S71" s="63" t="s">
        <v>694</v>
      </c>
      <c r="T71" s="63" t="s">
        <v>694</v>
      </c>
      <c r="U71" s="63" t="s">
        <v>694</v>
      </c>
      <c r="V71" s="63" t="s">
        <v>694</v>
      </c>
      <c r="W71" s="64" t="s">
        <v>774</v>
      </c>
      <c r="X71" s="64" t="s">
        <v>774</v>
      </c>
      <c r="Y71" s="64" t="s">
        <v>774</v>
      </c>
      <c r="Z71" s="64" t="s">
        <v>774</v>
      </c>
      <c r="AA71" s="64" t="s">
        <v>774</v>
      </c>
      <c r="AB71" s="65" t="s">
        <v>774</v>
      </c>
    </row>
    <row r="72" spans="1:28">
      <c r="A72" s="57" t="s">
        <v>140</v>
      </c>
      <c r="B72" s="57">
        <v>121</v>
      </c>
      <c r="C72" s="58" t="s">
        <v>13</v>
      </c>
      <c r="D72" s="59" t="s">
        <v>141</v>
      </c>
      <c r="E72" s="60">
        <v>0.8571428571428571</v>
      </c>
      <c r="F72" s="60">
        <v>0</v>
      </c>
      <c r="G72" s="60">
        <v>7.1428571428571425E-2</v>
      </c>
      <c r="H72" s="60">
        <v>7.1428571428571425E-2</v>
      </c>
      <c r="I72" s="60">
        <v>0</v>
      </c>
      <c r="J72" s="59">
        <v>14</v>
      </c>
      <c r="K72" s="61">
        <v>0.84210526315789469</v>
      </c>
      <c r="L72" s="61">
        <v>0</v>
      </c>
      <c r="M72" s="61">
        <v>0</v>
      </c>
      <c r="N72" s="61">
        <v>0</v>
      </c>
      <c r="O72" s="61">
        <v>0.15789473684210525</v>
      </c>
      <c r="P72" s="62">
        <v>19</v>
      </c>
      <c r="Q72" s="63">
        <v>0.95</v>
      </c>
      <c r="R72" s="32">
        <v>0</v>
      </c>
      <c r="S72" s="63">
        <v>0</v>
      </c>
      <c r="T72" s="63">
        <v>0</v>
      </c>
      <c r="U72" s="63">
        <v>0.05</v>
      </c>
      <c r="V72" s="59">
        <v>20</v>
      </c>
      <c r="W72" s="64">
        <v>1</v>
      </c>
      <c r="X72" s="64">
        <v>0</v>
      </c>
      <c r="Y72" s="64">
        <v>0</v>
      </c>
      <c r="Z72" s="64">
        <v>0</v>
      </c>
      <c r="AA72" s="64">
        <v>0</v>
      </c>
      <c r="AB72" s="65">
        <v>14</v>
      </c>
    </row>
    <row r="73" spans="1:28">
      <c r="A73" s="57" t="s">
        <v>142</v>
      </c>
      <c r="B73" s="57">
        <v>189</v>
      </c>
      <c r="C73" s="58" t="s">
        <v>8</v>
      </c>
      <c r="D73" s="59" t="s">
        <v>143</v>
      </c>
      <c r="E73" s="60">
        <v>0.58610271903323263</v>
      </c>
      <c r="F73" s="60">
        <v>0.2809667673716012</v>
      </c>
      <c r="G73" s="60">
        <v>0</v>
      </c>
      <c r="H73" s="60">
        <v>3.0211480362537766E-2</v>
      </c>
      <c r="I73" s="60">
        <v>0.1027190332326284</v>
      </c>
      <c r="J73" s="59">
        <v>331</v>
      </c>
      <c r="K73" s="61">
        <v>0.67774086378737541</v>
      </c>
      <c r="L73" s="61">
        <v>0.16943521594684385</v>
      </c>
      <c r="M73" s="61">
        <v>0</v>
      </c>
      <c r="N73" s="61">
        <v>5.9800664451827246E-2</v>
      </c>
      <c r="O73" s="61">
        <v>9.3023255813953487E-2</v>
      </c>
      <c r="P73" s="62">
        <v>301</v>
      </c>
      <c r="Q73" s="63">
        <v>0.72569444444444442</v>
      </c>
      <c r="R73" s="32">
        <v>9.0277777777777776E-2</v>
      </c>
      <c r="S73" s="63">
        <v>0</v>
      </c>
      <c r="T73" s="63">
        <v>8.3333333333333329E-2</v>
      </c>
      <c r="U73" s="63">
        <v>0.10069444444444445</v>
      </c>
      <c r="V73" s="59">
        <v>288</v>
      </c>
      <c r="W73" s="64">
        <v>0.34979423868312759</v>
      </c>
      <c r="X73" s="64">
        <v>0.46502057613168724</v>
      </c>
      <c r="Y73" s="64">
        <v>8.23045267489712E-3</v>
      </c>
      <c r="Z73" s="64">
        <v>8.2304526748971193E-2</v>
      </c>
      <c r="AA73" s="64">
        <v>9.4650205761316872E-2</v>
      </c>
      <c r="AB73" s="65">
        <v>243</v>
      </c>
    </row>
    <row r="74" spans="1:28">
      <c r="A74" s="57" t="s">
        <v>144</v>
      </c>
      <c r="B74" s="57">
        <v>105</v>
      </c>
      <c r="C74" s="58" t="s">
        <v>13</v>
      </c>
      <c r="D74" s="59" t="s">
        <v>145</v>
      </c>
      <c r="E74" s="60">
        <v>0.95454545454545459</v>
      </c>
      <c r="F74" s="60">
        <v>0</v>
      </c>
      <c r="G74" s="60">
        <v>0</v>
      </c>
      <c r="H74" s="60">
        <v>4.5454545454545456E-2</v>
      </c>
      <c r="I74" s="60">
        <v>0</v>
      </c>
      <c r="J74" s="59">
        <v>22</v>
      </c>
      <c r="K74" s="61">
        <v>0.21428571428571427</v>
      </c>
      <c r="L74" s="61">
        <v>0.6428571428571429</v>
      </c>
      <c r="M74" s="61">
        <v>0</v>
      </c>
      <c r="N74" s="61">
        <v>0.14285714285714285</v>
      </c>
      <c r="O74" s="61">
        <v>0</v>
      </c>
      <c r="P74" s="62">
        <v>28</v>
      </c>
      <c r="Q74" s="63">
        <v>0.17142857142857143</v>
      </c>
      <c r="R74" s="32">
        <v>0.45714285714285713</v>
      </c>
      <c r="S74" s="63">
        <v>0</v>
      </c>
      <c r="T74" s="63">
        <v>0.37142857142857144</v>
      </c>
      <c r="U74" s="63">
        <v>0</v>
      </c>
      <c r="V74" s="59">
        <v>35</v>
      </c>
      <c r="W74" s="64">
        <v>0</v>
      </c>
      <c r="X74" s="64">
        <v>0.6</v>
      </c>
      <c r="Y74" s="64">
        <v>0</v>
      </c>
      <c r="Z74" s="64">
        <v>0.4</v>
      </c>
      <c r="AA74" s="64">
        <v>0</v>
      </c>
      <c r="AB74" s="65">
        <v>20</v>
      </c>
    </row>
    <row r="75" spans="1:28">
      <c r="A75" s="57" t="s">
        <v>146</v>
      </c>
      <c r="B75" s="57">
        <v>113</v>
      </c>
      <c r="C75" s="58" t="s">
        <v>13</v>
      </c>
      <c r="D75" s="59" t="s">
        <v>147</v>
      </c>
      <c r="E75" s="60">
        <v>5.8823529411764705E-2</v>
      </c>
      <c r="F75" s="60">
        <v>0.94117647058823528</v>
      </c>
      <c r="G75" s="60">
        <v>0</v>
      </c>
      <c r="H75" s="60">
        <v>0</v>
      </c>
      <c r="I75" s="60">
        <v>0</v>
      </c>
      <c r="J75" s="59">
        <v>17</v>
      </c>
      <c r="K75" s="61">
        <v>0</v>
      </c>
      <c r="L75" s="61">
        <v>0.91304347826086951</v>
      </c>
      <c r="M75" s="61">
        <v>0</v>
      </c>
      <c r="N75" s="61">
        <v>8.6956521739130432E-2</v>
      </c>
      <c r="O75" s="61">
        <v>0</v>
      </c>
      <c r="P75" s="62">
        <v>23</v>
      </c>
      <c r="Q75" s="63">
        <v>0</v>
      </c>
      <c r="R75" s="32">
        <v>0.9375</v>
      </c>
      <c r="S75" s="63">
        <v>0</v>
      </c>
      <c r="T75" s="63">
        <v>6.25E-2</v>
      </c>
      <c r="U75" s="63">
        <v>0</v>
      </c>
      <c r="V75" s="59">
        <v>16</v>
      </c>
      <c r="W75" s="64">
        <v>0.125</v>
      </c>
      <c r="X75" s="64">
        <v>0.875</v>
      </c>
      <c r="Y75" s="64">
        <v>0</v>
      </c>
      <c r="Z75" s="64">
        <v>0</v>
      </c>
      <c r="AA75" s="64">
        <v>0</v>
      </c>
      <c r="AB75" s="65">
        <v>16</v>
      </c>
    </row>
    <row r="76" spans="1:28">
      <c r="A76" s="57" t="s">
        <v>148</v>
      </c>
      <c r="B76" s="57">
        <v>101</v>
      </c>
      <c r="C76" s="58" t="s">
        <v>13</v>
      </c>
      <c r="D76" s="59" t="s">
        <v>149</v>
      </c>
      <c r="E76" s="63" t="s">
        <v>694</v>
      </c>
      <c r="F76" s="32" t="s">
        <v>694</v>
      </c>
      <c r="G76" s="63" t="s">
        <v>694</v>
      </c>
      <c r="H76" s="63" t="s">
        <v>694</v>
      </c>
      <c r="I76" s="63" t="s">
        <v>694</v>
      </c>
      <c r="J76" s="63" t="s">
        <v>694</v>
      </c>
      <c r="K76" s="61" t="s">
        <v>774</v>
      </c>
      <c r="L76" s="61" t="s">
        <v>774</v>
      </c>
      <c r="M76" s="61" t="s">
        <v>774</v>
      </c>
      <c r="N76" s="61" t="s">
        <v>774</v>
      </c>
      <c r="O76" s="61" t="s">
        <v>774</v>
      </c>
      <c r="P76" s="62" t="s">
        <v>774</v>
      </c>
      <c r="Q76" s="63" t="s">
        <v>694</v>
      </c>
      <c r="R76" s="32" t="s">
        <v>694</v>
      </c>
      <c r="S76" s="63" t="s">
        <v>694</v>
      </c>
      <c r="T76" s="63" t="s">
        <v>694</v>
      </c>
      <c r="U76" s="63" t="s">
        <v>694</v>
      </c>
      <c r="V76" s="63" t="s">
        <v>694</v>
      </c>
      <c r="W76" s="64" t="s">
        <v>774</v>
      </c>
      <c r="X76" s="64" t="s">
        <v>774</v>
      </c>
      <c r="Y76" s="64" t="s">
        <v>774</v>
      </c>
      <c r="Z76" s="64" t="s">
        <v>774</v>
      </c>
      <c r="AA76" s="64" t="s">
        <v>774</v>
      </c>
      <c r="AB76" s="65" t="s">
        <v>774</v>
      </c>
    </row>
    <row r="77" spans="1:28">
      <c r="A77" s="57" t="s">
        <v>150</v>
      </c>
      <c r="B77" s="57">
        <v>171</v>
      </c>
      <c r="C77" s="58" t="s">
        <v>13</v>
      </c>
      <c r="D77" s="59" t="s">
        <v>151</v>
      </c>
      <c r="E77" s="60" t="s">
        <v>774</v>
      </c>
      <c r="F77" s="60" t="s">
        <v>774</v>
      </c>
      <c r="G77" s="60" t="s">
        <v>774</v>
      </c>
      <c r="H77" s="60" t="s">
        <v>774</v>
      </c>
      <c r="I77" s="60" t="s">
        <v>774</v>
      </c>
      <c r="J77" s="60" t="s">
        <v>774</v>
      </c>
      <c r="K77" s="61" t="s">
        <v>774</v>
      </c>
      <c r="L77" s="61" t="s">
        <v>774</v>
      </c>
      <c r="M77" s="61" t="s">
        <v>774</v>
      </c>
      <c r="N77" s="61" t="s">
        <v>774</v>
      </c>
      <c r="O77" s="61" t="s">
        <v>774</v>
      </c>
      <c r="P77" s="62" t="s">
        <v>774</v>
      </c>
      <c r="Q77" s="60" t="s">
        <v>774</v>
      </c>
      <c r="R77" s="60" t="s">
        <v>774</v>
      </c>
      <c r="S77" s="60" t="s">
        <v>774</v>
      </c>
      <c r="T77" s="60" t="s">
        <v>774</v>
      </c>
      <c r="U77" s="60" t="s">
        <v>774</v>
      </c>
      <c r="V77" s="60" t="s">
        <v>774</v>
      </c>
      <c r="W77" s="64" t="s">
        <v>774</v>
      </c>
      <c r="X77" s="64" t="s">
        <v>774</v>
      </c>
      <c r="Y77" s="64" t="s">
        <v>774</v>
      </c>
      <c r="Z77" s="64" t="s">
        <v>774</v>
      </c>
      <c r="AA77" s="64" t="s">
        <v>774</v>
      </c>
      <c r="AB77" s="65" t="s">
        <v>774</v>
      </c>
    </row>
    <row r="78" spans="1:28">
      <c r="A78" s="57" t="s">
        <v>152</v>
      </c>
      <c r="B78" s="57">
        <v>121</v>
      </c>
      <c r="C78" s="58" t="s">
        <v>13</v>
      </c>
      <c r="D78" s="59" t="s">
        <v>153</v>
      </c>
      <c r="E78" s="60">
        <v>0.29333333333333333</v>
      </c>
      <c r="F78" s="60">
        <v>0.33333333333333331</v>
      </c>
      <c r="G78" s="60">
        <v>0</v>
      </c>
      <c r="H78" s="60">
        <v>0.26666666666666666</v>
      </c>
      <c r="I78" s="60">
        <v>0.10666666666666667</v>
      </c>
      <c r="J78" s="59">
        <v>75</v>
      </c>
      <c r="K78" s="61">
        <v>1.1627906976744186E-2</v>
      </c>
      <c r="L78" s="61">
        <v>0.51162790697674421</v>
      </c>
      <c r="M78" s="61">
        <v>0</v>
      </c>
      <c r="N78" s="61">
        <v>0.43023255813953487</v>
      </c>
      <c r="O78" s="61">
        <v>4.6511627906976744E-2</v>
      </c>
      <c r="P78" s="62">
        <v>86</v>
      </c>
      <c r="Q78" s="63">
        <v>4.3956043956043959E-2</v>
      </c>
      <c r="R78" s="32">
        <v>0.52747252747252749</v>
      </c>
      <c r="S78" s="63">
        <v>0</v>
      </c>
      <c r="T78" s="63">
        <v>0.31868131868131866</v>
      </c>
      <c r="U78" s="63">
        <v>0.10989010989010989</v>
      </c>
      <c r="V78" s="59">
        <v>91</v>
      </c>
      <c r="W78" s="64">
        <v>5.4054054054054057E-2</v>
      </c>
      <c r="X78" s="64">
        <v>0.63513513513513509</v>
      </c>
      <c r="Y78" s="64">
        <v>0</v>
      </c>
      <c r="Z78" s="64">
        <v>0.22972972972972974</v>
      </c>
      <c r="AA78" s="64">
        <v>8.1081081081081086E-2</v>
      </c>
      <c r="AB78" s="65">
        <v>74</v>
      </c>
    </row>
    <row r="79" spans="1:28">
      <c r="A79" s="57" t="s">
        <v>154</v>
      </c>
      <c r="B79" s="57">
        <v>171</v>
      </c>
      <c r="C79" s="58" t="s">
        <v>13</v>
      </c>
      <c r="D79" s="59" t="s">
        <v>155</v>
      </c>
      <c r="E79" s="60">
        <v>0.72727272727272729</v>
      </c>
      <c r="F79" s="60">
        <v>0</v>
      </c>
      <c r="G79" s="60">
        <v>0</v>
      </c>
      <c r="H79" s="60">
        <v>0.27272727272727271</v>
      </c>
      <c r="I79" s="60">
        <v>0</v>
      </c>
      <c r="J79" s="59">
        <v>33</v>
      </c>
      <c r="K79" s="61">
        <v>0.72727272727272729</v>
      </c>
      <c r="L79" s="61">
        <v>0</v>
      </c>
      <c r="M79" s="61">
        <v>0</v>
      </c>
      <c r="N79" s="61">
        <v>0.27272727272727271</v>
      </c>
      <c r="O79" s="61">
        <v>0</v>
      </c>
      <c r="P79" s="62">
        <v>33</v>
      </c>
      <c r="Q79" s="63">
        <v>0.69230769230769229</v>
      </c>
      <c r="R79" s="32">
        <v>0</v>
      </c>
      <c r="S79" s="63">
        <v>0</v>
      </c>
      <c r="T79" s="63">
        <v>0</v>
      </c>
      <c r="U79" s="63">
        <v>0.30769230769230771</v>
      </c>
      <c r="V79" s="59">
        <v>26</v>
      </c>
      <c r="W79" s="64">
        <v>0.8125</v>
      </c>
      <c r="X79" s="64">
        <v>6.25E-2</v>
      </c>
      <c r="Y79" s="64">
        <v>0</v>
      </c>
      <c r="Z79" s="64">
        <v>6.25E-2</v>
      </c>
      <c r="AA79" s="64">
        <v>6.25E-2</v>
      </c>
      <c r="AB79" s="65">
        <v>16</v>
      </c>
    </row>
    <row r="80" spans="1:28">
      <c r="A80" s="57" t="s">
        <v>156</v>
      </c>
      <c r="B80" s="57">
        <v>113</v>
      </c>
      <c r="C80" s="58" t="s">
        <v>13</v>
      </c>
      <c r="D80" s="59" t="s">
        <v>157</v>
      </c>
      <c r="E80" s="63" t="s">
        <v>694</v>
      </c>
      <c r="F80" s="32" t="s">
        <v>694</v>
      </c>
      <c r="G80" s="63" t="s">
        <v>694</v>
      </c>
      <c r="H80" s="63" t="s">
        <v>694</v>
      </c>
      <c r="I80" s="63" t="s">
        <v>694</v>
      </c>
      <c r="J80" s="63" t="s">
        <v>694</v>
      </c>
      <c r="K80" s="66" t="s">
        <v>694</v>
      </c>
      <c r="L80" s="66" t="s">
        <v>694</v>
      </c>
      <c r="M80" s="66" t="s">
        <v>694</v>
      </c>
      <c r="N80" s="66" t="s">
        <v>694</v>
      </c>
      <c r="O80" s="61" t="s">
        <v>694</v>
      </c>
      <c r="P80" s="61" t="s">
        <v>694</v>
      </c>
      <c r="Q80" s="60" t="s">
        <v>774</v>
      </c>
      <c r="R80" s="60" t="s">
        <v>774</v>
      </c>
      <c r="S80" s="60" t="s">
        <v>774</v>
      </c>
      <c r="T80" s="60" t="s">
        <v>774</v>
      </c>
      <c r="U80" s="60" t="s">
        <v>774</v>
      </c>
      <c r="V80" s="60" t="s">
        <v>774</v>
      </c>
      <c r="W80" s="64" t="s">
        <v>694</v>
      </c>
      <c r="X80" s="64" t="s">
        <v>694</v>
      </c>
      <c r="Y80" s="64" t="s">
        <v>694</v>
      </c>
      <c r="Z80" s="64" t="s">
        <v>694</v>
      </c>
      <c r="AA80" s="64" t="s">
        <v>694</v>
      </c>
      <c r="AB80" s="64" t="s">
        <v>694</v>
      </c>
    </row>
    <row r="81" spans="1:28">
      <c r="A81" s="57" t="s">
        <v>158</v>
      </c>
      <c r="B81" s="57">
        <v>189</v>
      </c>
      <c r="C81" s="58" t="s">
        <v>8</v>
      </c>
      <c r="D81" s="59" t="s">
        <v>159</v>
      </c>
      <c r="E81" s="60">
        <v>0.2669683257918552</v>
      </c>
      <c r="F81" s="60">
        <v>0.49321266968325794</v>
      </c>
      <c r="G81" s="60">
        <v>9.0497737556561094E-3</v>
      </c>
      <c r="H81" s="60">
        <v>0.17194570135746606</v>
      </c>
      <c r="I81" s="60">
        <v>5.8823529411764705E-2</v>
      </c>
      <c r="J81" s="59">
        <v>221</v>
      </c>
      <c r="K81" s="61">
        <v>0.25238095238095237</v>
      </c>
      <c r="L81" s="61">
        <v>0.53333333333333333</v>
      </c>
      <c r="M81" s="61">
        <v>3.3333333333333333E-2</v>
      </c>
      <c r="N81" s="61">
        <v>8.5714285714285715E-2</v>
      </c>
      <c r="O81" s="61">
        <v>9.5238095238095233E-2</v>
      </c>
      <c r="P81" s="62">
        <v>210</v>
      </c>
      <c r="Q81" s="63">
        <v>0.15686274509803921</v>
      </c>
      <c r="R81" s="32">
        <v>0.55882352941176472</v>
      </c>
      <c r="S81" s="63">
        <v>2.9411764705882353E-2</v>
      </c>
      <c r="T81" s="63">
        <v>8.8235294117647065E-2</v>
      </c>
      <c r="U81" s="63">
        <v>0.16666666666666666</v>
      </c>
      <c r="V81" s="59">
        <v>204</v>
      </c>
      <c r="W81" s="64">
        <v>0.12</v>
      </c>
      <c r="X81" s="64">
        <v>0.66</v>
      </c>
      <c r="Y81" s="64">
        <v>2.5000000000000001E-2</v>
      </c>
      <c r="Z81" s="64">
        <v>0.105</v>
      </c>
      <c r="AA81" s="64">
        <v>0.09</v>
      </c>
      <c r="AB81" s="65">
        <v>200</v>
      </c>
    </row>
    <row r="82" spans="1:28">
      <c r="A82" s="57" t="s">
        <v>160</v>
      </c>
      <c r="B82" s="57">
        <v>112</v>
      </c>
      <c r="C82" s="58" t="s">
        <v>8</v>
      </c>
      <c r="D82" s="59" t="s">
        <v>161</v>
      </c>
      <c r="E82" s="60">
        <v>0.49532710280373832</v>
      </c>
      <c r="F82" s="60">
        <v>0.29906542056074764</v>
      </c>
      <c r="G82" s="60">
        <v>4.6728971962616819E-3</v>
      </c>
      <c r="H82" s="60">
        <v>0.11682242990654206</v>
      </c>
      <c r="I82" s="60">
        <v>8.4112149532710276E-2</v>
      </c>
      <c r="J82" s="59">
        <v>214</v>
      </c>
      <c r="K82" s="61">
        <v>0.45754716981132076</v>
      </c>
      <c r="L82" s="61">
        <v>0.27830188679245282</v>
      </c>
      <c r="M82" s="61">
        <v>4.7169811320754715E-3</v>
      </c>
      <c r="N82" s="61">
        <v>0.11792452830188679</v>
      </c>
      <c r="O82" s="61">
        <v>0.14150943396226415</v>
      </c>
      <c r="P82" s="62">
        <v>212</v>
      </c>
      <c r="Q82" s="63">
        <v>0.41991341991341991</v>
      </c>
      <c r="R82" s="32">
        <v>0.29870129870129869</v>
      </c>
      <c r="S82" s="63">
        <v>0</v>
      </c>
      <c r="T82" s="63">
        <v>8.6580086580086577E-2</v>
      </c>
      <c r="U82" s="63">
        <v>0.19480519480519481</v>
      </c>
      <c r="V82" s="59">
        <v>231</v>
      </c>
      <c r="W82" s="64">
        <v>0.34502923976608185</v>
      </c>
      <c r="X82" s="64">
        <v>0.45029239766081869</v>
      </c>
      <c r="Y82" s="64">
        <v>0</v>
      </c>
      <c r="Z82" s="64">
        <v>8.1871345029239762E-2</v>
      </c>
      <c r="AA82" s="64">
        <v>0.12280701754385964</v>
      </c>
      <c r="AB82" s="65">
        <v>171</v>
      </c>
    </row>
    <row r="83" spans="1:28">
      <c r="A83" s="57" t="s">
        <v>162</v>
      </c>
      <c r="B83" s="57">
        <v>101</v>
      </c>
      <c r="C83" s="58" t="s">
        <v>13</v>
      </c>
      <c r="D83" s="59" t="s">
        <v>163</v>
      </c>
      <c r="E83" s="63" t="s">
        <v>694</v>
      </c>
      <c r="F83" s="32" t="s">
        <v>694</v>
      </c>
      <c r="G83" s="63" t="s">
        <v>694</v>
      </c>
      <c r="H83" s="63" t="s">
        <v>694</v>
      </c>
      <c r="I83" s="63" t="s">
        <v>694</v>
      </c>
      <c r="J83" s="63" t="s">
        <v>694</v>
      </c>
      <c r="K83" s="66" t="s">
        <v>694</v>
      </c>
      <c r="L83" s="66" t="s">
        <v>694</v>
      </c>
      <c r="M83" s="66" t="s">
        <v>694</v>
      </c>
      <c r="N83" s="66" t="s">
        <v>694</v>
      </c>
      <c r="O83" s="61" t="s">
        <v>694</v>
      </c>
      <c r="P83" s="61" t="s">
        <v>694</v>
      </c>
      <c r="Q83" s="63" t="s">
        <v>694</v>
      </c>
      <c r="R83" s="32" t="s">
        <v>694</v>
      </c>
      <c r="S83" s="63" t="s">
        <v>694</v>
      </c>
      <c r="T83" s="63" t="s">
        <v>694</v>
      </c>
      <c r="U83" s="63" t="s">
        <v>694</v>
      </c>
      <c r="V83" s="63" t="s">
        <v>694</v>
      </c>
      <c r="W83" s="64" t="s">
        <v>694</v>
      </c>
      <c r="X83" s="64" t="s">
        <v>694</v>
      </c>
      <c r="Y83" s="64" t="s">
        <v>694</v>
      </c>
      <c r="Z83" s="64" t="s">
        <v>694</v>
      </c>
      <c r="AA83" s="64" t="s">
        <v>694</v>
      </c>
      <c r="AB83" s="64" t="s">
        <v>694</v>
      </c>
    </row>
    <row r="84" spans="1:28">
      <c r="A84" s="57" t="s">
        <v>164</v>
      </c>
      <c r="B84" s="57">
        <v>121</v>
      </c>
      <c r="C84" s="58" t="s">
        <v>8</v>
      </c>
      <c r="D84" s="59" t="s">
        <v>165</v>
      </c>
      <c r="E84" s="60">
        <v>0.69824561403508767</v>
      </c>
      <c r="F84" s="60">
        <v>1.4035087719298246E-2</v>
      </c>
      <c r="G84" s="60">
        <v>0</v>
      </c>
      <c r="H84" s="60">
        <v>0.15438596491228071</v>
      </c>
      <c r="I84" s="60">
        <v>0.13333333333333333</v>
      </c>
      <c r="J84" s="59">
        <v>285</v>
      </c>
      <c r="K84" s="61">
        <v>0.74551971326164879</v>
      </c>
      <c r="L84" s="61">
        <v>1.0752688172043012E-2</v>
      </c>
      <c r="M84" s="61">
        <v>3.5842293906810036E-3</v>
      </c>
      <c r="N84" s="61">
        <v>0.1039426523297491</v>
      </c>
      <c r="O84" s="61">
        <v>0.13620071684587814</v>
      </c>
      <c r="P84" s="62">
        <v>279</v>
      </c>
      <c r="Q84" s="63">
        <v>0.71096345514950166</v>
      </c>
      <c r="R84" s="32">
        <v>2.3255813953488372E-2</v>
      </c>
      <c r="S84" s="63">
        <v>3.3222591362126247E-3</v>
      </c>
      <c r="T84" s="63">
        <v>8.6378737541528236E-2</v>
      </c>
      <c r="U84" s="63">
        <v>0.17607973421926909</v>
      </c>
      <c r="V84" s="59">
        <v>301</v>
      </c>
      <c r="W84" s="64">
        <v>0.70995670995671001</v>
      </c>
      <c r="X84" s="64">
        <v>3.4632034632034632E-2</v>
      </c>
      <c r="Y84" s="64">
        <v>4.329004329004329E-3</v>
      </c>
      <c r="Z84" s="64">
        <v>6.9264069264069264E-2</v>
      </c>
      <c r="AA84" s="64">
        <v>0.18181818181818182</v>
      </c>
      <c r="AB84" s="65">
        <v>231</v>
      </c>
    </row>
    <row r="85" spans="1:28">
      <c r="A85" s="57" t="s">
        <v>166</v>
      </c>
      <c r="B85" s="57">
        <v>189</v>
      </c>
      <c r="C85" s="58" t="s">
        <v>13</v>
      </c>
      <c r="D85" s="59" t="s">
        <v>167</v>
      </c>
      <c r="E85" s="60">
        <v>0.8571428571428571</v>
      </c>
      <c r="F85" s="60">
        <v>0.12987012987012986</v>
      </c>
      <c r="G85" s="60">
        <v>0</v>
      </c>
      <c r="H85" s="60">
        <v>1.2987012987012988E-2</v>
      </c>
      <c r="I85" s="60">
        <v>0</v>
      </c>
      <c r="J85" s="59">
        <v>77</v>
      </c>
      <c r="K85" s="61">
        <v>0.38709677419354838</v>
      </c>
      <c r="L85" s="61">
        <v>0.5</v>
      </c>
      <c r="M85" s="61">
        <v>0</v>
      </c>
      <c r="N85" s="61">
        <v>9.6774193548387094E-2</v>
      </c>
      <c r="O85" s="61">
        <v>1.6129032258064516E-2</v>
      </c>
      <c r="P85" s="62">
        <v>62</v>
      </c>
      <c r="Q85" s="63">
        <v>0.18</v>
      </c>
      <c r="R85" s="32">
        <v>0.72</v>
      </c>
      <c r="S85" s="63">
        <v>0</v>
      </c>
      <c r="T85" s="63">
        <v>0.04</v>
      </c>
      <c r="U85" s="63">
        <v>0.06</v>
      </c>
      <c r="V85" s="59">
        <v>50</v>
      </c>
      <c r="W85" s="64">
        <v>0.35294117647058826</v>
      </c>
      <c r="X85" s="64">
        <v>0.56862745098039214</v>
      </c>
      <c r="Y85" s="64">
        <v>0</v>
      </c>
      <c r="Z85" s="64">
        <v>1.9607843137254902E-2</v>
      </c>
      <c r="AA85" s="64">
        <v>5.8823529411764705E-2</v>
      </c>
      <c r="AB85" s="65">
        <v>51</v>
      </c>
    </row>
    <row r="86" spans="1:28">
      <c r="A86" s="57" t="s">
        <v>168</v>
      </c>
      <c r="B86" s="57">
        <v>121</v>
      </c>
      <c r="C86" s="58" t="s">
        <v>13</v>
      </c>
      <c r="D86" s="59" t="s">
        <v>169</v>
      </c>
      <c r="E86" s="60">
        <v>4.8387096774193547E-2</v>
      </c>
      <c r="F86" s="60">
        <v>0.74193548387096775</v>
      </c>
      <c r="G86" s="60">
        <v>0</v>
      </c>
      <c r="H86" s="60">
        <v>0.19354838709677419</v>
      </c>
      <c r="I86" s="60">
        <v>1.6129032258064516E-2</v>
      </c>
      <c r="J86" s="59">
        <v>62</v>
      </c>
      <c r="K86" s="61">
        <v>3.7037037037037035E-2</v>
      </c>
      <c r="L86" s="61">
        <v>0.61111111111111116</v>
      </c>
      <c r="M86" s="61">
        <v>0</v>
      </c>
      <c r="N86" s="61">
        <v>0.24074074074074073</v>
      </c>
      <c r="O86" s="61">
        <v>0.1111111111111111</v>
      </c>
      <c r="P86" s="62">
        <v>54</v>
      </c>
      <c r="Q86" s="63">
        <v>0</v>
      </c>
      <c r="R86" s="32">
        <v>0.5</v>
      </c>
      <c r="S86" s="63">
        <v>0</v>
      </c>
      <c r="T86" s="63">
        <v>0.375</v>
      </c>
      <c r="U86" s="63">
        <v>0.125</v>
      </c>
      <c r="V86" s="59">
        <v>40</v>
      </c>
      <c r="W86" s="64">
        <v>0</v>
      </c>
      <c r="X86" s="64">
        <v>0.69696969696969702</v>
      </c>
      <c r="Y86" s="64">
        <v>0</v>
      </c>
      <c r="Z86" s="64">
        <v>0.18181818181818182</v>
      </c>
      <c r="AA86" s="64">
        <v>0.12121212121212122</v>
      </c>
      <c r="AB86" s="65">
        <v>33</v>
      </c>
    </row>
    <row r="87" spans="1:28">
      <c r="A87" s="57" t="s">
        <v>170</v>
      </c>
      <c r="B87" s="57">
        <v>123</v>
      </c>
      <c r="C87" s="58" t="s">
        <v>13</v>
      </c>
      <c r="D87" s="59" t="s">
        <v>171</v>
      </c>
      <c r="E87" s="60" t="s">
        <v>774</v>
      </c>
      <c r="F87" s="60" t="s">
        <v>774</v>
      </c>
      <c r="G87" s="60" t="s">
        <v>774</v>
      </c>
      <c r="H87" s="60" t="s">
        <v>774</v>
      </c>
      <c r="I87" s="60" t="s">
        <v>774</v>
      </c>
      <c r="J87" s="60" t="s">
        <v>774</v>
      </c>
      <c r="K87" s="61">
        <v>0</v>
      </c>
      <c r="L87" s="61">
        <v>0.5</v>
      </c>
      <c r="M87" s="61">
        <v>0</v>
      </c>
      <c r="N87" s="61">
        <v>0.5</v>
      </c>
      <c r="O87" s="61">
        <v>0</v>
      </c>
      <c r="P87" s="62">
        <v>10</v>
      </c>
      <c r="Q87" s="63">
        <v>0</v>
      </c>
      <c r="R87" s="32">
        <v>0.54545454545454541</v>
      </c>
      <c r="S87" s="63">
        <v>0</v>
      </c>
      <c r="T87" s="63">
        <v>0.45454545454545453</v>
      </c>
      <c r="U87" s="63">
        <v>0</v>
      </c>
      <c r="V87" s="59">
        <v>11</v>
      </c>
      <c r="W87" s="64" t="s">
        <v>774</v>
      </c>
      <c r="X87" s="64" t="s">
        <v>774</v>
      </c>
      <c r="Y87" s="64" t="s">
        <v>774</v>
      </c>
      <c r="Z87" s="64" t="s">
        <v>774</v>
      </c>
      <c r="AA87" s="64" t="s">
        <v>774</v>
      </c>
      <c r="AB87" s="65" t="s">
        <v>774</v>
      </c>
    </row>
    <row r="88" spans="1:28">
      <c r="A88" s="57" t="s">
        <v>172</v>
      </c>
      <c r="B88" s="57">
        <v>121</v>
      </c>
      <c r="C88" s="58" t="s">
        <v>8</v>
      </c>
      <c r="D88" s="59" t="s">
        <v>173</v>
      </c>
      <c r="E88" s="60">
        <v>0.15702479338842976</v>
      </c>
      <c r="F88" s="60">
        <v>4.9586776859504134E-2</v>
      </c>
      <c r="G88" s="60">
        <v>0</v>
      </c>
      <c r="H88" s="60">
        <v>0.79338842975206614</v>
      </c>
      <c r="I88" s="60">
        <v>0</v>
      </c>
      <c r="J88" s="59">
        <v>121</v>
      </c>
      <c r="K88" s="61">
        <v>7.6923076923076927E-3</v>
      </c>
      <c r="L88" s="61">
        <v>0.29230769230769232</v>
      </c>
      <c r="M88" s="61">
        <v>0</v>
      </c>
      <c r="N88" s="61">
        <v>0.66153846153846152</v>
      </c>
      <c r="O88" s="61">
        <v>3.8461538461538464E-2</v>
      </c>
      <c r="P88" s="62">
        <v>130</v>
      </c>
      <c r="Q88" s="63">
        <v>7.2164948453608241E-2</v>
      </c>
      <c r="R88" s="32">
        <v>0.4845360824742268</v>
      </c>
      <c r="S88" s="63">
        <v>0</v>
      </c>
      <c r="T88" s="63">
        <v>0.41237113402061853</v>
      </c>
      <c r="U88" s="63">
        <v>3.0927835051546393E-2</v>
      </c>
      <c r="V88" s="59">
        <v>97</v>
      </c>
      <c r="W88" s="64">
        <v>2.6315789473684209E-2</v>
      </c>
      <c r="X88" s="64">
        <v>0.47368421052631576</v>
      </c>
      <c r="Y88" s="64">
        <v>0</v>
      </c>
      <c r="Z88" s="64">
        <v>0.5</v>
      </c>
      <c r="AA88" s="64">
        <v>0</v>
      </c>
      <c r="AB88" s="65">
        <v>76</v>
      </c>
    </row>
    <row r="89" spans="1:28">
      <c r="A89" s="57" t="s">
        <v>174</v>
      </c>
      <c r="B89" s="57">
        <v>101</v>
      </c>
      <c r="C89" s="58" t="s">
        <v>13</v>
      </c>
      <c r="D89" s="59" t="s">
        <v>175</v>
      </c>
      <c r="E89" s="60" t="s">
        <v>774</v>
      </c>
      <c r="F89" s="60" t="s">
        <v>774</v>
      </c>
      <c r="G89" s="60" t="s">
        <v>774</v>
      </c>
      <c r="H89" s="60" t="s">
        <v>774</v>
      </c>
      <c r="I89" s="60" t="s">
        <v>774</v>
      </c>
      <c r="J89" s="60" t="s">
        <v>774</v>
      </c>
      <c r="K89" s="61" t="s">
        <v>774</v>
      </c>
      <c r="L89" s="61" t="s">
        <v>774</v>
      </c>
      <c r="M89" s="61" t="s">
        <v>774</v>
      </c>
      <c r="N89" s="61" t="s">
        <v>774</v>
      </c>
      <c r="O89" s="61" t="s">
        <v>774</v>
      </c>
      <c r="P89" s="62" t="s">
        <v>774</v>
      </c>
      <c r="Q89" s="60" t="s">
        <v>774</v>
      </c>
      <c r="R89" s="60" t="s">
        <v>774</v>
      </c>
      <c r="S89" s="60" t="s">
        <v>774</v>
      </c>
      <c r="T89" s="60" t="s">
        <v>774</v>
      </c>
      <c r="U89" s="60" t="s">
        <v>774</v>
      </c>
      <c r="V89" s="60" t="s">
        <v>774</v>
      </c>
      <c r="W89" s="64" t="s">
        <v>774</v>
      </c>
      <c r="X89" s="64" t="s">
        <v>774</v>
      </c>
      <c r="Y89" s="64" t="s">
        <v>774</v>
      </c>
      <c r="Z89" s="64" t="s">
        <v>774</v>
      </c>
      <c r="AA89" s="64" t="s">
        <v>774</v>
      </c>
      <c r="AB89" s="65" t="s">
        <v>774</v>
      </c>
    </row>
    <row r="90" spans="1:28">
      <c r="A90" s="57" t="s">
        <v>176</v>
      </c>
      <c r="B90" s="57">
        <v>101</v>
      </c>
      <c r="C90" s="58" t="s">
        <v>13</v>
      </c>
      <c r="D90" s="59" t="s">
        <v>177</v>
      </c>
      <c r="E90" s="60" t="s">
        <v>774</v>
      </c>
      <c r="F90" s="60" t="s">
        <v>774</v>
      </c>
      <c r="G90" s="60" t="s">
        <v>774</v>
      </c>
      <c r="H90" s="60" t="s">
        <v>774</v>
      </c>
      <c r="I90" s="60" t="s">
        <v>774</v>
      </c>
      <c r="J90" s="60" t="s">
        <v>774</v>
      </c>
      <c r="K90" s="61" t="s">
        <v>774</v>
      </c>
      <c r="L90" s="61" t="s">
        <v>774</v>
      </c>
      <c r="M90" s="61" t="s">
        <v>774</v>
      </c>
      <c r="N90" s="61" t="s">
        <v>774</v>
      </c>
      <c r="O90" s="61" t="s">
        <v>774</v>
      </c>
      <c r="P90" s="62" t="s">
        <v>774</v>
      </c>
      <c r="Q90" s="63" t="s">
        <v>694</v>
      </c>
      <c r="R90" s="32" t="s">
        <v>694</v>
      </c>
      <c r="S90" s="63" t="s">
        <v>694</v>
      </c>
      <c r="T90" s="63" t="s">
        <v>694</v>
      </c>
      <c r="U90" s="63" t="s">
        <v>694</v>
      </c>
      <c r="V90" s="63" t="s">
        <v>694</v>
      </c>
      <c r="W90" s="64" t="s">
        <v>694</v>
      </c>
      <c r="X90" s="64" t="s">
        <v>694</v>
      </c>
      <c r="Y90" s="64" t="s">
        <v>694</v>
      </c>
      <c r="Z90" s="64" t="s">
        <v>694</v>
      </c>
      <c r="AA90" s="64" t="s">
        <v>694</v>
      </c>
      <c r="AB90" s="64" t="s">
        <v>694</v>
      </c>
    </row>
    <row r="91" spans="1:28">
      <c r="A91" s="57" t="s">
        <v>178</v>
      </c>
      <c r="B91" s="57">
        <v>112</v>
      </c>
      <c r="C91" s="58" t="s">
        <v>13</v>
      </c>
      <c r="D91" s="59" t="s">
        <v>179</v>
      </c>
      <c r="E91" s="63" t="s">
        <v>694</v>
      </c>
      <c r="F91" s="32" t="s">
        <v>694</v>
      </c>
      <c r="G91" s="63" t="s">
        <v>694</v>
      </c>
      <c r="H91" s="63" t="s">
        <v>694</v>
      </c>
      <c r="I91" s="63" t="s">
        <v>694</v>
      </c>
      <c r="J91" s="63" t="s">
        <v>694</v>
      </c>
      <c r="K91" s="66" t="s">
        <v>694</v>
      </c>
      <c r="L91" s="66" t="s">
        <v>694</v>
      </c>
      <c r="M91" s="66" t="s">
        <v>694</v>
      </c>
      <c r="N91" s="66" t="s">
        <v>694</v>
      </c>
      <c r="O91" s="61" t="s">
        <v>694</v>
      </c>
      <c r="P91" s="61" t="s">
        <v>694</v>
      </c>
      <c r="Q91" s="63" t="s">
        <v>694</v>
      </c>
      <c r="R91" s="32" t="s">
        <v>694</v>
      </c>
      <c r="S91" s="63" t="s">
        <v>694</v>
      </c>
      <c r="T91" s="63" t="s">
        <v>694</v>
      </c>
      <c r="U91" s="63" t="s">
        <v>694</v>
      </c>
      <c r="V91" s="63" t="s">
        <v>694</v>
      </c>
      <c r="W91" s="64" t="s">
        <v>694</v>
      </c>
      <c r="X91" s="64" t="s">
        <v>694</v>
      </c>
      <c r="Y91" s="64" t="s">
        <v>694</v>
      </c>
      <c r="Z91" s="64" t="s">
        <v>694</v>
      </c>
      <c r="AA91" s="64" t="s">
        <v>694</v>
      </c>
      <c r="AB91" s="64" t="s">
        <v>694</v>
      </c>
    </row>
    <row r="92" spans="1:28">
      <c r="A92" s="57" t="s">
        <v>180</v>
      </c>
      <c r="B92" s="57">
        <v>105</v>
      </c>
      <c r="C92" s="58" t="s">
        <v>13</v>
      </c>
      <c r="D92" s="59" t="s">
        <v>181</v>
      </c>
      <c r="E92" s="60" t="s">
        <v>774</v>
      </c>
      <c r="F92" s="60" t="s">
        <v>774</v>
      </c>
      <c r="G92" s="60" t="s">
        <v>774</v>
      </c>
      <c r="H92" s="60" t="s">
        <v>774</v>
      </c>
      <c r="I92" s="60" t="s">
        <v>774</v>
      </c>
      <c r="J92" s="60" t="s">
        <v>774</v>
      </c>
      <c r="K92" s="61" t="s">
        <v>774</v>
      </c>
      <c r="L92" s="61" t="s">
        <v>774</v>
      </c>
      <c r="M92" s="61" t="s">
        <v>774</v>
      </c>
      <c r="N92" s="61" t="s">
        <v>774</v>
      </c>
      <c r="O92" s="61" t="s">
        <v>774</v>
      </c>
      <c r="P92" s="62" t="s">
        <v>774</v>
      </c>
      <c r="Q92" s="60" t="s">
        <v>774</v>
      </c>
      <c r="R92" s="60" t="s">
        <v>774</v>
      </c>
      <c r="S92" s="60" t="s">
        <v>774</v>
      </c>
      <c r="T92" s="60" t="s">
        <v>774</v>
      </c>
      <c r="U92" s="60" t="s">
        <v>774</v>
      </c>
      <c r="V92" s="60" t="s">
        <v>774</v>
      </c>
      <c r="W92" s="64" t="s">
        <v>774</v>
      </c>
      <c r="X92" s="64" t="s">
        <v>774</v>
      </c>
      <c r="Y92" s="64" t="s">
        <v>774</v>
      </c>
      <c r="Z92" s="64" t="s">
        <v>774</v>
      </c>
      <c r="AA92" s="64" t="s">
        <v>774</v>
      </c>
      <c r="AB92" s="65" t="s">
        <v>774</v>
      </c>
    </row>
    <row r="93" spans="1:28">
      <c r="A93" s="57" t="s">
        <v>182</v>
      </c>
      <c r="B93" s="57">
        <v>171</v>
      </c>
      <c r="C93" s="58" t="s">
        <v>13</v>
      </c>
      <c r="D93" s="59" t="s">
        <v>183</v>
      </c>
      <c r="E93" s="60" t="s">
        <v>774</v>
      </c>
      <c r="F93" s="60" t="s">
        <v>774</v>
      </c>
      <c r="G93" s="60" t="s">
        <v>774</v>
      </c>
      <c r="H93" s="60" t="s">
        <v>774</v>
      </c>
      <c r="I93" s="60" t="s">
        <v>774</v>
      </c>
      <c r="J93" s="60" t="s">
        <v>774</v>
      </c>
      <c r="K93" s="61" t="s">
        <v>774</v>
      </c>
      <c r="L93" s="61" t="s">
        <v>774</v>
      </c>
      <c r="M93" s="61" t="s">
        <v>774</v>
      </c>
      <c r="N93" s="61" t="s">
        <v>774</v>
      </c>
      <c r="O93" s="61" t="s">
        <v>774</v>
      </c>
      <c r="P93" s="62" t="s">
        <v>774</v>
      </c>
      <c r="Q93" s="60" t="s">
        <v>774</v>
      </c>
      <c r="R93" s="60" t="s">
        <v>774</v>
      </c>
      <c r="S93" s="60" t="s">
        <v>774</v>
      </c>
      <c r="T93" s="60" t="s">
        <v>774</v>
      </c>
      <c r="U93" s="60" t="s">
        <v>774</v>
      </c>
      <c r="V93" s="60" t="s">
        <v>774</v>
      </c>
      <c r="W93" s="64" t="s">
        <v>774</v>
      </c>
      <c r="X93" s="64" t="s">
        <v>774</v>
      </c>
      <c r="Y93" s="64" t="s">
        <v>774</v>
      </c>
      <c r="Z93" s="64" t="s">
        <v>774</v>
      </c>
      <c r="AA93" s="64" t="s">
        <v>774</v>
      </c>
      <c r="AB93" s="65" t="s">
        <v>774</v>
      </c>
    </row>
    <row r="94" spans="1:28">
      <c r="A94" s="57" t="s">
        <v>184</v>
      </c>
      <c r="B94" s="57">
        <v>105</v>
      </c>
      <c r="C94" s="58" t="s">
        <v>13</v>
      </c>
      <c r="D94" s="59" t="s">
        <v>185</v>
      </c>
      <c r="E94" s="60">
        <v>0.13636363636363635</v>
      </c>
      <c r="F94" s="60">
        <v>0.72727272727272729</v>
      </c>
      <c r="G94" s="60">
        <v>0.13636363636363635</v>
      </c>
      <c r="H94" s="60">
        <v>0</v>
      </c>
      <c r="I94" s="60">
        <v>0</v>
      </c>
      <c r="J94" s="59">
        <v>22</v>
      </c>
      <c r="K94" s="61">
        <v>3.3333333333333333E-2</v>
      </c>
      <c r="L94" s="61">
        <v>0.73333333333333328</v>
      </c>
      <c r="M94" s="61">
        <v>0.16666666666666666</v>
      </c>
      <c r="N94" s="61">
        <v>6.6666666666666666E-2</v>
      </c>
      <c r="O94" s="61">
        <v>0</v>
      </c>
      <c r="P94" s="62">
        <v>30</v>
      </c>
      <c r="Q94" s="63">
        <v>0.13793103448275862</v>
      </c>
      <c r="R94" s="32">
        <v>0.72413793103448276</v>
      </c>
      <c r="S94" s="63">
        <v>0.13793103448275862</v>
      </c>
      <c r="T94" s="63">
        <v>0</v>
      </c>
      <c r="U94" s="63">
        <v>0</v>
      </c>
      <c r="V94" s="59">
        <v>29</v>
      </c>
      <c r="W94" s="64">
        <v>0</v>
      </c>
      <c r="X94" s="64">
        <v>0.69230769230769229</v>
      </c>
      <c r="Y94" s="64">
        <v>0</v>
      </c>
      <c r="Z94" s="64">
        <v>7.6923076923076927E-2</v>
      </c>
      <c r="AA94" s="64">
        <v>0.23076923076923078</v>
      </c>
      <c r="AB94" s="65">
        <v>13</v>
      </c>
    </row>
    <row r="95" spans="1:28">
      <c r="A95" s="57" t="s">
        <v>186</v>
      </c>
      <c r="B95" s="57">
        <v>105</v>
      </c>
      <c r="C95" s="58" t="s">
        <v>13</v>
      </c>
      <c r="D95" s="59" t="s">
        <v>187</v>
      </c>
      <c r="E95" s="60">
        <v>0.8666666666666667</v>
      </c>
      <c r="F95" s="60">
        <v>0</v>
      </c>
      <c r="G95" s="60">
        <v>0</v>
      </c>
      <c r="H95" s="60">
        <v>0</v>
      </c>
      <c r="I95" s="60">
        <v>0.13333333333333333</v>
      </c>
      <c r="J95" s="59">
        <v>15</v>
      </c>
      <c r="K95" s="61">
        <v>0.70588235294117652</v>
      </c>
      <c r="L95" s="61">
        <v>0</v>
      </c>
      <c r="M95" s="61">
        <v>0</v>
      </c>
      <c r="N95" s="61">
        <v>0.17647058823529413</v>
      </c>
      <c r="O95" s="61">
        <v>0.11764705882352941</v>
      </c>
      <c r="P95" s="62">
        <v>17</v>
      </c>
      <c r="Q95" s="63">
        <v>0.21428571428571427</v>
      </c>
      <c r="R95" s="32">
        <v>0.14285714285714285</v>
      </c>
      <c r="S95" s="63">
        <v>0</v>
      </c>
      <c r="T95" s="63">
        <v>0.5</v>
      </c>
      <c r="U95" s="63">
        <v>0.14285714285714285</v>
      </c>
      <c r="V95" s="59">
        <v>14</v>
      </c>
      <c r="W95" s="64">
        <v>0</v>
      </c>
      <c r="X95" s="64">
        <v>0.66666666666666663</v>
      </c>
      <c r="Y95" s="64">
        <v>0</v>
      </c>
      <c r="Z95" s="64">
        <v>0.20833333333333334</v>
      </c>
      <c r="AA95" s="64">
        <v>0.125</v>
      </c>
      <c r="AB95" s="65">
        <v>24</v>
      </c>
    </row>
    <row r="96" spans="1:28">
      <c r="A96" s="57" t="s">
        <v>188</v>
      </c>
      <c r="B96" s="57">
        <v>189</v>
      </c>
      <c r="C96" s="58" t="s">
        <v>13</v>
      </c>
      <c r="D96" s="59" t="s">
        <v>189</v>
      </c>
      <c r="E96" s="60">
        <v>0.3888888888888889</v>
      </c>
      <c r="F96" s="60">
        <v>0.29629629629629628</v>
      </c>
      <c r="G96" s="60">
        <v>0</v>
      </c>
      <c r="H96" s="60">
        <v>0.29629629629629628</v>
      </c>
      <c r="I96" s="60">
        <v>1.8518518518518517E-2</v>
      </c>
      <c r="J96" s="59">
        <v>54</v>
      </c>
      <c r="K96" s="61">
        <v>0.34042553191489361</v>
      </c>
      <c r="L96" s="61">
        <v>0.48936170212765956</v>
      </c>
      <c r="M96" s="61">
        <v>0</v>
      </c>
      <c r="N96" s="61">
        <v>0.1702127659574468</v>
      </c>
      <c r="O96" s="61">
        <v>0</v>
      </c>
      <c r="P96" s="62">
        <v>47</v>
      </c>
      <c r="Q96" s="63">
        <v>0.14285714285714285</v>
      </c>
      <c r="R96" s="32">
        <v>0.54761904761904767</v>
      </c>
      <c r="S96" s="63">
        <v>0</v>
      </c>
      <c r="T96" s="63">
        <v>0.21428571428571427</v>
      </c>
      <c r="U96" s="63">
        <v>9.5238095238095233E-2</v>
      </c>
      <c r="V96" s="59">
        <v>42</v>
      </c>
      <c r="W96" s="64">
        <v>7.4999999999999997E-2</v>
      </c>
      <c r="X96" s="64">
        <v>0.67500000000000004</v>
      </c>
      <c r="Y96" s="64">
        <v>0</v>
      </c>
      <c r="Z96" s="64">
        <v>0.17499999999999999</v>
      </c>
      <c r="AA96" s="64">
        <v>7.4999999999999997E-2</v>
      </c>
      <c r="AB96" s="65">
        <v>40</v>
      </c>
    </row>
    <row r="97" spans="1:28">
      <c r="A97" s="57" t="s">
        <v>190</v>
      </c>
      <c r="B97" s="57">
        <v>113</v>
      </c>
      <c r="C97" s="58" t="s">
        <v>13</v>
      </c>
      <c r="D97" s="59" t="s">
        <v>191</v>
      </c>
      <c r="E97" s="60" t="s">
        <v>774</v>
      </c>
      <c r="F97" s="60" t="s">
        <v>774</v>
      </c>
      <c r="G97" s="60" t="s">
        <v>774</v>
      </c>
      <c r="H97" s="60" t="s">
        <v>774</v>
      </c>
      <c r="I97" s="60" t="s">
        <v>774</v>
      </c>
      <c r="J97" s="60" t="s">
        <v>774</v>
      </c>
      <c r="K97" s="61" t="s">
        <v>774</v>
      </c>
      <c r="L97" s="61" t="s">
        <v>774</v>
      </c>
      <c r="M97" s="61" t="s">
        <v>774</v>
      </c>
      <c r="N97" s="61" t="s">
        <v>774</v>
      </c>
      <c r="O97" s="61" t="s">
        <v>774</v>
      </c>
      <c r="P97" s="62" t="s">
        <v>774</v>
      </c>
      <c r="Q97" s="60" t="s">
        <v>774</v>
      </c>
      <c r="R97" s="60" t="s">
        <v>774</v>
      </c>
      <c r="S97" s="60" t="s">
        <v>774</v>
      </c>
      <c r="T97" s="60" t="s">
        <v>774</v>
      </c>
      <c r="U97" s="60" t="s">
        <v>774</v>
      </c>
      <c r="V97" s="60" t="s">
        <v>774</v>
      </c>
      <c r="W97" s="64" t="s">
        <v>694</v>
      </c>
      <c r="X97" s="64" t="s">
        <v>694</v>
      </c>
      <c r="Y97" s="64" t="s">
        <v>694</v>
      </c>
      <c r="Z97" s="64" t="s">
        <v>694</v>
      </c>
      <c r="AA97" s="64" t="s">
        <v>694</v>
      </c>
      <c r="AB97" s="64" t="s">
        <v>694</v>
      </c>
    </row>
    <row r="98" spans="1:28">
      <c r="A98" s="58">
        <v>32312</v>
      </c>
      <c r="B98" s="58">
        <v>101</v>
      </c>
      <c r="C98" s="58" t="s">
        <v>13</v>
      </c>
      <c r="D98" s="21" t="s">
        <v>192</v>
      </c>
      <c r="E98" s="63" t="s">
        <v>694</v>
      </c>
      <c r="F98" s="32" t="s">
        <v>694</v>
      </c>
      <c r="G98" s="63" t="s">
        <v>694</v>
      </c>
      <c r="H98" s="63" t="s">
        <v>694</v>
      </c>
      <c r="I98" s="63" t="s">
        <v>694</v>
      </c>
      <c r="J98" s="63" t="s">
        <v>694</v>
      </c>
      <c r="K98" s="66" t="s">
        <v>694</v>
      </c>
      <c r="L98" s="66" t="s">
        <v>694</v>
      </c>
      <c r="M98" s="66" t="s">
        <v>694</v>
      </c>
      <c r="N98" s="66" t="s">
        <v>694</v>
      </c>
      <c r="O98" s="61" t="s">
        <v>694</v>
      </c>
      <c r="P98" s="61" t="s">
        <v>694</v>
      </c>
      <c r="Q98" s="63" t="s">
        <v>694</v>
      </c>
      <c r="R98" s="32" t="s">
        <v>694</v>
      </c>
      <c r="S98" s="63" t="s">
        <v>694</v>
      </c>
      <c r="T98" s="63" t="s">
        <v>694</v>
      </c>
      <c r="U98" s="63" t="s">
        <v>694</v>
      </c>
      <c r="V98" s="63" t="s">
        <v>694</v>
      </c>
      <c r="W98" s="64" t="s">
        <v>694</v>
      </c>
      <c r="X98" s="64" t="s">
        <v>694</v>
      </c>
      <c r="Y98" s="64" t="s">
        <v>694</v>
      </c>
      <c r="Z98" s="64" t="s">
        <v>694</v>
      </c>
      <c r="AA98" s="64" t="s">
        <v>694</v>
      </c>
      <c r="AB98" s="64" t="s">
        <v>694</v>
      </c>
    </row>
    <row r="99" spans="1:28">
      <c r="A99" s="57" t="s">
        <v>193</v>
      </c>
      <c r="B99" s="57">
        <v>112</v>
      </c>
      <c r="C99" s="58" t="s">
        <v>13</v>
      </c>
      <c r="D99" s="59" t="s">
        <v>194</v>
      </c>
      <c r="E99" s="63" t="s">
        <v>694</v>
      </c>
      <c r="F99" s="32" t="s">
        <v>694</v>
      </c>
      <c r="G99" s="63" t="s">
        <v>694</v>
      </c>
      <c r="H99" s="63" t="s">
        <v>694</v>
      </c>
      <c r="I99" s="63" t="s">
        <v>694</v>
      </c>
      <c r="J99" s="63" t="s">
        <v>694</v>
      </c>
      <c r="K99" s="66" t="s">
        <v>694</v>
      </c>
      <c r="L99" s="66" t="s">
        <v>694</v>
      </c>
      <c r="M99" s="66" t="s">
        <v>694</v>
      </c>
      <c r="N99" s="66" t="s">
        <v>694</v>
      </c>
      <c r="O99" s="61" t="s">
        <v>694</v>
      </c>
      <c r="P99" s="61" t="s">
        <v>694</v>
      </c>
      <c r="Q99" s="63" t="s">
        <v>694</v>
      </c>
      <c r="R99" s="32" t="s">
        <v>694</v>
      </c>
      <c r="S99" s="63" t="s">
        <v>694</v>
      </c>
      <c r="T99" s="63" t="s">
        <v>694</v>
      </c>
      <c r="U99" s="63" t="s">
        <v>694</v>
      </c>
      <c r="V99" s="63" t="s">
        <v>694</v>
      </c>
      <c r="W99" s="64" t="s">
        <v>694</v>
      </c>
      <c r="X99" s="64" t="s">
        <v>694</v>
      </c>
      <c r="Y99" s="64" t="s">
        <v>694</v>
      </c>
      <c r="Z99" s="64" t="s">
        <v>694</v>
      </c>
      <c r="AA99" s="64" t="s">
        <v>694</v>
      </c>
      <c r="AB99" s="64" t="s">
        <v>694</v>
      </c>
    </row>
    <row r="100" spans="1:28">
      <c r="A100" s="57" t="s">
        <v>195</v>
      </c>
      <c r="B100" s="57">
        <v>113</v>
      </c>
      <c r="C100" s="58" t="s">
        <v>13</v>
      </c>
      <c r="D100" s="59" t="s">
        <v>196</v>
      </c>
      <c r="E100" s="60">
        <v>0.6</v>
      </c>
      <c r="F100" s="60">
        <v>0</v>
      </c>
      <c r="G100" s="60">
        <v>0</v>
      </c>
      <c r="H100" s="60">
        <v>0.3</v>
      </c>
      <c r="I100" s="60">
        <v>0.1</v>
      </c>
      <c r="J100" s="59">
        <v>10</v>
      </c>
      <c r="K100" s="61" t="s">
        <v>774</v>
      </c>
      <c r="L100" s="61" t="s">
        <v>774</v>
      </c>
      <c r="M100" s="61" t="s">
        <v>774</v>
      </c>
      <c r="N100" s="61" t="s">
        <v>774</v>
      </c>
      <c r="O100" s="61" t="s">
        <v>774</v>
      </c>
      <c r="P100" s="62" t="s">
        <v>774</v>
      </c>
      <c r="Q100" s="60" t="s">
        <v>774</v>
      </c>
      <c r="R100" s="60" t="s">
        <v>774</v>
      </c>
      <c r="S100" s="60" t="s">
        <v>774</v>
      </c>
      <c r="T100" s="60" t="s">
        <v>774</v>
      </c>
      <c r="U100" s="60" t="s">
        <v>774</v>
      </c>
      <c r="V100" s="60" t="s">
        <v>774</v>
      </c>
      <c r="W100" s="64" t="s">
        <v>774</v>
      </c>
      <c r="X100" s="64" t="s">
        <v>774</v>
      </c>
      <c r="Y100" s="64" t="s">
        <v>774</v>
      </c>
      <c r="Z100" s="64" t="s">
        <v>774</v>
      </c>
      <c r="AA100" s="64" t="s">
        <v>774</v>
      </c>
      <c r="AB100" s="65" t="s">
        <v>774</v>
      </c>
    </row>
    <row r="101" spans="1:28">
      <c r="A101" s="57" t="s">
        <v>197</v>
      </c>
      <c r="B101" s="57">
        <v>101</v>
      </c>
      <c r="C101" s="58" t="s">
        <v>13</v>
      </c>
      <c r="D101" s="59" t="s">
        <v>198</v>
      </c>
      <c r="E101" s="60" t="s">
        <v>774</v>
      </c>
      <c r="F101" s="60" t="s">
        <v>774</v>
      </c>
      <c r="G101" s="60" t="s">
        <v>774</v>
      </c>
      <c r="H101" s="60" t="s">
        <v>774</v>
      </c>
      <c r="I101" s="60" t="s">
        <v>774</v>
      </c>
      <c r="J101" s="60" t="s">
        <v>774</v>
      </c>
      <c r="K101" s="61" t="s">
        <v>774</v>
      </c>
      <c r="L101" s="61" t="s">
        <v>774</v>
      </c>
      <c r="M101" s="61" t="s">
        <v>774</v>
      </c>
      <c r="N101" s="61" t="s">
        <v>774</v>
      </c>
      <c r="O101" s="61" t="s">
        <v>774</v>
      </c>
      <c r="P101" s="62" t="s">
        <v>774</v>
      </c>
      <c r="Q101" s="60" t="s">
        <v>774</v>
      </c>
      <c r="R101" s="60" t="s">
        <v>774</v>
      </c>
      <c r="S101" s="60" t="s">
        <v>774</v>
      </c>
      <c r="T101" s="60" t="s">
        <v>774</v>
      </c>
      <c r="U101" s="60" t="s">
        <v>774</v>
      </c>
      <c r="V101" s="60" t="s">
        <v>774</v>
      </c>
      <c r="W101" s="64" t="s">
        <v>694</v>
      </c>
      <c r="X101" s="64" t="s">
        <v>694</v>
      </c>
      <c r="Y101" s="64" t="s">
        <v>694</v>
      </c>
      <c r="Z101" s="64" t="s">
        <v>694</v>
      </c>
      <c r="AA101" s="64" t="s">
        <v>694</v>
      </c>
      <c r="AB101" s="64" t="s">
        <v>694</v>
      </c>
    </row>
    <row r="102" spans="1:28">
      <c r="A102" s="57" t="s">
        <v>199</v>
      </c>
      <c r="B102" s="57">
        <v>105</v>
      </c>
      <c r="C102" s="58" t="s">
        <v>13</v>
      </c>
      <c r="D102" s="59" t="s">
        <v>200</v>
      </c>
      <c r="E102" s="60" t="s">
        <v>774</v>
      </c>
      <c r="F102" s="60" t="s">
        <v>774</v>
      </c>
      <c r="G102" s="60" t="s">
        <v>774</v>
      </c>
      <c r="H102" s="60" t="s">
        <v>774</v>
      </c>
      <c r="I102" s="60" t="s">
        <v>774</v>
      </c>
      <c r="J102" s="60" t="s">
        <v>774</v>
      </c>
      <c r="K102" s="61">
        <v>7.1428571428571425E-2</v>
      </c>
      <c r="L102" s="61">
        <v>0.5714285714285714</v>
      </c>
      <c r="M102" s="61">
        <v>0</v>
      </c>
      <c r="N102" s="61">
        <v>0.21428571428571427</v>
      </c>
      <c r="O102" s="61">
        <v>0.14285714285714285</v>
      </c>
      <c r="P102" s="62">
        <v>14</v>
      </c>
      <c r="Q102" s="63">
        <v>0.17647058823529413</v>
      </c>
      <c r="R102" s="32">
        <v>0.58823529411764708</v>
      </c>
      <c r="S102" s="63">
        <v>0</v>
      </c>
      <c r="T102" s="63">
        <v>0.17647058823529413</v>
      </c>
      <c r="U102" s="63">
        <v>5.8823529411764705E-2</v>
      </c>
      <c r="V102" s="59">
        <v>17</v>
      </c>
      <c r="W102" s="64">
        <v>0.16666666666666666</v>
      </c>
      <c r="X102" s="64">
        <v>0.5</v>
      </c>
      <c r="Y102" s="64">
        <v>0</v>
      </c>
      <c r="Z102" s="64">
        <v>0.25</v>
      </c>
      <c r="AA102" s="64">
        <v>8.3333333333333329E-2</v>
      </c>
      <c r="AB102" s="65">
        <v>12</v>
      </c>
    </row>
    <row r="103" spans="1:28">
      <c r="A103" s="57" t="s">
        <v>201</v>
      </c>
      <c r="B103" s="57">
        <v>121</v>
      </c>
      <c r="C103" s="58" t="s">
        <v>8</v>
      </c>
      <c r="D103" s="59" t="s">
        <v>202</v>
      </c>
      <c r="E103" s="60">
        <v>6.9264069264069264E-2</v>
      </c>
      <c r="F103" s="60">
        <v>0.67532467532467533</v>
      </c>
      <c r="G103" s="60">
        <v>5.627705627705628E-2</v>
      </c>
      <c r="H103" s="60">
        <v>9.0909090909090912E-2</v>
      </c>
      <c r="I103" s="60">
        <v>0.10822510822510822</v>
      </c>
      <c r="J103" s="59">
        <v>231</v>
      </c>
      <c r="K103" s="61">
        <v>3.7558685446009391E-2</v>
      </c>
      <c r="L103" s="61">
        <v>0.78873239436619713</v>
      </c>
      <c r="M103" s="61">
        <v>4.6948356807511738E-3</v>
      </c>
      <c r="N103" s="61">
        <v>5.1643192488262914E-2</v>
      </c>
      <c r="O103" s="61">
        <v>0.11737089201877934</v>
      </c>
      <c r="P103" s="62">
        <v>213</v>
      </c>
      <c r="Q103" s="63">
        <v>6.25E-2</v>
      </c>
      <c r="R103" s="32">
        <v>0.72115384615384615</v>
      </c>
      <c r="S103" s="63">
        <v>0</v>
      </c>
      <c r="T103" s="63">
        <v>7.6923076923076927E-2</v>
      </c>
      <c r="U103" s="63">
        <v>0.13942307692307693</v>
      </c>
      <c r="V103" s="59">
        <v>208</v>
      </c>
      <c r="W103" s="64">
        <v>4.3715846994535519E-2</v>
      </c>
      <c r="X103" s="64">
        <v>0.78688524590163933</v>
      </c>
      <c r="Y103" s="64">
        <v>0</v>
      </c>
      <c r="Z103" s="64">
        <v>8.1967213114754092E-2</v>
      </c>
      <c r="AA103" s="64">
        <v>8.7431693989071038E-2</v>
      </c>
      <c r="AB103" s="65">
        <v>183</v>
      </c>
    </row>
    <row r="104" spans="1:28" ht="15.75" customHeight="1">
      <c r="A104" s="57" t="s">
        <v>203</v>
      </c>
      <c r="B104" s="57">
        <v>112</v>
      </c>
      <c r="C104" s="58" t="s">
        <v>13</v>
      </c>
      <c r="D104" s="59" t="s">
        <v>204</v>
      </c>
      <c r="E104" s="60">
        <v>0.5</v>
      </c>
      <c r="F104" s="60">
        <v>0</v>
      </c>
      <c r="G104" s="60">
        <v>0</v>
      </c>
      <c r="H104" s="60">
        <v>0.35714285714285715</v>
      </c>
      <c r="I104" s="60">
        <v>0.14285714285714285</v>
      </c>
      <c r="J104" s="59">
        <v>14</v>
      </c>
      <c r="K104" s="61">
        <v>0.72727272727272729</v>
      </c>
      <c r="L104" s="61">
        <v>0</v>
      </c>
      <c r="M104" s="61">
        <v>0</v>
      </c>
      <c r="N104" s="61">
        <v>9.0909090909090912E-2</v>
      </c>
      <c r="O104" s="61">
        <v>0.18181818181818182</v>
      </c>
      <c r="P104" s="62">
        <v>11</v>
      </c>
      <c r="Q104" s="63">
        <v>0.6</v>
      </c>
      <c r="R104" s="32">
        <v>0</v>
      </c>
      <c r="S104" s="63">
        <v>0</v>
      </c>
      <c r="T104" s="63">
        <v>0</v>
      </c>
      <c r="U104" s="63">
        <v>0.4</v>
      </c>
      <c r="V104" s="59">
        <v>10</v>
      </c>
      <c r="W104" s="64" t="s">
        <v>774</v>
      </c>
      <c r="X104" s="64" t="s">
        <v>774</v>
      </c>
      <c r="Y104" s="64" t="s">
        <v>774</v>
      </c>
      <c r="Z104" s="64" t="s">
        <v>774</v>
      </c>
      <c r="AA104" s="64" t="s">
        <v>774</v>
      </c>
      <c r="AB104" s="65" t="s">
        <v>774</v>
      </c>
    </row>
    <row r="105" spans="1:28">
      <c r="A105" s="57" t="s">
        <v>205</v>
      </c>
      <c r="B105" s="57">
        <v>113</v>
      </c>
      <c r="C105" s="58" t="s">
        <v>13</v>
      </c>
      <c r="D105" s="59" t="s">
        <v>206</v>
      </c>
      <c r="E105" s="60" t="s">
        <v>774</v>
      </c>
      <c r="F105" s="60" t="s">
        <v>774</v>
      </c>
      <c r="G105" s="60" t="s">
        <v>774</v>
      </c>
      <c r="H105" s="60" t="s">
        <v>774</v>
      </c>
      <c r="I105" s="60" t="s">
        <v>774</v>
      </c>
      <c r="J105" s="60" t="s">
        <v>774</v>
      </c>
      <c r="K105" s="61" t="s">
        <v>774</v>
      </c>
      <c r="L105" s="61" t="s">
        <v>774</v>
      </c>
      <c r="M105" s="61" t="s">
        <v>774</v>
      </c>
      <c r="N105" s="61" t="s">
        <v>774</v>
      </c>
      <c r="O105" s="61" t="s">
        <v>774</v>
      </c>
      <c r="P105" s="62" t="s">
        <v>774</v>
      </c>
      <c r="Q105" s="60" t="s">
        <v>774</v>
      </c>
      <c r="R105" s="60" t="s">
        <v>774</v>
      </c>
      <c r="S105" s="60" t="s">
        <v>774</v>
      </c>
      <c r="T105" s="60" t="s">
        <v>774</v>
      </c>
      <c r="U105" s="60" t="s">
        <v>774</v>
      </c>
      <c r="V105" s="60" t="s">
        <v>774</v>
      </c>
      <c r="W105" s="64" t="s">
        <v>774</v>
      </c>
      <c r="X105" s="64" t="s">
        <v>774</v>
      </c>
      <c r="Y105" s="64" t="s">
        <v>774</v>
      </c>
      <c r="Z105" s="64" t="s">
        <v>774</v>
      </c>
      <c r="AA105" s="64" t="s">
        <v>774</v>
      </c>
      <c r="AB105" s="65" t="s">
        <v>774</v>
      </c>
    </row>
    <row r="106" spans="1:28">
      <c r="A106" s="57" t="s">
        <v>207</v>
      </c>
      <c r="B106" s="57">
        <v>113</v>
      </c>
      <c r="C106" s="58" t="s">
        <v>13</v>
      </c>
      <c r="D106" s="59" t="s">
        <v>208</v>
      </c>
      <c r="E106" s="60">
        <v>1</v>
      </c>
      <c r="F106" s="60">
        <v>0</v>
      </c>
      <c r="G106" s="60">
        <v>0</v>
      </c>
      <c r="H106" s="60">
        <v>0</v>
      </c>
      <c r="I106" s="60">
        <v>0</v>
      </c>
      <c r="J106" s="59">
        <v>11</v>
      </c>
      <c r="K106" s="61">
        <v>1</v>
      </c>
      <c r="L106" s="61">
        <v>0</v>
      </c>
      <c r="M106" s="61">
        <v>0</v>
      </c>
      <c r="N106" s="61">
        <v>0</v>
      </c>
      <c r="O106" s="61">
        <v>0</v>
      </c>
      <c r="P106" s="62">
        <v>13</v>
      </c>
      <c r="Q106" s="60" t="s">
        <v>774</v>
      </c>
      <c r="R106" s="60" t="s">
        <v>774</v>
      </c>
      <c r="S106" s="60" t="s">
        <v>774</v>
      </c>
      <c r="T106" s="60" t="s">
        <v>774</v>
      </c>
      <c r="U106" s="60" t="s">
        <v>774</v>
      </c>
      <c r="V106" s="60" t="s">
        <v>774</v>
      </c>
      <c r="W106" s="64" t="s">
        <v>774</v>
      </c>
      <c r="X106" s="64" t="s">
        <v>774</v>
      </c>
      <c r="Y106" s="64" t="s">
        <v>774</v>
      </c>
      <c r="Z106" s="64" t="s">
        <v>774</v>
      </c>
      <c r="AA106" s="64" t="s">
        <v>774</v>
      </c>
      <c r="AB106" s="65" t="s">
        <v>774</v>
      </c>
    </row>
    <row r="107" spans="1:28" ht="15.75" customHeight="1">
      <c r="A107" s="57">
        <v>27902</v>
      </c>
      <c r="B107" s="57">
        <v>121</v>
      </c>
      <c r="C107" s="58" t="s">
        <v>13</v>
      </c>
      <c r="D107" s="59" t="s">
        <v>639</v>
      </c>
      <c r="E107" s="63" t="s">
        <v>694</v>
      </c>
      <c r="F107" s="32" t="s">
        <v>694</v>
      </c>
      <c r="G107" s="63" t="s">
        <v>694</v>
      </c>
      <c r="H107" s="63" t="s">
        <v>694</v>
      </c>
      <c r="I107" s="63" t="s">
        <v>694</v>
      </c>
      <c r="J107" s="63" t="s">
        <v>694</v>
      </c>
      <c r="K107" s="66" t="s">
        <v>694</v>
      </c>
      <c r="L107" s="66" t="s">
        <v>694</v>
      </c>
      <c r="M107" s="66" t="s">
        <v>694</v>
      </c>
      <c r="N107" s="66" t="s">
        <v>694</v>
      </c>
      <c r="O107" s="61" t="s">
        <v>694</v>
      </c>
      <c r="P107" s="61" t="s">
        <v>694</v>
      </c>
      <c r="Q107" s="63" t="s">
        <v>694</v>
      </c>
      <c r="R107" s="32" t="s">
        <v>694</v>
      </c>
      <c r="S107" s="63" t="s">
        <v>694</v>
      </c>
      <c r="T107" s="63" t="s">
        <v>694</v>
      </c>
      <c r="U107" s="63" t="s">
        <v>694</v>
      </c>
      <c r="V107" s="63" t="s">
        <v>694</v>
      </c>
      <c r="W107" s="64" t="s">
        <v>774</v>
      </c>
      <c r="X107" s="64" t="s">
        <v>774</v>
      </c>
      <c r="Y107" s="64" t="s">
        <v>774</v>
      </c>
      <c r="Z107" s="64" t="s">
        <v>774</v>
      </c>
      <c r="AA107" s="64" t="s">
        <v>774</v>
      </c>
      <c r="AB107" s="65" t="s">
        <v>774</v>
      </c>
    </row>
    <row r="108" spans="1:28" ht="15.75" customHeight="1">
      <c r="A108" s="68" t="s">
        <v>209</v>
      </c>
      <c r="B108" s="57">
        <v>121</v>
      </c>
      <c r="C108" s="58" t="s">
        <v>13</v>
      </c>
      <c r="D108" s="16" t="s">
        <v>210</v>
      </c>
      <c r="E108" s="63" t="s">
        <v>694</v>
      </c>
      <c r="F108" s="32" t="s">
        <v>694</v>
      </c>
      <c r="G108" s="63" t="s">
        <v>694</v>
      </c>
      <c r="H108" s="63" t="s">
        <v>694</v>
      </c>
      <c r="I108" s="63" t="s">
        <v>694</v>
      </c>
      <c r="J108" s="63" t="s">
        <v>694</v>
      </c>
      <c r="K108" s="66" t="s">
        <v>694</v>
      </c>
      <c r="L108" s="66" t="s">
        <v>694</v>
      </c>
      <c r="M108" s="66" t="s">
        <v>694</v>
      </c>
      <c r="N108" s="66" t="s">
        <v>694</v>
      </c>
      <c r="O108" s="61" t="s">
        <v>694</v>
      </c>
      <c r="P108" s="61" t="s">
        <v>694</v>
      </c>
      <c r="Q108" s="63" t="s">
        <v>694</v>
      </c>
      <c r="R108" s="32" t="s">
        <v>694</v>
      </c>
      <c r="S108" s="63" t="s">
        <v>694</v>
      </c>
      <c r="T108" s="63" t="s">
        <v>694</v>
      </c>
      <c r="U108" s="63" t="s">
        <v>694</v>
      </c>
      <c r="V108" s="63" t="s">
        <v>694</v>
      </c>
      <c r="W108" s="64" t="s">
        <v>774</v>
      </c>
      <c r="X108" s="64" t="s">
        <v>774</v>
      </c>
      <c r="Y108" s="64" t="s">
        <v>774</v>
      </c>
      <c r="Z108" s="64" t="s">
        <v>774</v>
      </c>
      <c r="AA108" s="64" t="s">
        <v>774</v>
      </c>
      <c r="AB108" s="65" t="s">
        <v>774</v>
      </c>
    </row>
    <row r="109" spans="1:28">
      <c r="A109" s="57" t="s">
        <v>211</v>
      </c>
      <c r="B109" s="57">
        <v>121</v>
      </c>
      <c r="C109" s="58" t="s">
        <v>13</v>
      </c>
      <c r="D109" s="16" t="s">
        <v>212</v>
      </c>
      <c r="E109" s="63" t="s">
        <v>694</v>
      </c>
      <c r="F109" s="32" t="s">
        <v>694</v>
      </c>
      <c r="G109" s="63" t="s">
        <v>694</v>
      </c>
      <c r="H109" s="63" t="s">
        <v>694</v>
      </c>
      <c r="I109" s="63" t="s">
        <v>694</v>
      </c>
      <c r="J109" s="63" t="s">
        <v>694</v>
      </c>
      <c r="K109" s="66" t="s">
        <v>694</v>
      </c>
      <c r="L109" s="66" t="s">
        <v>694</v>
      </c>
      <c r="M109" s="66" t="s">
        <v>694</v>
      </c>
      <c r="N109" s="66" t="s">
        <v>694</v>
      </c>
      <c r="O109" s="61" t="s">
        <v>694</v>
      </c>
      <c r="P109" s="61" t="s">
        <v>694</v>
      </c>
      <c r="Q109" s="63" t="s">
        <v>694</v>
      </c>
      <c r="R109" s="32" t="s">
        <v>694</v>
      </c>
      <c r="S109" s="63" t="s">
        <v>694</v>
      </c>
      <c r="T109" s="63" t="s">
        <v>694</v>
      </c>
      <c r="U109" s="63" t="s">
        <v>694</v>
      </c>
      <c r="V109" s="63" t="s">
        <v>694</v>
      </c>
      <c r="W109" s="64" t="s">
        <v>774</v>
      </c>
      <c r="X109" s="64" t="s">
        <v>774</v>
      </c>
      <c r="Y109" s="64" t="s">
        <v>774</v>
      </c>
      <c r="Z109" s="64" t="s">
        <v>774</v>
      </c>
      <c r="AA109" s="64" t="s">
        <v>774</v>
      </c>
      <c r="AB109" s="65" t="s">
        <v>774</v>
      </c>
    </row>
    <row r="110" spans="1:28">
      <c r="A110" s="57" t="s">
        <v>214</v>
      </c>
      <c r="B110" s="57">
        <v>101</v>
      </c>
      <c r="C110" s="58" t="s">
        <v>13</v>
      </c>
      <c r="D110" s="59" t="s">
        <v>215</v>
      </c>
      <c r="E110" s="60" t="s">
        <v>774</v>
      </c>
      <c r="F110" s="60" t="s">
        <v>774</v>
      </c>
      <c r="G110" s="60" t="s">
        <v>774</v>
      </c>
      <c r="H110" s="60" t="s">
        <v>774</v>
      </c>
      <c r="I110" s="60" t="s">
        <v>774</v>
      </c>
      <c r="J110" s="60" t="s">
        <v>774</v>
      </c>
      <c r="K110" s="61" t="s">
        <v>774</v>
      </c>
      <c r="L110" s="61" t="s">
        <v>774</v>
      </c>
      <c r="M110" s="61" t="s">
        <v>774</v>
      </c>
      <c r="N110" s="61" t="s">
        <v>774</v>
      </c>
      <c r="O110" s="61" t="s">
        <v>774</v>
      </c>
      <c r="P110" s="62" t="s">
        <v>774</v>
      </c>
      <c r="Q110" s="60" t="s">
        <v>774</v>
      </c>
      <c r="R110" s="60" t="s">
        <v>774</v>
      </c>
      <c r="S110" s="60" t="s">
        <v>774</v>
      </c>
      <c r="T110" s="60" t="s">
        <v>774</v>
      </c>
      <c r="U110" s="60" t="s">
        <v>774</v>
      </c>
      <c r="V110" s="60" t="s">
        <v>774</v>
      </c>
      <c r="W110" s="64" t="s">
        <v>694</v>
      </c>
      <c r="X110" s="64" t="s">
        <v>694</v>
      </c>
      <c r="Y110" s="64" t="s">
        <v>694</v>
      </c>
      <c r="Z110" s="64" t="s">
        <v>694</v>
      </c>
      <c r="AA110" s="64" t="s">
        <v>694</v>
      </c>
      <c r="AB110" s="64" t="s">
        <v>694</v>
      </c>
    </row>
    <row r="111" spans="1:28" ht="15.75" customHeight="1">
      <c r="A111" s="57" t="s">
        <v>216</v>
      </c>
      <c r="B111" s="57">
        <v>189</v>
      </c>
      <c r="C111" s="58" t="s">
        <v>13</v>
      </c>
      <c r="D111" s="59" t="s">
        <v>217</v>
      </c>
      <c r="E111" s="63" t="s">
        <v>694</v>
      </c>
      <c r="F111" s="32" t="s">
        <v>694</v>
      </c>
      <c r="G111" s="63" t="s">
        <v>694</v>
      </c>
      <c r="H111" s="63" t="s">
        <v>694</v>
      </c>
      <c r="I111" s="63" t="s">
        <v>694</v>
      </c>
      <c r="J111" s="63" t="s">
        <v>694</v>
      </c>
      <c r="K111" s="66" t="s">
        <v>694</v>
      </c>
      <c r="L111" s="66" t="s">
        <v>694</v>
      </c>
      <c r="M111" s="66" t="s">
        <v>694</v>
      </c>
      <c r="N111" s="66" t="s">
        <v>694</v>
      </c>
      <c r="O111" s="61" t="s">
        <v>694</v>
      </c>
      <c r="P111" s="61" t="s">
        <v>694</v>
      </c>
      <c r="Q111" s="63" t="s">
        <v>694</v>
      </c>
      <c r="R111" s="32" t="s">
        <v>694</v>
      </c>
      <c r="S111" s="63" t="s">
        <v>694</v>
      </c>
      <c r="T111" s="63" t="s">
        <v>694</v>
      </c>
      <c r="U111" s="63" t="s">
        <v>694</v>
      </c>
      <c r="V111" s="63" t="s">
        <v>694</v>
      </c>
      <c r="W111" s="64" t="s">
        <v>694</v>
      </c>
      <c r="X111" s="64" t="s">
        <v>694</v>
      </c>
      <c r="Y111" s="64" t="s">
        <v>694</v>
      </c>
      <c r="Z111" s="64" t="s">
        <v>694</v>
      </c>
      <c r="AA111" s="64" t="s">
        <v>694</v>
      </c>
      <c r="AB111" s="64" t="s">
        <v>694</v>
      </c>
    </row>
    <row r="112" spans="1:28">
      <c r="A112" s="58">
        <v>36901</v>
      </c>
      <c r="B112" s="58">
        <v>123</v>
      </c>
      <c r="C112" s="58" t="s">
        <v>13</v>
      </c>
      <c r="D112" s="21" t="s">
        <v>218</v>
      </c>
      <c r="E112" s="63" t="s">
        <v>694</v>
      </c>
      <c r="F112" s="32" t="s">
        <v>694</v>
      </c>
      <c r="G112" s="63" t="s">
        <v>694</v>
      </c>
      <c r="H112" s="63" t="s">
        <v>694</v>
      </c>
      <c r="I112" s="63" t="s">
        <v>694</v>
      </c>
      <c r="J112" s="63" t="s">
        <v>694</v>
      </c>
      <c r="K112" s="66" t="s">
        <v>694</v>
      </c>
      <c r="L112" s="66" t="s">
        <v>694</v>
      </c>
      <c r="M112" s="66" t="s">
        <v>694</v>
      </c>
      <c r="N112" s="66" t="s">
        <v>694</v>
      </c>
      <c r="O112" s="61" t="s">
        <v>694</v>
      </c>
      <c r="P112" s="61" t="s">
        <v>694</v>
      </c>
      <c r="Q112" s="63" t="s">
        <v>694</v>
      </c>
      <c r="R112" s="32" t="s">
        <v>694</v>
      </c>
      <c r="S112" s="63" t="s">
        <v>694</v>
      </c>
      <c r="T112" s="63" t="s">
        <v>694</v>
      </c>
      <c r="U112" s="63" t="s">
        <v>694</v>
      </c>
      <c r="V112" s="63" t="s">
        <v>694</v>
      </c>
      <c r="W112" s="64" t="s">
        <v>694</v>
      </c>
      <c r="X112" s="64" t="s">
        <v>694</v>
      </c>
      <c r="Y112" s="64" t="s">
        <v>694</v>
      </c>
      <c r="Z112" s="64" t="s">
        <v>694</v>
      </c>
      <c r="AA112" s="64" t="s">
        <v>694</v>
      </c>
      <c r="AB112" s="64" t="s">
        <v>694</v>
      </c>
    </row>
    <row r="113" spans="1:28">
      <c r="A113" s="57" t="s">
        <v>219</v>
      </c>
      <c r="B113" s="57">
        <v>121</v>
      </c>
      <c r="C113" s="58" t="s">
        <v>13</v>
      </c>
      <c r="D113" s="59" t="s">
        <v>220</v>
      </c>
      <c r="E113" s="60">
        <v>0.10714285714285714</v>
      </c>
      <c r="F113" s="60">
        <v>0.5535714285714286</v>
      </c>
      <c r="G113" s="60">
        <v>0</v>
      </c>
      <c r="H113" s="60">
        <v>0.17857142857142858</v>
      </c>
      <c r="I113" s="60">
        <v>0.16071428571428573</v>
      </c>
      <c r="J113" s="59">
        <v>112</v>
      </c>
      <c r="K113" s="61">
        <v>7.0000000000000007E-2</v>
      </c>
      <c r="L113" s="61">
        <v>0.55000000000000004</v>
      </c>
      <c r="M113" s="61">
        <v>0</v>
      </c>
      <c r="N113" s="61">
        <v>0.19</v>
      </c>
      <c r="O113" s="61">
        <v>0.19</v>
      </c>
      <c r="P113" s="62">
        <v>100</v>
      </c>
      <c r="Q113" s="63">
        <v>2.2058823529411766E-2</v>
      </c>
      <c r="R113" s="32">
        <v>0.69117647058823528</v>
      </c>
      <c r="S113" s="63">
        <v>7.3529411764705881E-3</v>
      </c>
      <c r="T113" s="63">
        <v>0.11764705882352941</v>
      </c>
      <c r="U113" s="63">
        <v>0.16176470588235295</v>
      </c>
      <c r="V113" s="59">
        <v>136</v>
      </c>
      <c r="W113" s="64">
        <v>3.8461538461538464E-2</v>
      </c>
      <c r="X113" s="64">
        <v>0.75384615384615383</v>
      </c>
      <c r="Y113" s="64">
        <v>0</v>
      </c>
      <c r="Z113" s="64">
        <v>9.2307692307692313E-2</v>
      </c>
      <c r="AA113" s="64">
        <v>0.11538461538461539</v>
      </c>
      <c r="AB113" s="65">
        <v>130</v>
      </c>
    </row>
    <row r="114" spans="1:28">
      <c r="A114" s="57" t="s">
        <v>221</v>
      </c>
      <c r="B114" s="57">
        <v>123</v>
      </c>
      <c r="C114" s="58" t="s">
        <v>13</v>
      </c>
      <c r="D114" s="59" t="s">
        <v>222</v>
      </c>
      <c r="E114" s="63" t="s">
        <v>694</v>
      </c>
      <c r="F114" s="32" t="s">
        <v>694</v>
      </c>
      <c r="G114" s="63" t="s">
        <v>694</v>
      </c>
      <c r="H114" s="63" t="s">
        <v>694</v>
      </c>
      <c r="I114" s="63" t="s">
        <v>694</v>
      </c>
      <c r="J114" s="63" t="s">
        <v>694</v>
      </c>
      <c r="K114" s="66" t="s">
        <v>694</v>
      </c>
      <c r="L114" s="66" t="s">
        <v>694</v>
      </c>
      <c r="M114" s="66" t="s">
        <v>694</v>
      </c>
      <c r="N114" s="66" t="s">
        <v>694</v>
      </c>
      <c r="O114" s="61" t="s">
        <v>694</v>
      </c>
      <c r="P114" s="61" t="s">
        <v>694</v>
      </c>
      <c r="Q114" s="63" t="s">
        <v>694</v>
      </c>
      <c r="R114" s="32" t="s">
        <v>694</v>
      </c>
      <c r="S114" s="63" t="s">
        <v>694</v>
      </c>
      <c r="T114" s="63" t="s">
        <v>694</v>
      </c>
      <c r="U114" s="63" t="s">
        <v>694</v>
      </c>
      <c r="V114" s="63" t="s">
        <v>694</v>
      </c>
      <c r="W114" s="64" t="s">
        <v>694</v>
      </c>
      <c r="X114" s="64" t="s">
        <v>694</v>
      </c>
      <c r="Y114" s="64" t="s">
        <v>694</v>
      </c>
      <c r="Z114" s="64" t="s">
        <v>694</v>
      </c>
      <c r="AA114" s="64" t="s">
        <v>694</v>
      </c>
      <c r="AB114" s="64" t="s">
        <v>694</v>
      </c>
    </row>
    <row r="115" spans="1:28">
      <c r="A115" s="57" t="s">
        <v>223</v>
      </c>
      <c r="B115" s="57">
        <v>112</v>
      </c>
      <c r="C115" s="58" t="s">
        <v>13</v>
      </c>
      <c r="D115" s="59" t="s">
        <v>224</v>
      </c>
      <c r="E115" s="60">
        <v>7.6923076923076927E-2</v>
      </c>
      <c r="F115" s="60">
        <v>0.53846153846153844</v>
      </c>
      <c r="G115" s="60">
        <v>0</v>
      </c>
      <c r="H115" s="60">
        <v>0.23076923076923078</v>
      </c>
      <c r="I115" s="60">
        <v>0.15384615384615385</v>
      </c>
      <c r="J115" s="59">
        <v>13</v>
      </c>
      <c r="K115" s="61">
        <v>0</v>
      </c>
      <c r="L115" s="61">
        <v>0.9</v>
      </c>
      <c r="M115" s="61">
        <v>0</v>
      </c>
      <c r="N115" s="61">
        <v>0.1</v>
      </c>
      <c r="O115" s="61">
        <v>0</v>
      </c>
      <c r="P115" s="62">
        <v>10</v>
      </c>
      <c r="Q115" s="63">
        <v>0.88888888888888884</v>
      </c>
      <c r="R115" s="32">
        <v>5.5555555555555552E-2</v>
      </c>
      <c r="S115" s="63">
        <v>0</v>
      </c>
      <c r="T115" s="63">
        <v>0</v>
      </c>
      <c r="U115" s="63">
        <v>5.5555555555555552E-2</v>
      </c>
      <c r="V115" s="59">
        <v>18</v>
      </c>
      <c r="W115" s="64">
        <v>0.66666666666666663</v>
      </c>
      <c r="X115" s="64">
        <v>0.16666666666666666</v>
      </c>
      <c r="Y115" s="64">
        <v>0</v>
      </c>
      <c r="Z115" s="64">
        <v>0</v>
      </c>
      <c r="AA115" s="64">
        <v>0.16666666666666666</v>
      </c>
      <c r="AB115" s="65">
        <v>12</v>
      </c>
    </row>
    <row r="116" spans="1:28">
      <c r="A116" s="57" t="s">
        <v>225</v>
      </c>
      <c r="B116" s="57">
        <v>101</v>
      </c>
      <c r="C116" s="58" t="s">
        <v>13</v>
      </c>
      <c r="D116" s="59" t="s">
        <v>226</v>
      </c>
      <c r="E116" s="60" t="s">
        <v>774</v>
      </c>
      <c r="F116" s="60" t="s">
        <v>774</v>
      </c>
      <c r="G116" s="60" t="s">
        <v>774</v>
      </c>
      <c r="H116" s="60" t="s">
        <v>774</v>
      </c>
      <c r="I116" s="60" t="s">
        <v>774</v>
      </c>
      <c r="J116" s="60" t="s">
        <v>774</v>
      </c>
      <c r="K116" s="66" t="s">
        <v>694</v>
      </c>
      <c r="L116" s="66" t="s">
        <v>694</v>
      </c>
      <c r="M116" s="66" t="s">
        <v>694</v>
      </c>
      <c r="N116" s="66" t="s">
        <v>694</v>
      </c>
      <c r="O116" s="61" t="s">
        <v>694</v>
      </c>
      <c r="P116" s="61" t="s">
        <v>694</v>
      </c>
      <c r="Q116" s="63" t="s">
        <v>694</v>
      </c>
      <c r="R116" s="32" t="s">
        <v>694</v>
      </c>
      <c r="S116" s="63" t="s">
        <v>694</v>
      </c>
      <c r="T116" s="63" t="s">
        <v>694</v>
      </c>
      <c r="U116" s="63" t="s">
        <v>694</v>
      </c>
      <c r="V116" s="63" t="s">
        <v>694</v>
      </c>
      <c r="W116" s="64" t="s">
        <v>694</v>
      </c>
      <c r="X116" s="64" t="s">
        <v>694</v>
      </c>
      <c r="Y116" s="64" t="s">
        <v>694</v>
      </c>
      <c r="Z116" s="64" t="s">
        <v>694</v>
      </c>
      <c r="AA116" s="64" t="s">
        <v>694</v>
      </c>
      <c r="AB116" s="64" t="s">
        <v>694</v>
      </c>
    </row>
    <row r="117" spans="1:28">
      <c r="A117" s="57" t="s">
        <v>227</v>
      </c>
      <c r="B117" s="57">
        <v>112</v>
      </c>
      <c r="C117" s="58" t="s">
        <v>13</v>
      </c>
      <c r="D117" s="59" t="s">
        <v>228</v>
      </c>
      <c r="E117" s="60">
        <v>0.82539682539682535</v>
      </c>
      <c r="F117" s="60">
        <v>0</v>
      </c>
      <c r="G117" s="60">
        <v>0</v>
      </c>
      <c r="H117" s="60">
        <v>0</v>
      </c>
      <c r="I117" s="60">
        <v>0.17460317460317459</v>
      </c>
      <c r="J117" s="59">
        <v>63</v>
      </c>
      <c r="K117" s="61">
        <v>0.75409836065573765</v>
      </c>
      <c r="L117" s="61">
        <v>1.6393442622950821E-2</v>
      </c>
      <c r="M117" s="61">
        <v>0</v>
      </c>
      <c r="N117" s="61">
        <v>0.13114754098360656</v>
      </c>
      <c r="O117" s="61">
        <v>9.8360655737704916E-2</v>
      </c>
      <c r="P117" s="62">
        <v>61</v>
      </c>
      <c r="Q117" s="63">
        <v>0.53968253968253965</v>
      </c>
      <c r="R117" s="32">
        <v>0.20634920634920634</v>
      </c>
      <c r="S117" s="63">
        <v>0</v>
      </c>
      <c r="T117" s="63">
        <v>0.20634920634920634</v>
      </c>
      <c r="U117" s="63">
        <v>4.7619047619047616E-2</v>
      </c>
      <c r="V117" s="59">
        <v>63</v>
      </c>
      <c r="W117" s="64">
        <v>0.2</v>
      </c>
      <c r="X117" s="64">
        <v>0.72727272727272729</v>
      </c>
      <c r="Y117" s="64">
        <v>0</v>
      </c>
      <c r="Z117" s="64">
        <v>0</v>
      </c>
      <c r="AA117" s="64">
        <v>7.2727272727272724E-2</v>
      </c>
      <c r="AB117" s="65">
        <v>55</v>
      </c>
    </row>
    <row r="118" spans="1:28">
      <c r="A118" s="57" t="s">
        <v>229</v>
      </c>
      <c r="B118" s="57">
        <v>123</v>
      </c>
      <c r="C118" s="58" t="s">
        <v>8</v>
      </c>
      <c r="D118" s="59" t="s">
        <v>230</v>
      </c>
      <c r="E118" s="60">
        <v>0.19230769230769232</v>
      </c>
      <c r="F118" s="60">
        <v>0.61538461538461542</v>
      </c>
      <c r="G118" s="60">
        <v>1.9230769230769232E-2</v>
      </c>
      <c r="H118" s="60">
        <v>8.9743589743589744E-2</v>
      </c>
      <c r="I118" s="60">
        <v>8.3333333333333329E-2</v>
      </c>
      <c r="J118" s="59">
        <v>156</v>
      </c>
      <c r="K118" s="61">
        <v>0.19774011299435029</v>
      </c>
      <c r="L118" s="61">
        <v>0.63276836158192096</v>
      </c>
      <c r="M118" s="61">
        <v>0</v>
      </c>
      <c r="N118" s="61">
        <v>0.10734463276836158</v>
      </c>
      <c r="O118" s="61">
        <v>6.2146892655367235E-2</v>
      </c>
      <c r="P118" s="62">
        <v>177</v>
      </c>
      <c r="Q118" s="63">
        <v>0.24637681159420291</v>
      </c>
      <c r="R118" s="32">
        <v>0.55555555555555558</v>
      </c>
      <c r="S118" s="63">
        <v>9.6618357487922701E-3</v>
      </c>
      <c r="T118" s="63">
        <v>0.13043478260869565</v>
      </c>
      <c r="U118" s="63">
        <v>5.7971014492753624E-2</v>
      </c>
      <c r="V118" s="59">
        <v>207</v>
      </c>
      <c r="W118" s="64">
        <v>0.23831775700934579</v>
      </c>
      <c r="X118" s="64">
        <v>0.64018691588785048</v>
      </c>
      <c r="Y118" s="64">
        <v>0</v>
      </c>
      <c r="Z118" s="64">
        <v>8.8785046728971959E-2</v>
      </c>
      <c r="AA118" s="64">
        <v>3.2710280373831772E-2</v>
      </c>
      <c r="AB118" s="65">
        <v>214</v>
      </c>
    </row>
    <row r="119" spans="1:28">
      <c r="A119" s="57" t="s">
        <v>231</v>
      </c>
      <c r="B119" s="57">
        <v>121</v>
      </c>
      <c r="C119" s="58" t="s">
        <v>8</v>
      </c>
      <c r="D119" s="59" t="s">
        <v>232</v>
      </c>
      <c r="E119" s="60">
        <v>2.5316455696202531E-2</v>
      </c>
      <c r="F119" s="60">
        <v>0.75632911392405067</v>
      </c>
      <c r="G119" s="60">
        <v>0</v>
      </c>
      <c r="H119" s="60">
        <v>7.5949367088607597E-2</v>
      </c>
      <c r="I119" s="60">
        <v>0.14240506329113925</v>
      </c>
      <c r="J119" s="59">
        <v>316</v>
      </c>
      <c r="K119" s="61">
        <v>3.4482758620689655E-2</v>
      </c>
      <c r="L119" s="61">
        <v>0.73563218390804597</v>
      </c>
      <c r="M119" s="61">
        <v>0</v>
      </c>
      <c r="N119" s="61">
        <v>5.3639846743295021E-2</v>
      </c>
      <c r="O119" s="61">
        <v>0.17624521072796934</v>
      </c>
      <c r="P119" s="62">
        <v>261</v>
      </c>
      <c r="Q119" s="63">
        <v>1.2578616352201259E-2</v>
      </c>
      <c r="R119" s="32">
        <v>0.77672955974842772</v>
      </c>
      <c r="S119" s="63">
        <v>0</v>
      </c>
      <c r="T119" s="63">
        <v>6.2893081761006289E-2</v>
      </c>
      <c r="U119" s="63">
        <v>0.14779874213836477</v>
      </c>
      <c r="V119" s="59">
        <v>318</v>
      </c>
      <c r="W119" s="64">
        <v>1.7167381974248927E-2</v>
      </c>
      <c r="X119" s="64">
        <v>0.75965665236051505</v>
      </c>
      <c r="Y119" s="64">
        <v>0</v>
      </c>
      <c r="Z119" s="64">
        <v>4.7210300429184553E-2</v>
      </c>
      <c r="AA119" s="64">
        <v>0.17596566523605151</v>
      </c>
      <c r="AB119" s="65">
        <v>233</v>
      </c>
    </row>
    <row r="120" spans="1:28">
      <c r="A120" s="57" t="s">
        <v>233</v>
      </c>
      <c r="B120" s="57">
        <v>101</v>
      </c>
      <c r="C120" s="58" t="s">
        <v>13</v>
      </c>
      <c r="D120" s="59" t="s">
        <v>234</v>
      </c>
      <c r="E120" s="60" t="s">
        <v>774</v>
      </c>
      <c r="F120" s="60" t="s">
        <v>774</v>
      </c>
      <c r="G120" s="60" t="s">
        <v>774</v>
      </c>
      <c r="H120" s="60" t="s">
        <v>774</v>
      </c>
      <c r="I120" s="60" t="s">
        <v>774</v>
      </c>
      <c r="J120" s="60" t="s">
        <v>774</v>
      </c>
      <c r="K120" s="61" t="s">
        <v>774</v>
      </c>
      <c r="L120" s="61" t="s">
        <v>774</v>
      </c>
      <c r="M120" s="61" t="s">
        <v>774</v>
      </c>
      <c r="N120" s="61" t="s">
        <v>774</v>
      </c>
      <c r="O120" s="61" t="s">
        <v>774</v>
      </c>
      <c r="P120" s="62" t="s">
        <v>774</v>
      </c>
      <c r="Q120" s="63">
        <v>0.1</v>
      </c>
      <c r="R120" s="32">
        <v>0.6</v>
      </c>
      <c r="S120" s="63">
        <v>0.1</v>
      </c>
      <c r="T120" s="63">
        <v>0.2</v>
      </c>
      <c r="U120" s="63">
        <v>0</v>
      </c>
      <c r="V120" s="59">
        <v>10</v>
      </c>
      <c r="W120" s="64">
        <v>0</v>
      </c>
      <c r="X120" s="64">
        <v>0.7</v>
      </c>
      <c r="Y120" s="64">
        <v>0</v>
      </c>
      <c r="Z120" s="64">
        <v>0.3</v>
      </c>
      <c r="AA120" s="64">
        <v>0</v>
      </c>
      <c r="AB120" s="65">
        <v>10</v>
      </c>
    </row>
    <row r="121" spans="1:28">
      <c r="A121" s="57" t="s">
        <v>235</v>
      </c>
      <c r="B121" s="57">
        <v>123</v>
      </c>
      <c r="C121" s="58" t="s">
        <v>13</v>
      </c>
      <c r="D121" s="59" t="s">
        <v>236</v>
      </c>
      <c r="E121" s="60" t="s">
        <v>774</v>
      </c>
      <c r="F121" s="60" t="s">
        <v>774</v>
      </c>
      <c r="G121" s="60" t="s">
        <v>774</v>
      </c>
      <c r="H121" s="60" t="s">
        <v>774</v>
      </c>
      <c r="I121" s="60" t="s">
        <v>774</v>
      </c>
      <c r="J121" s="60" t="s">
        <v>774</v>
      </c>
      <c r="K121" s="61">
        <v>0.6</v>
      </c>
      <c r="L121" s="61">
        <v>0</v>
      </c>
      <c r="M121" s="61">
        <v>0.1</v>
      </c>
      <c r="N121" s="61">
        <v>0</v>
      </c>
      <c r="O121" s="61">
        <v>0.3</v>
      </c>
      <c r="P121" s="62">
        <v>10</v>
      </c>
      <c r="Q121" s="63">
        <v>0.7142857142857143</v>
      </c>
      <c r="R121" s="32">
        <v>0</v>
      </c>
      <c r="S121" s="63">
        <v>7.1428571428571425E-2</v>
      </c>
      <c r="T121" s="63">
        <v>0</v>
      </c>
      <c r="U121" s="63">
        <v>0.21428571428571427</v>
      </c>
      <c r="V121" s="59">
        <v>14</v>
      </c>
      <c r="W121" s="64" t="s">
        <v>774</v>
      </c>
      <c r="X121" s="64" t="s">
        <v>774</v>
      </c>
      <c r="Y121" s="64" t="s">
        <v>774</v>
      </c>
      <c r="Z121" s="64" t="s">
        <v>774</v>
      </c>
      <c r="AA121" s="64" t="s">
        <v>774</v>
      </c>
      <c r="AB121" s="65" t="s">
        <v>774</v>
      </c>
    </row>
    <row r="122" spans="1:28">
      <c r="A122" s="57" t="s">
        <v>237</v>
      </c>
      <c r="B122" s="57">
        <v>105</v>
      </c>
      <c r="C122" s="58" t="s">
        <v>13</v>
      </c>
      <c r="D122" s="59" t="s">
        <v>238</v>
      </c>
      <c r="E122" s="63" t="s">
        <v>694</v>
      </c>
      <c r="F122" s="32" t="s">
        <v>694</v>
      </c>
      <c r="G122" s="63" t="s">
        <v>694</v>
      </c>
      <c r="H122" s="63" t="s">
        <v>694</v>
      </c>
      <c r="I122" s="63" t="s">
        <v>694</v>
      </c>
      <c r="J122" s="63" t="s">
        <v>694</v>
      </c>
      <c r="K122" s="61" t="s">
        <v>774</v>
      </c>
      <c r="L122" s="61" t="s">
        <v>774</v>
      </c>
      <c r="M122" s="61" t="s">
        <v>774</v>
      </c>
      <c r="N122" s="61" t="s">
        <v>774</v>
      </c>
      <c r="O122" s="61" t="s">
        <v>774</v>
      </c>
      <c r="P122" s="62" t="s">
        <v>774</v>
      </c>
      <c r="Q122" s="60" t="s">
        <v>774</v>
      </c>
      <c r="R122" s="60" t="s">
        <v>774</v>
      </c>
      <c r="S122" s="60" t="s">
        <v>774</v>
      </c>
      <c r="T122" s="60" t="s">
        <v>774</v>
      </c>
      <c r="U122" s="60" t="s">
        <v>774</v>
      </c>
      <c r="V122" s="60" t="s">
        <v>774</v>
      </c>
      <c r="W122" s="64" t="s">
        <v>774</v>
      </c>
      <c r="X122" s="64" t="s">
        <v>774</v>
      </c>
      <c r="Y122" s="64" t="s">
        <v>774</v>
      </c>
      <c r="Z122" s="64" t="s">
        <v>774</v>
      </c>
      <c r="AA122" s="64" t="s">
        <v>774</v>
      </c>
      <c r="AB122" s="65" t="s">
        <v>774</v>
      </c>
    </row>
    <row r="123" spans="1:28">
      <c r="A123" s="57" t="s">
        <v>239</v>
      </c>
      <c r="B123" s="57">
        <v>112</v>
      </c>
      <c r="C123" s="58" t="s">
        <v>13</v>
      </c>
      <c r="D123" s="59" t="s">
        <v>240</v>
      </c>
      <c r="E123" s="63" t="s">
        <v>694</v>
      </c>
      <c r="F123" s="32" t="s">
        <v>694</v>
      </c>
      <c r="G123" s="63" t="s">
        <v>694</v>
      </c>
      <c r="H123" s="63" t="s">
        <v>694</v>
      </c>
      <c r="I123" s="63" t="s">
        <v>694</v>
      </c>
      <c r="J123" s="63" t="s">
        <v>694</v>
      </c>
      <c r="K123" s="61" t="s">
        <v>774</v>
      </c>
      <c r="L123" s="61" t="s">
        <v>774</v>
      </c>
      <c r="M123" s="61" t="s">
        <v>774</v>
      </c>
      <c r="N123" s="61" t="s">
        <v>774</v>
      </c>
      <c r="O123" s="61" t="s">
        <v>774</v>
      </c>
      <c r="P123" s="62" t="s">
        <v>774</v>
      </c>
      <c r="Q123" s="63" t="s">
        <v>694</v>
      </c>
      <c r="R123" s="32" t="s">
        <v>694</v>
      </c>
      <c r="S123" s="63" t="s">
        <v>694</v>
      </c>
      <c r="T123" s="63" t="s">
        <v>694</v>
      </c>
      <c r="U123" s="63" t="s">
        <v>694</v>
      </c>
      <c r="V123" s="63" t="s">
        <v>694</v>
      </c>
      <c r="W123" s="64" t="s">
        <v>774</v>
      </c>
      <c r="X123" s="64" t="s">
        <v>774</v>
      </c>
      <c r="Y123" s="64" t="s">
        <v>774</v>
      </c>
      <c r="Z123" s="64" t="s">
        <v>774</v>
      </c>
      <c r="AA123" s="64" t="s">
        <v>774</v>
      </c>
      <c r="AB123" s="65" t="s">
        <v>774</v>
      </c>
    </row>
    <row r="124" spans="1:28">
      <c r="A124" s="57" t="s">
        <v>241</v>
      </c>
      <c r="B124" s="57">
        <v>112</v>
      </c>
      <c r="C124" s="58" t="s">
        <v>13</v>
      </c>
      <c r="D124" s="59" t="s">
        <v>242</v>
      </c>
      <c r="E124" s="60">
        <v>6.6666666666666666E-2</v>
      </c>
      <c r="F124" s="60">
        <v>0.6</v>
      </c>
      <c r="G124" s="60">
        <v>0</v>
      </c>
      <c r="H124" s="60">
        <v>0.13333333333333333</v>
      </c>
      <c r="I124" s="60">
        <v>0.2</v>
      </c>
      <c r="J124" s="59">
        <v>15</v>
      </c>
      <c r="K124" s="61" t="s">
        <v>774</v>
      </c>
      <c r="L124" s="61" t="s">
        <v>774</v>
      </c>
      <c r="M124" s="61" t="s">
        <v>774</v>
      </c>
      <c r="N124" s="61" t="s">
        <v>774</v>
      </c>
      <c r="O124" s="61" t="s">
        <v>774</v>
      </c>
      <c r="P124" s="62" t="s">
        <v>774</v>
      </c>
      <c r="Q124" s="60" t="s">
        <v>774</v>
      </c>
      <c r="R124" s="60" t="s">
        <v>774</v>
      </c>
      <c r="S124" s="60" t="s">
        <v>774</v>
      </c>
      <c r="T124" s="60" t="s">
        <v>774</v>
      </c>
      <c r="U124" s="60" t="s">
        <v>774</v>
      </c>
      <c r="V124" s="60" t="s">
        <v>774</v>
      </c>
      <c r="W124" s="64" t="s">
        <v>774</v>
      </c>
      <c r="X124" s="64" t="s">
        <v>774</v>
      </c>
      <c r="Y124" s="64" t="s">
        <v>774</v>
      </c>
      <c r="Z124" s="64" t="s">
        <v>774</v>
      </c>
      <c r="AA124" s="64" t="s">
        <v>774</v>
      </c>
      <c r="AB124" s="65" t="s">
        <v>774</v>
      </c>
    </row>
    <row r="125" spans="1:28">
      <c r="A125" s="57" t="s">
        <v>243</v>
      </c>
      <c r="B125" s="57">
        <v>189</v>
      </c>
      <c r="C125" s="58" t="s">
        <v>13</v>
      </c>
      <c r="D125" s="59" t="s">
        <v>244</v>
      </c>
      <c r="E125" s="60" t="s">
        <v>774</v>
      </c>
      <c r="F125" s="60" t="s">
        <v>774</v>
      </c>
      <c r="G125" s="60" t="s">
        <v>774</v>
      </c>
      <c r="H125" s="60" t="s">
        <v>774</v>
      </c>
      <c r="I125" s="60" t="s">
        <v>774</v>
      </c>
      <c r="J125" s="60" t="s">
        <v>774</v>
      </c>
      <c r="K125" s="61" t="s">
        <v>774</v>
      </c>
      <c r="L125" s="61" t="s">
        <v>774</v>
      </c>
      <c r="M125" s="61" t="s">
        <v>774</v>
      </c>
      <c r="N125" s="61" t="s">
        <v>774</v>
      </c>
      <c r="O125" s="61" t="s">
        <v>774</v>
      </c>
      <c r="P125" s="62" t="s">
        <v>774</v>
      </c>
      <c r="Q125" s="60" t="s">
        <v>774</v>
      </c>
      <c r="R125" s="60" t="s">
        <v>774</v>
      </c>
      <c r="S125" s="60" t="s">
        <v>774</v>
      </c>
      <c r="T125" s="60" t="s">
        <v>774</v>
      </c>
      <c r="U125" s="60" t="s">
        <v>774</v>
      </c>
      <c r="V125" s="60" t="s">
        <v>774</v>
      </c>
      <c r="W125" s="64" t="s">
        <v>774</v>
      </c>
      <c r="X125" s="64" t="s">
        <v>774</v>
      </c>
      <c r="Y125" s="64" t="s">
        <v>774</v>
      </c>
      <c r="Z125" s="64" t="s">
        <v>774</v>
      </c>
      <c r="AA125" s="64" t="s">
        <v>774</v>
      </c>
      <c r="AB125" s="65" t="s">
        <v>774</v>
      </c>
    </row>
    <row r="126" spans="1:28">
      <c r="A126" s="57" t="s">
        <v>245</v>
      </c>
      <c r="B126" s="57">
        <v>101</v>
      </c>
      <c r="C126" s="58" t="s">
        <v>13</v>
      </c>
      <c r="D126" s="59" t="s">
        <v>246</v>
      </c>
      <c r="E126" s="60" t="s">
        <v>774</v>
      </c>
      <c r="F126" s="60" t="s">
        <v>774</v>
      </c>
      <c r="G126" s="60" t="s">
        <v>774</v>
      </c>
      <c r="H126" s="60" t="s">
        <v>774</v>
      </c>
      <c r="I126" s="60" t="s">
        <v>774</v>
      </c>
      <c r="J126" s="60" t="s">
        <v>774</v>
      </c>
      <c r="K126" s="66" t="s">
        <v>694</v>
      </c>
      <c r="L126" s="66" t="s">
        <v>694</v>
      </c>
      <c r="M126" s="66" t="s">
        <v>694</v>
      </c>
      <c r="N126" s="66" t="s">
        <v>694</v>
      </c>
      <c r="O126" s="61" t="s">
        <v>694</v>
      </c>
      <c r="P126" s="61" t="s">
        <v>694</v>
      </c>
      <c r="Q126" s="60" t="s">
        <v>774</v>
      </c>
      <c r="R126" s="60" t="s">
        <v>774</v>
      </c>
      <c r="S126" s="60" t="s">
        <v>774</v>
      </c>
      <c r="T126" s="60" t="s">
        <v>774</v>
      </c>
      <c r="U126" s="60" t="s">
        <v>774</v>
      </c>
      <c r="V126" s="60" t="s">
        <v>774</v>
      </c>
      <c r="W126" s="64" t="s">
        <v>694</v>
      </c>
      <c r="X126" s="64" t="s">
        <v>694</v>
      </c>
      <c r="Y126" s="64" t="s">
        <v>694</v>
      </c>
      <c r="Z126" s="64" t="s">
        <v>694</v>
      </c>
      <c r="AA126" s="64" t="s">
        <v>694</v>
      </c>
      <c r="AB126" s="64" t="s">
        <v>694</v>
      </c>
    </row>
    <row r="127" spans="1:28">
      <c r="A127" s="57" t="s">
        <v>247</v>
      </c>
      <c r="B127" s="57">
        <v>171</v>
      </c>
      <c r="C127" s="58" t="s">
        <v>13</v>
      </c>
      <c r="D127" s="59" t="s">
        <v>248</v>
      </c>
      <c r="E127" s="60">
        <v>0.8</v>
      </c>
      <c r="F127" s="60">
        <v>0</v>
      </c>
      <c r="G127" s="60">
        <v>0.1</v>
      </c>
      <c r="H127" s="60">
        <v>0</v>
      </c>
      <c r="I127" s="60">
        <v>0.1</v>
      </c>
      <c r="J127" s="59">
        <v>10</v>
      </c>
      <c r="K127" s="61" t="s">
        <v>774</v>
      </c>
      <c r="L127" s="61" t="s">
        <v>774</v>
      </c>
      <c r="M127" s="61" t="s">
        <v>774</v>
      </c>
      <c r="N127" s="61" t="s">
        <v>774</v>
      </c>
      <c r="O127" s="61" t="s">
        <v>774</v>
      </c>
      <c r="P127" s="62" t="s">
        <v>774</v>
      </c>
      <c r="Q127" s="63">
        <v>0.91666666666666663</v>
      </c>
      <c r="R127" s="32">
        <v>0</v>
      </c>
      <c r="S127" s="63">
        <v>8.3333333333333329E-2</v>
      </c>
      <c r="T127" s="63">
        <v>0</v>
      </c>
      <c r="U127" s="63">
        <v>0</v>
      </c>
      <c r="V127" s="59">
        <v>12</v>
      </c>
      <c r="W127" s="64" t="s">
        <v>774</v>
      </c>
      <c r="X127" s="64" t="s">
        <v>774</v>
      </c>
      <c r="Y127" s="64" t="s">
        <v>774</v>
      </c>
      <c r="Z127" s="64" t="s">
        <v>774</v>
      </c>
      <c r="AA127" s="64" t="s">
        <v>774</v>
      </c>
      <c r="AB127" s="65" t="s">
        <v>774</v>
      </c>
    </row>
    <row r="128" spans="1:28">
      <c r="A128" s="57" t="s">
        <v>249</v>
      </c>
      <c r="B128" s="57">
        <v>113</v>
      </c>
      <c r="C128" s="58" t="s">
        <v>13</v>
      </c>
      <c r="D128" s="59" t="s">
        <v>250</v>
      </c>
      <c r="E128" s="63" t="s">
        <v>694</v>
      </c>
      <c r="F128" s="32" t="s">
        <v>694</v>
      </c>
      <c r="G128" s="63" t="s">
        <v>694</v>
      </c>
      <c r="H128" s="63" t="s">
        <v>694</v>
      </c>
      <c r="I128" s="63" t="s">
        <v>694</v>
      </c>
      <c r="J128" s="63" t="s">
        <v>694</v>
      </c>
      <c r="K128" s="61" t="s">
        <v>774</v>
      </c>
      <c r="L128" s="61" t="s">
        <v>774</v>
      </c>
      <c r="M128" s="61" t="s">
        <v>774</v>
      </c>
      <c r="N128" s="61" t="s">
        <v>774</v>
      </c>
      <c r="O128" s="61" t="s">
        <v>774</v>
      </c>
      <c r="P128" s="62" t="s">
        <v>774</v>
      </c>
      <c r="Q128" s="60" t="s">
        <v>774</v>
      </c>
      <c r="R128" s="60" t="s">
        <v>774</v>
      </c>
      <c r="S128" s="60" t="s">
        <v>774</v>
      </c>
      <c r="T128" s="60" t="s">
        <v>774</v>
      </c>
      <c r="U128" s="60" t="s">
        <v>774</v>
      </c>
      <c r="V128" s="60" t="s">
        <v>774</v>
      </c>
      <c r="W128" s="64" t="s">
        <v>774</v>
      </c>
      <c r="X128" s="64" t="s">
        <v>774</v>
      </c>
      <c r="Y128" s="64" t="s">
        <v>774</v>
      </c>
      <c r="Z128" s="64" t="s">
        <v>774</v>
      </c>
      <c r="AA128" s="64" t="s">
        <v>774</v>
      </c>
      <c r="AB128" s="65" t="s">
        <v>774</v>
      </c>
    </row>
    <row r="129" spans="1:28">
      <c r="A129" s="57" t="s">
        <v>251</v>
      </c>
      <c r="B129" s="57">
        <v>189</v>
      </c>
      <c r="C129" s="58" t="s">
        <v>13</v>
      </c>
      <c r="D129" s="59" t="s">
        <v>252</v>
      </c>
      <c r="E129" s="60">
        <v>7.1856287425149698E-2</v>
      </c>
      <c r="F129" s="60">
        <v>0.65269461077844315</v>
      </c>
      <c r="G129" s="60">
        <v>0</v>
      </c>
      <c r="H129" s="60">
        <v>0.25748502994011974</v>
      </c>
      <c r="I129" s="60">
        <v>1.7964071856287425E-2</v>
      </c>
      <c r="J129" s="59">
        <v>167</v>
      </c>
      <c r="K129" s="61">
        <v>6.4285714285714279E-2</v>
      </c>
      <c r="L129" s="61">
        <v>0.63571428571428568</v>
      </c>
      <c r="M129" s="61">
        <v>0</v>
      </c>
      <c r="N129" s="61">
        <v>0.22142857142857142</v>
      </c>
      <c r="O129" s="61">
        <v>7.857142857142857E-2</v>
      </c>
      <c r="P129" s="62">
        <v>140</v>
      </c>
      <c r="Q129" s="63">
        <v>5.8479532163742687E-2</v>
      </c>
      <c r="R129" s="32">
        <v>0.59064327485380119</v>
      </c>
      <c r="S129" s="63">
        <v>0</v>
      </c>
      <c r="T129" s="63">
        <v>0.25146198830409355</v>
      </c>
      <c r="U129" s="63">
        <v>9.9415204678362568E-2</v>
      </c>
      <c r="V129" s="59">
        <v>171</v>
      </c>
      <c r="W129" s="64">
        <v>2.4539877300613498E-2</v>
      </c>
      <c r="X129" s="64">
        <v>0.68098159509202449</v>
      </c>
      <c r="Y129" s="64">
        <v>0</v>
      </c>
      <c r="Z129" s="64">
        <v>0.2392638036809816</v>
      </c>
      <c r="AA129" s="64">
        <v>5.5214723926380369E-2</v>
      </c>
      <c r="AB129" s="65">
        <v>163</v>
      </c>
    </row>
    <row r="130" spans="1:28">
      <c r="A130" s="57" t="s">
        <v>253</v>
      </c>
      <c r="B130" s="57">
        <v>121</v>
      </c>
      <c r="C130" s="58" t="s">
        <v>13</v>
      </c>
      <c r="D130" s="59" t="s">
        <v>254</v>
      </c>
      <c r="E130" s="60">
        <v>0.3383084577114428</v>
      </c>
      <c r="F130" s="60">
        <v>0.36318407960199006</v>
      </c>
      <c r="G130" s="60">
        <v>0</v>
      </c>
      <c r="H130" s="60">
        <v>0.23880597014925373</v>
      </c>
      <c r="I130" s="60">
        <v>5.9701492537313432E-2</v>
      </c>
      <c r="J130" s="59">
        <v>201</v>
      </c>
      <c r="K130" s="61">
        <v>0.30555555555555558</v>
      </c>
      <c r="L130" s="61">
        <v>0.34259259259259262</v>
      </c>
      <c r="M130" s="61">
        <v>0</v>
      </c>
      <c r="N130" s="61">
        <v>0.27777777777777779</v>
      </c>
      <c r="O130" s="61">
        <v>7.407407407407407E-2</v>
      </c>
      <c r="P130" s="62">
        <v>216</v>
      </c>
      <c r="Q130" s="63">
        <v>0.19111111111111112</v>
      </c>
      <c r="R130" s="32">
        <v>0.48</v>
      </c>
      <c r="S130" s="63">
        <v>0</v>
      </c>
      <c r="T130" s="63">
        <v>0.19555555555555557</v>
      </c>
      <c r="U130" s="63">
        <v>0.13333333333333333</v>
      </c>
      <c r="V130" s="59">
        <v>225</v>
      </c>
      <c r="W130" s="64">
        <v>0.18264840182648401</v>
      </c>
      <c r="X130" s="64">
        <v>0.43835616438356162</v>
      </c>
      <c r="Y130" s="64">
        <v>0</v>
      </c>
      <c r="Z130" s="64">
        <v>0.19178082191780821</v>
      </c>
      <c r="AA130" s="64">
        <v>0.18721461187214611</v>
      </c>
      <c r="AB130" s="65">
        <v>219</v>
      </c>
    </row>
    <row r="131" spans="1:28">
      <c r="A131" s="57" t="s">
        <v>255</v>
      </c>
      <c r="B131" s="57">
        <v>189</v>
      </c>
      <c r="C131" s="58" t="s">
        <v>13</v>
      </c>
      <c r="D131" s="59" t="s">
        <v>256</v>
      </c>
      <c r="E131" s="60">
        <v>4.7619047619047616E-2</v>
      </c>
      <c r="F131" s="60">
        <v>0.88095238095238093</v>
      </c>
      <c r="G131" s="60">
        <v>0</v>
      </c>
      <c r="H131" s="60">
        <v>2.3809523809523808E-2</v>
      </c>
      <c r="I131" s="60">
        <v>4.7619047619047616E-2</v>
      </c>
      <c r="J131" s="59">
        <v>42</v>
      </c>
      <c r="K131" s="61">
        <v>0</v>
      </c>
      <c r="L131" s="61">
        <v>0.84615384615384615</v>
      </c>
      <c r="M131" s="61">
        <v>0</v>
      </c>
      <c r="N131" s="61">
        <v>7.6923076923076927E-2</v>
      </c>
      <c r="O131" s="61">
        <v>7.6923076923076927E-2</v>
      </c>
      <c r="P131" s="62">
        <v>26</v>
      </c>
      <c r="Q131" s="63">
        <v>3.0303030303030304E-2</v>
      </c>
      <c r="R131" s="32">
        <v>0.75757575757575757</v>
      </c>
      <c r="S131" s="63">
        <v>0</v>
      </c>
      <c r="T131" s="63">
        <v>9.0909090909090912E-2</v>
      </c>
      <c r="U131" s="63">
        <v>0.12121212121212122</v>
      </c>
      <c r="V131" s="59">
        <v>33</v>
      </c>
      <c r="W131" s="64">
        <v>0.1111111111111111</v>
      </c>
      <c r="X131" s="64">
        <v>0.63888888888888884</v>
      </c>
      <c r="Y131" s="64">
        <v>5.5555555555555552E-2</v>
      </c>
      <c r="Z131" s="64">
        <v>5.5555555555555552E-2</v>
      </c>
      <c r="AA131" s="64">
        <v>0.1388888888888889</v>
      </c>
      <c r="AB131" s="65">
        <v>36</v>
      </c>
    </row>
    <row r="132" spans="1:28">
      <c r="A132" s="58">
        <v>38264</v>
      </c>
      <c r="B132" s="58">
        <v>101</v>
      </c>
      <c r="C132" s="58" t="s">
        <v>13</v>
      </c>
      <c r="D132" s="21" t="s">
        <v>257</v>
      </c>
      <c r="E132" s="63" t="s">
        <v>694</v>
      </c>
      <c r="F132" s="32" t="s">
        <v>694</v>
      </c>
      <c r="G132" s="63" t="s">
        <v>694</v>
      </c>
      <c r="H132" s="63" t="s">
        <v>694</v>
      </c>
      <c r="I132" s="63" t="s">
        <v>694</v>
      </c>
      <c r="J132" s="63" t="s">
        <v>694</v>
      </c>
      <c r="K132" s="66" t="s">
        <v>694</v>
      </c>
      <c r="L132" s="66" t="s">
        <v>694</v>
      </c>
      <c r="M132" s="66" t="s">
        <v>694</v>
      </c>
      <c r="N132" s="66" t="s">
        <v>694</v>
      </c>
      <c r="O132" s="61" t="s">
        <v>694</v>
      </c>
      <c r="P132" s="61" t="s">
        <v>694</v>
      </c>
      <c r="Q132" s="63" t="s">
        <v>694</v>
      </c>
      <c r="R132" s="32" t="s">
        <v>694</v>
      </c>
      <c r="S132" s="63" t="s">
        <v>694</v>
      </c>
      <c r="T132" s="63" t="s">
        <v>694</v>
      </c>
      <c r="U132" s="63" t="s">
        <v>694</v>
      </c>
      <c r="V132" s="63" t="s">
        <v>694</v>
      </c>
      <c r="W132" s="64" t="s">
        <v>694</v>
      </c>
      <c r="X132" s="64" t="s">
        <v>694</v>
      </c>
      <c r="Y132" s="64" t="s">
        <v>694</v>
      </c>
      <c r="Z132" s="64" t="s">
        <v>694</v>
      </c>
      <c r="AA132" s="64" t="s">
        <v>694</v>
      </c>
      <c r="AB132" s="64" t="s">
        <v>694</v>
      </c>
    </row>
    <row r="133" spans="1:28">
      <c r="A133" s="57" t="s">
        <v>258</v>
      </c>
      <c r="B133" s="57">
        <v>101</v>
      </c>
      <c r="C133" s="58" t="s">
        <v>13</v>
      </c>
      <c r="D133" s="59" t="s">
        <v>259</v>
      </c>
      <c r="E133" s="60" t="s">
        <v>774</v>
      </c>
      <c r="F133" s="60" t="s">
        <v>774</v>
      </c>
      <c r="G133" s="60" t="s">
        <v>774</v>
      </c>
      <c r="H133" s="60" t="s">
        <v>774</v>
      </c>
      <c r="I133" s="60" t="s">
        <v>774</v>
      </c>
      <c r="J133" s="60" t="s">
        <v>774</v>
      </c>
      <c r="K133" s="61" t="s">
        <v>774</v>
      </c>
      <c r="L133" s="61" t="s">
        <v>774</v>
      </c>
      <c r="M133" s="61" t="s">
        <v>774</v>
      </c>
      <c r="N133" s="61" t="s">
        <v>774</v>
      </c>
      <c r="O133" s="61" t="s">
        <v>774</v>
      </c>
      <c r="P133" s="61" t="s">
        <v>774</v>
      </c>
      <c r="Q133" s="60" t="s">
        <v>774</v>
      </c>
      <c r="R133" s="60" t="s">
        <v>774</v>
      </c>
      <c r="S133" s="60" t="s">
        <v>774</v>
      </c>
      <c r="T133" s="60" t="s">
        <v>774</v>
      </c>
      <c r="U133" s="60" t="s">
        <v>774</v>
      </c>
      <c r="V133" s="60" t="s">
        <v>774</v>
      </c>
      <c r="W133" s="64" t="s">
        <v>774</v>
      </c>
      <c r="X133" s="64" t="s">
        <v>774</v>
      </c>
      <c r="Y133" s="64" t="s">
        <v>774</v>
      </c>
      <c r="Z133" s="64" t="s">
        <v>774</v>
      </c>
      <c r="AA133" s="64" t="s">
        <v>774</v>
      </c>
      <c r="AB133" s="65" t="s">
        <v>774</v>
      </c>
    </row>
    <row r="134" spans="1:28">
      <c r="A134" s="57" t="s">
        <v>260</v>
      </c>
      <c r="B134" s="57">
        <v>101</v>
      </c>
      <c r="C134" s="58" t="s">
        <v>13</v>
      </c>
      <c r="D134" s="59" t="s">
        <v>261</v>
      </c>
      <c r="E134" s="60" t="s">
        <v>774</v>
      </c>
      <c r="F134" s="60" t="s">
        <v>774</v>
      </c>
      <c r="G134" s="60" t="s">
        <v>774</v>
      </c>
      <c r="H134" s="60" t="s">
        <v>774</v>
      </c>
      <c r="I134" s="60" t="s">
        <v>774</v>
      </c>
      <c r="J134" s="60" t="s">
        <v>774</v>
      </c>
      <c r="K134" s="61" t="s">
        <v>774</v>
      </c>
      <c r="L134" s="61" t="s">
        <v>774</v>
      </c>
      <c r="M134" s="61" t="s">
        <v>774</v>
      </c>
      <c r="N134" s="61" t="s">
        <v>774</v>
      </c>
      <c r="O134" s="61" t="s">
        <v>774</v>
      </c>
      <c r="P134" s="61" t="s">
        <v>774</v>
      </c>
      <c r="Q134" s="63" t="s">
        <v>694</v>
      </c>
      <c r="R134" s="32" t="s">
        <v>694</v>
      </c>
      <c r="S134" s="63" t="s">
        <v>694</v>
      </c>
      <c r="T134" s="63" t="s">
        <v>694</v>
      </c>
      <c r="U134" s="63" t="s">
        <v>694</v>
      </c>
      <c r="V134" s="63" t="s">
        <v>694</v>
      </c>
      <c r="W134" s="64" t="s">
        <v>694</v>
      </c>
      <c r="X134" s="64" t="s">
        <v>694</v>
      </c>
      <c r="Y134" s="64" t="s">
        <v>694</v>
      </c>
      <c r="Z134" s="64" t="s">
        <v>694</v>
      </c>
      <c r="AA134" s="64" t="s">
        <v>694</v>
      </c>
      <c r="AB134" s="64" t="s">
        <v>694</v>
      </c>
    </row>
    <row r="135" spans="1:28">
      <c r="A135" s="57" t="s">
        <v>262</v>
      </c>
      <c r="B135" s="57">
        <v>112</v>
      </c>
      <c r="C135" s="58" t="s">
        <v>13</v>
      </c>
      <c r="D135" s="59" t="s">
        <v>263</v>
      </c>
      <c r="E135" s="60">
        <v>0.24390243902439024</v>
      </c>
      <c r="F135" s="60">
        <v>0.57317073170731703</v>
      </c>
      <c r="G135" s="60">
        <v>0</v>
      </c>
      <c r="H135" s="60">
        <v>2.4390243902439025E-2</v>
      </c>
      <c r="I135" s="60">
        <v>0.15853658536585366</v>
      </c>
      <c r="J135" s="59">
        <v>82</v>
      </c>
      <c r="K135" s="61">
        <v>0.33695652173913043</v>
      </c>
      <c r="L135" s="61">
        <v>0.45652173913043476</v>
      </c>
      <c r="M135" s="61">
        <v>0</v>
      </c>
      <c r="N135" s="61">
        <v>0.11956521739130435</v>
      </c>
      <c r="O135" s="61">
        <v>8.6956521739130432E-2</v>
      </c>
      <c r="P135" s="62">
        <v>92</v>
      </c>
      <c r="Q135" s="63">
        <v>0.26168224299065418</v>
      </c>
      <c r="R135" s="32">
        <v>0.48598130841121495</v>
      </c>
      <c r="S135" s="63">
        <v>0</v>
      </c>
      <c r="T135" s="63">
        <v>0.11214953271028037</v>
      </c>
      <c r="U135" s="63">
        <v>0.14018691588785046</v>
      </c>
      <c r="V135" s="59">
        <v>107</v>
      </c>
      <c r="W135" s="64">
        <v>0.26605504587155965</v>
      </c>
      <c r="X135" s="64">
        <v>0.48623853211009177</v>
      </c>
      <c r="Y135" s="64">
        <v>0</v>
      </c>
      <c r="Z135" s="64">
        <v>0.11926605504587157</v>
      </c>
      <c r="AA135" s="64">
        <v>0.12844036697247707</v>
      </c>
      <c r="AB135" s="65">
        <v>109</v>
      </c>
    </row>
    <row r="136" spans="1:28">
      <c r="A136" s="57" t="s">
        <v>264</v>
      </c>
      <c r="B136" s="57">
        <v>101</v>
      </c>
      <c r="C136" s="58" t="s">
        <v>13</v>
      </c>
      <c r="D136" s="59" t="s">
        <v>265</v>
      </c>
      <c r="E136" s="60" t="s">
        <v>774</v>
      </c>
      <c r="F136" s="60" t="s">
        <v>774</v>
      </c>
      <c r="G136" s="60" t="s">
        <v>774</v>
      </c>
      <c r="H136" s="60" t="s">
        <v>774</v>
      </c>
      <c r="I136" s="60" t="s">
        <v>774</v>
      </c>
      <c r="J136" s="60" t="s">
        <v>774</v>
      </c>
      <c r="K136" s="61" t="s">
        <v>774</v>
      </c>
      <c r="L136" s="61" t="s">
        <v>774</v>
      </c>
      <c r="M136" s="61" t="s">
        <v>774</v>
      </c>
      <c r="N136" s="61" t="s">
        <v>774</v>
      </c>
      <c r="O136" s="61" t="s">
        <v>774</v>
      </c>
      <c r="P136" s="61" t="s">
        <v>774</v>
      </c>
      <c r="Q136" s="60" t="s">
        <v>774</v>
      </c>
      <c r="R136" s="60" t="s">
        <v>774</v>
      </c>
      <c r="S136" s="60" t="s">
        <v>774</v>
      </c>
      <c r="T136" s="60" t="s">
        <v>774</v>
      </c>
      <c r="U136" s="60" t="s">
        <v>774</v>
      </c>
      <c r="V136" s="60" t="s">
        <v>774</v>
      </c>
      <c r="W136" s="64" t="s">
        <v>694</v>
      </c>
      <c r="X136" s="64" t="s">
        <v>694</v>
      </c>
      <c r="Y136" s="64" t="s">
        <v>694</v>
      </c>
      <c r="Z136" s="64" t="s">
        <v>694</v>
      </c>
      <c r="AA136" s="64" t="s">
        <v>694</v>
      </c>
      <c r="AB136" s="64" t="s">
        <v>694</v>
      </c>
    </row>
    <row r="137" spans="1:28">
      <c r="A137" s="57" t="s">
        <v>266</v>
      </c>
      <c r="B137" s="57">
        <v>189</v>
      </c>
      <c r="C137" s="58" t="s">
        <v>13</v>
      </c>
      <c r="D137" s="59" t="s">
        <v>267</v>
      </c>
      <c r="E137" s="60" t="s">
        <v>774</v>
      </c>
      <c r="F137" s="60" t="s">
        <v>774</v>
      </c>
      <c r="G137" s="60" t="s">
        <v>774</v>
      </c>
      <c r="H137" s="60" t="s">
        <v>774</v>
      </c>
      <c r="I137" s="60" t="s">
        <v>774</v>
      </c>
      <c r="J137" s="60" t="s">
        <v>774</v>
      </c>
      <c r="K137" s="61" t="s">
        <v>774</v>
      </c>
      <c r="L137" s="61" t="s">
        <v>774</v>
      </c>
      <c r="M137" s="61" t="s">
        <v>774</v>
      </c>
      <c r="N137" s="61" t="s">
        <v>774</v>
      </c>
      <c r="O137" s="61" t="s">
        <v>774</v>
      </c>
      <c r="P137" s="61" t="s">
        <v>774</v>
      </c>
      <c r="Q137" s="60" t="s">
        <v>774</v>
      </c>
      <c r="R137" s="60" t="s">
        <v>774</v>
      </c>
      <c r="S137" s="60" t="s">
        <v>774</v>
      </c>
      <c r="T137" s="60" t="s">
        <v>774</v>
      </c>
      <c r="U137" s="60" t="s">
        <v>774</v>
      </c>
      <c r="V137" s="60" t="s">
        <v>774</v>
      </c>
      <c r="W137" s="64" t="s">
        <v>774</v>
      </c>
      <c r="X137" s="64" t="s">
        <v>774</v>
      </c>
      <c r="Y137" s="64" t="s">
        <v>774</v>
      </c>
      <c r="Z137" s="64" t="s">
        <v>774</v>
      </c>
      <c r="AA137" s="64" t="s">
        <v>774</v>
      </c>
      <c r="AB137" s="65" t="s">
        <v>774</v>
      </c>
    </row>
    <row r="138" spans="1:28">
      <c r="A138" s="57" t="s">
        <v>268</v>
      </c>
      <c r="B138" s="57" t="s">
        <v>417</v>
      </c>
      <c r="C138" s="58" t="s">
        <v>13</v>
      </c>
      <c r="D138" s="59" t="s">
        <v>269</v>
      </c>
      <c r="E138" s="63" t="s">
        <v>694</v>
      </c>
      <c r="F138" s="32" t="s">
        <v>694</v>
      </c>
      <c r="G138" s="63" t="s">
        <v>694</v>
      </c>
      <c r="H138" s="63" t="s">
        <v>694</v>
      </c>
      <c r="I138" s="63" t="s">
        <v>694</v>
      </c>
      <c r="J138" s="63" t="s">
        <v>694</v>
      </c>
      <c r="K138" s="66" t="s">
        <v>694</v>
      </c>
      <c r="L138" s="66" t="s">
        <v>694</v>
      </c>
      <c r="M138" s="66" t="s">
        <v>694</v>
      </c>
      <c r="N138" s="66" t="s">
        <v>694</v>
      </c>
      <c r="O138" s="61" t="s">
        <v>694</v>
      </c>
      <c r="P138" s="61" t="s">
        <v>694</v>
      </c>
      <c r="Q138" s="63" t="s">
        <v>694</v>
      </c>
      <c r="R138" s="32" t="s">
        <v>694</v>
      </c>
      <c r="S138" s="63" t="s">
        <v>694</v>
      </c>
      <c r="T138" s="63" t="s">
        <v>694</v>
      </c>
      <c r="U138" s="63" t="s">
        <v>694</v>
      </c>
      <c r="V138" s="63" t="s">
        <v>694</v>
      </c>
      <c r="W138" s="64" t="s">
        <v>694</v>
      </c>
      <c r="X138" s="64" t="s">
        <v>694</v>
      </c>
      <c r="Y138" s="64" t="s">
        <v>694</v>
      </c>
      <c r="Z138" s="64" t="s">
        <v>694</v>
      </c>
      <c r="AA138" s="64" t="s">
        <v>694</v>
      </c>
      <c r="AB138" s="64" t="s">
        <v>694</v>
      </c>
    </row>
    <row r="139" spans="1:28">
      <c r="A139" s="57" t="s">
        <v>270</v>
      </c>
      <c r="B139" s="57">
        <v>112</v>
      </c>
      <c r="C139" s="58" t="s">
        <v>13</v>
      </c>
      <c r="D139" s="59" t="s">
        <v>271</v>
      </c>
      <c r="E139" s="60" t="s">
        <v>774</v>
      </c>
      <c r="F139" s="60" t="s">
        <v>774</v>
      </c>
      <c r="G139" s="60" t="s">
        <v>774</v>
      </c>
      <c r="H139" s="60" t="s">
        <v>774</v>
      </c>
      <c r="I139" s="60" t="s">
        <v>774</v>
      </c>
      <c r="J139" s="60" t="s">
        <v>774</v>
      </c>
      <c r="K139" s="61" t="s">
        <v>774</v>
      </c>
      <c r="L139" s="61" t="s">
        <v>774</v>
      </c>
      <c r="M139" s="61" t="s">
        <v>774</v>
      </c>
      <c r="N139" s="61" t="s">
        <v>774</v>
      </c>
      <c r="O139" s="61" t="s">
        <v>774</v>
      </c>
      <c r="P139" s="61" t="s">
        <v>774</v>
      </c>
      <c r="Q139" s="63" t="s">
        <v>694</v>
      </c>
      <c r="R139" s="32" t="s">
        <v>694</v>
      </c>
      <c r="S139" s="63" t="s">
        <v>694</v>
      </c>
      <c r="T139" s="63" t="s">
        <v>694</v>
      </c>
      <c r="U139" s="63" t="s">
        <v>694</v>
      </c>
      <c r="V139" s="63" t="s">
        <v>694</v>
      </c>
      <c r="W139" s="64" t="s">
        <v>694</v>
      </c>
      <c r="X139" s="64" t="s">
        <v>694</v>
      </c>
      <c r="Y139" s="64" t="s">
        <v>694</v>
      </c>
      <c r="Z139" s="64" t="s">
        <v>694</v>
      </c>
      <c r="AA139" s="64" t="s">
        <v>694</v>
      </c>
      <c r="AB139" s="64" t="s">
        <v>694</v>
      </c>
    </row>
    <row r="140" spans="1:28">
      <c r="A140" s="57" t="s">
        <v>272</v>
      </c>
      <c r="B140" s="57">
        <v>189</v>
      </c>
      <c r="C140" s="58" t="s">
        <v>13</v>
      </c>
      <c r="D140" s="59" t="s">
        <v>273</v>
      </c>
      <c r="E140" s="60">
        <v>0.49206349206349204</v>
      </c>
      <c r="F140" s="60">
        <v>0.12698412698412698</v>
      </c>
      <c r="G140" s="60">
        <v>0</v>
      </c>
      <c r="H140" s="60">
        <v>0.31746031746031744</v>
      </c>
      <c r="I140" s="60">
        <v>6.3492063492063489E-2</v>
      </c>
      <c r="J140" s="59">
        <v>63</v>
      </c>
      <c r="K140" s="61">
        <v>0.5161290322580645</v>
      </c>
      <c r="L140" s="61">
        <v>9.6774193548387094E-2</v>
      </c>
      <c r="M140" s="61">
        <v>0</v>
      </c>
      <c r="N140" s="61">
        <v>0.30645161290322581</v>
      </c>
      <c r="O140" s="61">
        <v>8.0645161290322578E-2</v>
      </c>
      <c r="P140" s="62">
        <v>62</v>
      </c>
      <c r="Q140" s="63">
        <v>0.71739130434782605</v>
      </c>
      <c r="R140" s="32">
        <v>0</v>
      </c>
      <c r="S140" s="63">
        <v>0</v>
      </c>
      <c r="T140" s="63">
        <v>0.21739130434782608</v>
      </c>
      <c r="U140" s="63">
        <v>6.5217391304347824E-2</v>
      </c>
      <c r="V140" s="59">
        <v>46</v>
      </c>
      <c r="W140" s="64">
        <v>0.57999999999999996</v>
      </c>
      <c r="X140" s="64">
        <v>0</v>
      </c>
      <c r="Y140" s="64">
        <v>0</v>
      </c>
      <c r="Z140" s="64">
        <v>0.34</v>
      </c>
      <c r="AA140" s="64">
        <v>0.08</v>
      </c>
      <c r="AB140" s="65">
        <v>50</v>
      </c>
    </row>
    <row r="141" spans="1:28">
      <c r="A141" s="57" t="s">
        <v>274</v>
      </c>
      <c r="B141" s="57">
        <v>105</v>
      </c>
      <c r="C141" s="58" t="s">
        <v>13</v>
      </c>
      <c r="D141" s="59" t="s">
        <v>275</v>
      </c>
      <c r="E141" s="60" t="s">
        <v>774</v>
      </c>
      <c r="F141" s="60" t="s">
        <v>774</v>
      </c>
      <c r="G141" s="60" t="s">
        <v>774</v>
      </c>
      <c r="H141" s="60" t="s">
        <v>774</v>
      </c>
      <c r="I141" s="60" t="s">
        <v>774</v>
      </c>
      <c r="J141" s="60" t="s">
        <v>774</v>
      </c>
      <c r="K141" s="61" t="s">
        <v>774</v>
      </c>
      <c r="L141" s="61" t="s">
        <v>774</v>
      </c>
      <c r="M141" s="61" t="s">
        <v>774</v>
      </c>
      <c r="N141" s="61" t="s">
        <v>774</v>
      </c>
      <c r="O141" s="61" t="s">
        <v>774</v>
      </c>
      <c r="P141" s="61" t="s">
        <v>774</v>
      </c>
      <c r="Q141" s="60" t="s">
        <v>774</v>
      </c>
      <c r="R141" s="60" t="s">
        <v>774</v>
      </c>
      <c r="S141" s="60" t="s">
        <v>774</v>
      </c>
      <c r="T141" s="60" t="s">
        <v>774</v>
      </c>
      <c r="U141" s="60" t="s">
        <v>774</v>
      </c>
      <c r="V141" s="60" t="s">
        <v>774</v>
      </c>
      <c r="W141" s="64" t="s">
        <v>774</v>
      </c>
      <c r="X141" s="64" t="s">
        <v>774</v>
      </c>
      <c r="Y141" s="64" t="s">
        <v>774</v>
      </c>
      <c r="Z141" s="64" t="s">
        <v>774</v>
      </c>
      <c r="AA141" s="64" t="s">
        <v>774</v>
      </c>
      <c r="AB141" s="65" t="s">
        <v>774</v>
      </c>
    </row>
    <row r="142" spans="1:28">
      <c r="A142" s="57" t="s">
        <v>276</v>
      </c>
      <c r="B142" s="57">
        <v>171</v>
      </c>
      <c r="C142" s="58" t="s">
        <v>13</v>
      </c>
      <c r="D142" s="59" t="s">
        <v>277</v>
      </c>
      <c r="E142" s="60" t="s">
        <v>774</v>
      </c>
      <c r="F142" s="60" t="s">
        <v>774</v>
      </c>
      <c r="G142" s="60" t="s">
        <v>774</v>
      </c>
      <c r="H142" s="60" t="s">
        <v>774</v>
      </c>
      <c r="I142" s="60" t="s">
        <v>774</v>
      </c>
      <c r="J142" s="60" t="s">
        <v>774</v>
      </c>
      <c r="K142" s="61" t="s">
        <v>774</v>
      </c>
      <c r="L142" s="61" t="s">
        <v>774</v>
      </c>
      <c r="M142" s="61" t="s">
        <v>774</v>
      </c>
      <c r="N142" s="61" t="s">
        <v>774</v>
      </c>
      <c r="O142" s="61" t="s">
        <v>774</v>
      </c>
      <c r="P142" s="61" t="s">
        <v>774</v>
      </c>
      <c r="Q142" s="60" t="s">
        <v>774</v>
      </c>
      <c r="R142" s="60" t="s">
        <v>774</v>
      </c>
      <c r="S142" s="60" t="s">
        <v>774</v>
      </c>
      <c r="T142" s="60" t="s">
        <v>774</v>
      </c>
      <c r="U142" s="60" t="s">
        <v>774</v>
      </c>
      <c r="V142" s="60" t="s">
        <v>774</v>
      </c>
      <c r="W142" s="64" t="s">
        <v>694</v>
      </c>
      <c r="X142" s="64" t="s">
        <v>694</v>
      </c>
      <c r="Y142" s="64" t="s">
        <v>694</v>
      </c>
      <c r="Z142" s="64" t="s">
        <v>694</v>
      </c>
      <c r="AA142" s="64" t="s">
        <v>694</v>
      </c>
      <c r="AB142" s="64" t="s">
        <v>694</v>
      </c>
    </row>
    <row r="143" spans="1:28">
      <c r="A143" s="57" t="s">
        <v>278</v>
      </c>
      <c r="B143" s="57">
        <v>171</v>
      </c>
      <c r="C143" s="58" t="s">
        <v>13</v>
      </c>
      <c r="D143" s="59" t="s">
        <v>279</v>
      </c>
      <c r="E143" s="60" t="s">
        <v>774</v>
      </c>
      <c r="F143" s="60" t="s">
        <v>774</v>
      </c>
      <c r="G143" s="60" t="s">
        <v>774</v>
      </c>
      <c r="H143" s="60" t="s">
        <v>774</v>
      </c>
      <c r="I143" s="60" t="s">
        <v>774</v>
      </c>
      <c r="J143" s="60" t="s">
        <v>774</v>
      </c>
      <c r="K143" s="61" t="s">
        <v>774</v>
      </c>
      <c r="L143" s="61" t="s">
        <v>774</v>
      </c>
      <c r="M143" s="61" t="s">
        <v>774</v>
      </c>
      <c r="N143" s="61" t="s">
        <v>774</v>
      </c>
      <c r="O143" s="61" t="s">
        <v>774</v>
      </c>
      <c r="P143" s="61" t="s">
        <v>774</v>
      </c>
      <c r="Q143" s="60" t="s">
        <v>774</v>
      </c>
      <c r="R143" s="60" t="s">
        <v>774</v>
      </c>
      <c r="S143" s="60" t="s">
        <v>774</v>
      </c>
      <c r="T143" s="60" t="s">
        <v>774</v>
      </c>
      <c r="U143" s="60" t="s">
        <v>774</v>
      </c>
      <c r="V143" s="60" t="s">
        <v>774</v>
      </c>
      <c r="W143" s="64" t="s">
        <v>774</v>
      </c>
      <c r="X143" s="64" t="s">
        <v>774</v>
      </c>
      <c r="Y143" s="64" t="s">
        <v>774</v>
      </c>
      <c r="Z143" s="64" t="s">
        <v>774</v>
      </c>
      <c r="AA143" s="64" t="s">
        <v>774</v>
      </c>
      <c r="AB143" s="65" t="s">
        <v>774</v>
      </c>
    </row>
    <row r="144" spans="1:28">
      <c r="A144" s="57" t="s">
        <v>280</v>
      </c>
      <c r="B144" s="57">
        <v>113</v>
      </c>
      <c r="C144" s="58" t="s">
        <v>13</v>
      </c>
      <c r="D144" s="59" t="s">
        <v>281</v>
      </c>
      <c r="E144" s="63" t="s">
        <v>694</v>
      </c>
      <c r="F144" s="32" t="s">
        <v>694</v>
      </c>
      <c r="G144" s="63" t="s">
        <v>694</v>
      </c>
      <c r="H144" s="63" t="s">
        <v>694</v>
      </c>
      <c r="I144" s="63" t="s">
        <v>694</v>
      </c>
      <c r="J144" s="63" t="s">
        <v>694</v>
      </c>
      <c r="K144" s="61" t="s">
        <v>774</v>
      </c>
      <c r="L144" s="61" t="s">
        <v>774</v>
      </c>
      <c r="M144" s="61" t="s">
        <v>774</v>
      </c>
      <c r="N144" s="61" t="s">
        <v>774</v>
      </c>
      <c r="O144" s="61" t="s">
        <v>774</v>
      </c>
      <c r="P144" s="61" t="s">
        <v>774</v>
      </c>
      <c r="Q144" s="60" t="s">
        <v>774</v>
      </c>
      <c r="R144" s="60" t="s">
        <v>774</v>
      </c>
      <c r="S144" s="60" t="s">
        <v>774</v>
      </c>
      <c r="T144" s="60" t="s">
        <v>774</v>
      </c>
      <c r="U144" s="60" t="s">
        <v>774</v>
      </c>
      <c r="V144" s="60" t="s">
        <v>774</v>
      </c>
      <c r="W144" s="64" t="s">
        <v>774</v>
      </c>
      <c r="X144" s="64" t="s">
        <v>774</v>
      </c>
      <c r="Y144" s="64" t="s">
        <v>774</v>
      </c>
      <c r="Z144" s="64" t="s">
        <v>774</v>
      </c>
      <c r="AA144" s="64" t="s">
        <v>774</v>
      </c>
      <c r="AB144" s="65" t="s">
        <v>774</v>
      </c>
    </row>
    <row r="145" spans="1:28">
      <c r="A145" s="57" t="s">
        <v>282</v>
      </c>
      <c r="B145" s="57">
        <v>101</v>
      </c>
      <c r="C145" s="58" t="s">
        <v>13</v>
      </c>
      <c r="D145" s="59" t="s">
        <v>283</v>
      </c>
      <c r="E145" s="60" t="s">
        <v>774</v>
      </c>
      <c r="F145" s="60" t="s">
        <v>774</v>
      </c>
      <c r="G145" s="60" t="s">
        <v>774</v>
      </c>
      <c r="H145" s="60" t="s">
        <v>774</v>
      </c>
      <c r="I145" s="60" t="s">
        <v>774</v>
      </c>
      <c r="J145" s="60" t="s">
        <v>774</v>
      </c>
      <c r="K145" s="61" t="s">
        <v>774</v>
      </c>
      <c r="L145" s="61" t="s">
        <v>774</v>
      </c>
      <c r="M145" s="61" t="s">
        <v>774</v>
      </c>
      <c r="N145" s="61" t="s">
        <v>774</v>
      </c>
      <c r="O145" s="61" t="s">
        <v>774</v>
      </c>
      <c r="P145" s="61" t="s">
        <v>774</v>
      </c>
      <c r="Q145" s="60" t="s">
        <v>774</v>
      </c>
      <c r="R145" s="60" t="s">
        <v>774</v>
      </c>
      <c r="S145" s="60" t="s">
        <v>774</v>
      </c>
      <c r="T145" s="60" t="s">
        <v>774</v>
      </c>
      <c r="U145" s="60" t="s">
        <v>774</v>
      </c>
      <c r="V145" s="60" t="s">
        <v>774</v>
      </c>
      <c r="W145" s="64" t="s">
        <v>774</v>
      </c>
      <c r="X145" s="64" t="s">
        <v>774</v>
      </c>
      <c r="Y145" s="64" t="s">
        <v>774</v>
      </c>
      <c r="Z145" s="64" t="s">
        <v>774</v>
      </c>
      <c r="AA145" s="64" t="s">
        <v>774</v>
      </c>
      <c r="AB145" s="65" t="s">
        <v>774</v>
      </c>
    </row>
    <row r="146" spans="1:28">
      <c r="A146" s="57" t="s">
        <v>284</v>
      </c>
      <c r="B146" s="57">
        <v>189</v>
      </c>
      <c r="C146" s="58" t="s">
        <v>8</v>
      </c>
      <c r="D146" s="59" t="s">
        <v>285</v>
      </c>
      <c r="E146" s="60">
        <v>0.20567375886524822</v>
      </c>
      <c r="F146" s="60">
        <v>0.39007092198581561</v>
      </c>
      <c r="G146" s="60">
        <v>0</v>
      </c>
      <c r="H146" s="60">
        <v>0.3971631205673759</v>
      </c>
      <c r="I146" s="60">
        <v>7.0921985815602835E-3</v>
      </c>
      <c r="J146" s="59">
        <v>141</v>
      </c>
      <c r="K146" s="61">
        <v>0.21323529411764705</v>
      </c>
      <c r="L146" s="61">
        <v>0.36029411764705882</v>
      </c>
      <c r="M146" s="61">
        <v>0</v>
      </c>
      <c r="N146" s="61">
        <v>0.41176470588235292</v>
      </c>
      <c r="O146" s="61">
        <v>1.4705882352941176E-2</v>
      </c>
      <c r="P146" s="62">
        <v>136</v>
      </c>
      <c r="Q146" s="63">
        <v>0.22794117647058823</v>
      </c>
      <c r="R146" s="32">
        <v>0.41176470588235292</v>
      </c>
      <c r="S146" s="63">
        <v>7.3529411764705881E-3</v>
      </c>
      <c r="T146" s="63">
        <v>0.33823529411764708</v>
      </c>
      <c r="U146" s="63">
        <v>1.4705882352941176E-2</v>
      </c>
      <c r="V146" s="59">
        <v>136</v>
      </c>
      <c r="W146" s="64">
        <v>0.44696969696969696</v>
      </c>
      <c r="X146" s="64">
        <v>0.28030303030303028</v>
      </c>
      <c r="Y146" s="64">
        <v>1.5151515151515152E-2</v>
      </c>
      <c r="Z146" s="64">
        <v>0.22727272727272727</v>
      </c>
      <c r="AA146" s="64">
        <v>3.0303030303030304E-2</v>
      </c>
      <c r="AB146" s="65">
        <v>132</v>
      </c>
    </row>
    <row r="147" spans="1:28">
      <c r="A147" s="57" t="s">
        <v>286</v>
      </c>
      <c r="B147" s="57">
        <v>113</v>
      </c>
      <c r="C147" s="58" t="s">
        <v>13</v>
      </c>
      <c r="D147" s="59" t="s">
        <v>287</v>
      </c>
      <c r="E147" s="60" t="s">
        <v>774</v>
      </c>
      <c r="F147" s="60" t="s">
        <v>774</v>
      </c>
      <c r="G147" s="60" t="s">
        <v>774</v>
      </c>
      <c r="H147" s="60" t="s">
        <v>774</v>
      </c>
      <c r="I147" s="60" t="s">
        <v>774</v>
      </c>
      <c r="J147" s="60" t="s">
        <v>774</v>
      </c>
      <c r="K147" s="61" t="s">
        <v>774</v>
      </c>
      <c r="L147" s="61" t="s">
        <v>774</v>
      </c>
      <c r="M147" s="61" t="s">
        <v>774</v>
      </c>
      <c r="N147" s="61" t="s">
        <v>774</v>
      </c>
      <c r="O147" s="61" t="s">
        <v>774</v>
      </c>
      <c r="P147" s="61" t="s">
        <v>774</v>
      </c>
      <c r="Q147" s="60" t="s">
        <v>774</v>
      </c>
      <c r="R147" s="60" t="s">
        <v>774</v>
      </c>
      <c r="S147" s="60" t="s">
        <v>774</v>
      </c>
      <c r="T147" s="60" t="s">
        <v>774</v>
      </c>
      <c r="U147" s="60" t="s">
        <v>774</v>
      </c>
      <c r="V147" s="60" t="s">
        <v>774</v>
      </c>
      <c r="W147" s="64" t="s">
        <v>774</v>
      </c>
      <c r="X147" s="64" t="s">
        <v>774</v>
      </c>
      <c r="Y147" s="64" t="s">
        <v>774</v>
      </c>
      <c r="Z147" s="64" t="s">
        <v>774</v>
      </c>
      <c r="AA147" s="64" t="s">
        <v>774</v>
      </c>
      <c r="AB147" s="65" t="s">
        <v>774</v>
      </c>
    </row>
    <row r="148" spans="1:28">
      <c r="A148" s="57" t="s">
        <v>288</v>
      </c>
      <c r="B148" s="57">
        <v>101</v>
      </c>
      <c r="C148" s="58" t="s">
        <v>8</v>
      </c>
      <c r="D148" s="59" t="s">
        <v>289</v>
      </c>
      <c r="E148" s="60">
        <v>0.33628318584070799</v>
      </c>
      <c r="F148" s="60">
        <v>0.52212389380530977</v>
      </c>
      <c r="G148" s="60">
        <v>0</v>
      </c>
      <c r="H148" s="60">
        <v>0</v>
      </c>
      <c r="I148" s="60">
        <v>0.1415929203539823</v>
      </c>
      <c r="J148" s="59">
        <v>113</v>
      </c>
      <c r="K148" s="61">
        <v>0.4838709677419355</v>
      </c>
      <c r="L148" s="61">
        <v>0.44354838709677419</v>
      </c>
      <c r="M148" s="61">
        <v>0</v>
      </c>
      <c r="N148" s="61">
        <v>0</v>
      </c>
      <c r="O148" s="61">
        <v>7.2580645161290328E-2</v>
      </c>
      <c r="P148" s="62">
        <v>124</v>
      </c>
      <c r="Q148" s="63">
        <v>0.42</v>
      </c>
      <c r="R148" s="32">
        <v>0.51</v>
      </c>
      <c r="S148" s="63">
        <v>0</v>
      </c>
      <c r="T148" s="63">
        <v>0</v>
      </c>
      <c r="U148" s="63">
        <v>7.0000000000000007E-2</v>
      </c>
      <c r="V148" s="59">
        <v>100</v>
      </c>
      <c r="W148" s="64">
        <v>0.3902439024390244</v>
      </c>
      <c r="X148" s="64">
        <v>0.53658536585365857</v>
      </c>
      <c r="Y148" s="64">
        <v>0</v>
      </c>
      <c r="Z148" s="64">
        <v>0</v>
      </c>
      <c r="AA148" s="64">
        <v>7.3170731707317069E-2</v>
      </c>
      <c r="AB148" s="65">
        <v>82</v>
      </c>
    </row>
    <row r="149" spans="1:28">
      <c r="A149" s="57" t="s">
        <v>290</v>
      </c>
      <c r="B149" s="57">
        <v>101</v>
      </c>
      <c r="C149" s="58" t="s">
        <v>13</v>
      </c>
      <c r="D149" s="59" t="s">
        <v>291</v>
      </c>
      <c r="E149" s="60">
        <v>0.48</v>
      </c>
      <c r="F149" s="60">
        <v>0.44</v>
      </c>
      <c r="G149" s="60">
        <v>0.04</v>
      </c>
      <c r="H149" s="60">
        <v>0.04</v>
      </c>
      <c r="I149" s="60">
        <v>0</v>
      </c>
      <c r="J149" s="59">
        <v>25</v>
      </c>
      <c r="K149" s="61">
        <v>0.54285714285714282</v>
      </c>
      <c r="L149" s="61">
        <v>0.42857142857142855</v>
      </c>
      <c r="M149" s="61">
        <v>0</v>
      </c>
      <c r="N149" s="61">
        <v>2.8571428571428571E-2</v>
      </c>
      <c r="O149" s="61">
        <v>0</v>
      </c>
      <c r="P149" s="62">
        <v>35</v>
      </c>
      <c r="Q149" s="63">
        <v>0.31818181818181818</v>
      </c>
      <c r="R149" s="32">
        <v>0.63636363636363635</v>
      </c>
      <c r="S149" s="63">
        <v>0</v>
      </c>
      <c r="T149" s="63">
        <v>4.5454545454545456E-2</v>
      </c>
      <c r="U149" s="63">
        <v>0</v>
      </c>
      <c r="V149" s="59">
        <v>22</v>
      </c>
      <c r="W149" s="64">
        <v>0.25</v>
      </c>
      <c r="X149" s="64">
        <v>0.625</v>
      </c>
      <c r="Y149" s="64">
        <v>0</v>
      </c>
      <c r="Z149" s="64">
        <v>0.125</v>
      </c>
      <c r="AA149" s="64">
        <v>0</v>
      </c>
      <c r="AB149" s="65">
        <v>16</v>
      </c>
    </row>
    <row r="150" spans="1:28">
      <c r="A150" s="57" t="s">
        <v>292</v>
      </c>
      <c r="B150" s="57">
        <v>121</v>
      </c>
      <c r="C150" s="58" t="s">
        <v>13</v>
      </c>
      <c r="D150" s="59" t="s">
        <v>293</v>
      </c>
      <c r="E150" s="60">
        <v>0.41176470588235292</v>
      </c>
      <c r="F150" s="60">
        <v>0.47058823529411764</v>
      </c>
      <c r="G150" s="60">
        <v>0</v>
      </c>
      <c r="H150" s="60">
        <v>0.11764705882352941</v>
      </c>
      <c r="I150" s="60">
        <v>0</v>
      </c>
      <c r="J150" s="59">
        <v>17</v>
      </c>
      <c r="K150" s="61">
        <v>0.29411764705882354</v>
      </c>
      <c r="L150" s="61">
        <v>0.29411764705882354</v>
      </c>
      <c r="M150" s="61">
        <v>0</v>
      </c>
      <c r="N150" s="61">
        <v>0.23529411764705882</v>
      </c>
      <c r="O150" s="61">
        <v>0.17647058823529413</v>
      </c>
      <c r="P150" s="62">
        <v>17</v>
      </c>
      <c r="Q150" s="63">
        <v>0.14285714285714285</v>
      </c>
      <c r="R150" s="32">
        <v>0.42857142857142855</v>
      </c>
      <c r="S150" s="63">
        <v>0</v>
      </c>
      <c r="T150" s="63">
        <v>0.2857142857142857</v>
      </c>
      <c r="U150" s="63">
        <v>0.14285714285714285</v>
      </c>
      <c r="V150" s="59">
        <v>21</v>
      </c>
      <c r="W150" s="64">
        <v>0.25</v>
      </c>
      <c r="X150" s="64">
        <v>0.4375</v>
      </c>
      <c r="Y150" s="64">
        <v>0</v>
      </c>
      <c r="Z150" s="64">
        <v>0.3125</v>
      </c>
      <c r="AA150" s="64">
        <v>0</v>
      </c>
      <c r="AB150" s="65">
        <v>16</v>
      </c>
    </row>
    <row r="151" spans="1:28">
      <c r="A151" s="57" t="s">
        <v>294</v>
      </c>
      <c r="B151" s="57">
        <v>189</v>
      </c>
      <c r="C151" s="58" t="s">
        <v>13</v>
      </c>
      <c r="D151" s="59" t="s">
        <v>295</v>
      </c>
      <c r="E151" s="60">
        <v>0.30769230769230771</v>
      </c>
      <c r="F151" s="60">
        <v>0.46153846153846156</v>
      </c>
      <c r="G151" s="60">
        <v>0</v>
      </c>
      <c r="H151" s="60">
        <v>0.23076923076923078</v>
      </c>
      <c r="I151" s="60">
        <v>0</v>
      </c>
      <c r="J151" s="59">
        <v>26</v>
      </c>
      <c r="K151" s="61">
        <v>0.11538461538461539</v>
      </c>
      <c r="L151" s="61">
        <v>0.53846153846153844</v>
      </c>
      <c r="M151" s="61">
        <v>0</v>
      </c>
      <c r="N151" s="61">
        <v>0.30769230769230771</v>
      </c>
      <c r="O151" s="61">
        <v>3.8461538461538464E-2</v>
      </c>
      <c r="P151" s="62">
        <v>26</v>
      </c>
      <c r="Q151" s="63">
        <v>4.3478260869565216E-2</v>
      </c>
      <c r="R151" s="32">
        <v>0.52173913043478259</v>
      </c>
      <c r="S151" s="63">
        <v>0</v>
      </c>
      <c r="T151" s="63">
        <v>0.39130434782608697</v>
      </c>
      <c r="U151" s="63">
        <v>4.3478260869565216E-2</v>
      </c>
      <c r="V151" s="59">
        <v>23</v>
      </c>
      <c r="W151" s="64">
        <v>6.6666666666666666E-2</v>
      </c>
      <c r="X151" s="64">
        <v>0.46666666666666667</v>
      </c>
      <c r="Y151" s="64">
        <v>0</v>
      </c>
      <c r="Z151" s="64">
        <v>0.2</v>
      </c>
      <c r="AA151" s="64">
        <v>0.26666666666666666</v>
      </c>
      <c r="AB151" s="65">
        <v>15</v>
      </c>
    </row>
    <row r="152" spans="1:28">
      <c r="A152" s="57" t="s">
        <v>296</v>
      </c>
      <c r="B152" s="57">
        <v>171</v>
      </c>
      <c r="C152" s="58" t="s">
        <v>13</v>
      </c>
      <c r="D152" s="59" t="s">
        <v>297</v>
      </c>
      <c r="E152" s="60" t="s">
        <v>774</v>
      </c>
      <c r="F152" s="60" t="s">
        <v>774</v>
      </c>
      <c r="G152" s="60" t="s">
        <v>774</v>
      </c>
      <c r="H152" s="60" t="s">
        <v>774</v>
      </c>
      <c r="I152" s="60" t="s">
        <v>774</v>
      </c>
      <c r="J152" s="60" t="s">
        <v>774</v>
      </c>
      <c r="K152" s="61" t="s">
        <v>774</v>
      </c>
      <c r="L152" s="61" t="s">
        <v>774</v>
      </c>
      <c r="M152" s="61" t="s">
        <v>774</v>
      </c>
      <c r="N152" s="61" t="s">
        <v>774</v>
      </c>
      <c r="O152" s="61" t="s">
        <v>774</v>
      </c>
      <c r="P152" s="61" t="s">
        <v>774</v>
      </c>
      <c r="Q152" s="60" t="s">
        <v>774</v>
      </c>
      <c r="R152" s="60" t="s">
        <v>774</v>
      </c>
      <c r="S152" s="60" t="s">
        <v>774</v>
      </c>
      <c r="T152" s="60" t="s">
        <v>774</v>
      </c>
      <c r="U152" s="60" t="s">
        <v>774</v>
      </c>
      <c r="V152" s="60" t="s">
        <v>774</v>
      </c>
      <c r="W152" s="64" t="s">
        <v>774</v>
      </c>
      <c r="X152" s="64" t="s">
        <v>774</v>
      </c>
      <c r="Y152" s="64" t="s">
        <v>774</v>
      </c>
      <c r="Z152" s="64" t="s">
        <v>774</v>
      </c>
      <c r="AA152" s="64" t="s">
        <v>774</v>
      </c>
      <c r="AB152" s="65" t="s">
        <v>774</v>
      </c>
    </row>
    <row r="153" spans="1:28">
      <c r="A153" s="57" t="s">
        <v>298</v>
      </c>
      <c r="B153" s="57">
        <v>112</v>
      </c>
      <c r="C153" s="58" t="s">
        <v>13</v>
      </c>
      <c r="D153" s="59" t="s">
        <v>299</v>
      </c>
      <c r="E153" s="63" t="s">
        <v>694</v>
      </c>
      <c r="F153" s="32" t="s">
        <v>694</v>
      </c>
      <c r="G153" s="63" t="s">
        <v>694</v>
      </c>
      <c r="H153" s="63" t="s">
        <v>694</v>
      </c>
      <c r="I153" s="63" t="s">
        <v>694</v>
      </c>
      <c r="J153" s="63" t="s">
        <v>694</v>
      </c>
      <c r="K153" s="66" t="s">
        <v>694</v>
      </c>
      <c r="L153" s="66" t="s">
        <v>694</v>
      </c>
      <c r="M153" s="66" t="s">
        <v>694</v>
      </c>
      <c r="N153" s="66" t="s">
        <v>694</v>
      </c>
      <c r="O153" s="61" t="s">
        <v>694</v>
      </c>
      <c r="P153" s="61" t="s">
        <v>694</v>
      </c>
      <c r="Q153" s="63" t="s">
        <v>694</v>
      </c>
      <c r="R153" s="32" t="s">
        <v>694</v>
      </c>
      <c r="S153" s="63" t="s">
        <v>694</v>
      </c>
      <c r="T153" s="63" t="s">
        <v>694</v>
      </c>
      <c r="U153" s="63" t="s">
        <v>694</v>
      </c>
      <c r="V153" s="63" t="s">
        <v>694</v>
      </c>
      <c r="W153" s="64" t="s">
        <v>694</v>
      </c>
      <c r="X153" s="64" t="s">
        <v>694</v>
      </c>
      <c r="Y153" s="64" t="s">
        <v>694</v>
      </c>
      <c r="Z153" s="64" t="s">
        <v>694</v>
      </c>
      <c r="AA153" s="64" t="s">
        <v>694</v>
      </c>
      <c r="AB153" s="64" t="s">
        <v>694</v>
      </c>
    </row>
    <row r="154" spans="1:28">
      <c r="A154" s="57" t="s">
        <v>300</v>
      </c>
      <c r="B154" s="57">
        <v>189</v>
      </c>
      <c r="C154" s="58" t="s">
        <v>13</v>
      </c>
      <c r="D154" s="59" t="s">
        <v>301</v>
      </c>
      <c r="E154" s="60">
        <v>0.43076923076923079</v>
      </c>
      <c r="F154" s="60">
        <v>0.2153846153846154</v>
      </c>
      <c r="G154" s="60">
        <v>0</v>
      </c>
      <c r="H154" s="60">
        <v>0.23076923076923078</v>
      </c>
      <c r="I154" s="60">
        <v>0.12307692307692308</v>
      </c>
      <c r="J154" s="59">
        <v>65</v>
      </c>
      <c r="K154" s="61">
        <v>0.16393442622950818</v>
      </c>
      <c r="L154" s="61">
        <v>0.36065573770491804</v>
      </c>
      <c r="M154" s="61">
        <v>0</v>
      </c>
      <c r="N154" s="61">
        <v>0.29508196721311475</v>
      </c>
      <c r="O154" s="61">
        <v>0.18032786885245902</v>
      </c>
      <c r="P154" s="62">
        <v>61</v>
      </c>
      <c r="Q154" s="63">
        <v>5.1724137931034482E-2</v>
      </c>
      <c r="R154" s="32">
        <v>0.60344827586206895</v>
      </c>
      <c r="S154" s="63">
        <v>0</v>
      </c>
      <c r="T154" s="63">
        <v>0.20689655172413793</v>
      </c>
      <c r="U154" s="63">
        <v>0.13793103448275862</v>
      </c>
      <c r="V154" s="59">
        <v>58</v>
      </c>
      <c r="W154" s="64">
        <v>2.0833333333333332E-2</v>
      </c>
      <c r="X154" s="64">
        <v>0.5</v>
      </c>
      <c r="Y154" s="64">
        <v>0</v>
      </c>
      <c r="Z154" s="64">
        <v>0.20833333333333334</v>
      </c>
      <c r="AA154" s="64">
        <v>0.27083333333333331</v>
      </c>
      <c r="AB154" s="65">
        <v>48</v>
      </c>
    </row>
    <row r="155" spans="1:28">
      <c r="A155" s="57" t="s">
        <v>302</v>
      </c>
      <c r="B155" s="57">
        <v>113</v>
      </c>
      <c r="C155" s="58" t="s">
        <v>13</v>
      </c>
      <c r="D155" s="59" t="s">
        <v>303</v>
      </c>
      <c r="E155" s="60">
        <v>0.57692307692307687</v>
      </c>
      <c r="F155" s="60">
        <v>0.42307692307692307</v>
      </c>
      <c r="G155" s="60">
        <v>0</v>
      </c>
      <c r="H155" s="60">
        <v>0</v>
      </c>
      <c r="I155" s="60">
        <v>0</v>
      </c>
      <c r="J155" s="59">
        <v>26</v>
      </c>
      <c r="K155" s="61">
        <v>0.5</v>
      </c>
      <c r="L155" s="61">
        <v>0.5</v>
      </c>
      <c r="M155" s="61">
        <v>0</v>
      </c>
      <c r="N155" s="61">
        <v>0</v>
      </c>
      <c r="O155" s="61">
        <v>0</v>
      </c>
      <c r="P155" s="62">
        <v>26</v>
      </c>
      <c r="Q155" s="63">
        <v>0.58620689655172409</v>
      </c>
      <c r="R155" s="32">
        <v>0.41379310344827586</v>
      </c>
      <c r="S155" s="63">
        <v>0</v>
      </c>
      <c r="T155" s="63">
        <v>0</v>
      </c>
      <c r="U155" s="63">
        <v>0</v>
      </c>
      <c r="V155" s="59">
        <v>29</v>
      </c>
      <c r="W155" s="64">
        <v>0.67741935483870963</v>
      </c>
      <c r="X155" s="64">
        <v>0.32258064516129031</v>
      </c>
      <c r="Y155" s="64">
        <v>0</v>
      </c>
      <c r="Z155" s="64">
        <v>0</v>
      </c>
      <c r="AA155" s="64">
        <v>0</v>
      </c>
      <c r="AB155" s="65">
        <v>31</v>
      </c>
    </row>
    <row r="156" spans="1:28">
      <c r="A156" s="57" t="s">
        <v>304</v>
      </c>
      <c r="B156" s="57">
        <v>113</v>
      </c>
      <c r="C156" s="58" t="s">
        <v>13</v>
      </c>
      <c r="D156" s="59" t="s">
        <v>305</v>
      </c>
      <c r="E156" s="60" t="s">
        <v>774</v>
      </c>
      <c r="F156" s="60" t="s">
        <v>774</v>
      </c>
      <c r="G156" s="60" t="s">
        <v>774</v>
      </c>
      <c r="H156" s="60" t="s">
        <v>774</v>
      </c>
      <c r="I156" s="60" t="s">
        <v>774</v>
      </c>
      <c r="J156" s="60" t="s">
        <v>774</v>
      </c>
      <c r="K156" s="61" t="s">
        <v>774</v>
      </c>
      <c r="L156" s="61" t="s">
        <v>774</v>
      </c>
      <c r="M156" s="61" t="s">
        <v>774</v>
      </c>
      <c r="N156" s="61" t="s">
        <v>774</v>
      </c>
      <c r="O156" s="61" t="s">
        <v>774</v>
      </c>
      <c r="P156" s="61" t="s">
        <v>774</v>
      </c>
      <c r="Q156" s="60" t="s">
        <v>774</v>
      </c>
      <c r="R156" s="60" t="s">
        <v>774</v>
      </c>
      <c r="S156" s="60" t="s">
        <v>774</v>
      </c>
      <c r="T156" s="60" t="s">
        <v>774</v>
      </c>
      <c r="U156" s="60" t="s">
        <v>774</v>
      </c>
      <c r="V156" s="60" t="s">
        <v>774</v>
      </c>
      <c r="W156" s="64" t="s">
        <v>774</v>
      </c>
      <c r="X156" s="64" t="s">
        <v>774</v>
      </c>
      <c r="Y156" s="64" t="s">
        <v>774</v>
      </c>
      <c r="Z156" s="64" t="s">
        <v>774</v>
      </c>
      <c r="AA156" s="64" t="s">
        <v>774</v>
      </c>
      <c r="AB156" s="65" t="s">
        <v>774</v>
      </c>
    </row>
    <row r="157" spans="1:28">
      <c r="A157" s="57" t="s">
        <v>306</v>
      </c>
      <c r="B157" s="57">
        <v>171</v>
      </c>
      <c r="C157" s="58" t="s">
        <v>13</v>
      </c>
      <c r="D157" s="59" t="s">
        <v>307</v>
      </c>
      <c r="E157" s="60">
        <v>0.68032786885245899</v>
      </c>
      <c r="F157" s="60">
        <v>0.1721311475409836</v>
      </c>
      <c r="G157" s="60">
        <v>0</v>
      </c>
      <c r="H157" s="60">
        <v>5.737704918032787E-2</v>
      </c>
      <c r="I157" s="60">
        <v>9.0163934426229511E-2</v>
      </c>
      <c r="J157" s="59">
        <v>122</v>
      </c>
      <c r="K157" s="61">
        <v>0.87387387387387383</v>
      </c>
      <c r="L157" s="61">
        <v>9.0090090090090089E-3</v>
      </c>
      <c r="M157" s="61">
        <v>2.7027027027027029E-2</v>
      </c>
      <c r="N157" s="61">
        <v>3.6036036036036036E-2</v>
      </c>
      <c r="O157" s="61">
        <v>5.4054054054054057E-2</v>
      </c>
      <c r="P157" s="62">
        <v>111</v>
      </c>
      <c r="Q157" s="63">
        <v>0.875</v>
      </c>
      <c r="R157" s="32">
        <v>5.8333333333333334E-2</v>
      </c>
      <c r="S157" s="63">
        <v>0</v>
      </c>
      <c r="T157" s="63">
        <v>0.05</v>
      </c>
      <c r="U157" s="63">
        <v>1.6666666666666666E-2</v>
      </c>
      <c r="V157" s="59">
        <v>120</v>
      </c>
      <c r="W157" s="64">
        <v>0.81553398058252424</v>
      </c>
      <c r="X157" s="64">
        <v>0.17475728155339806</v>
      </c>
      <c r="Y157" s="64">
        <v>0</v>
      </c>
      <c r="Z157" s="64">
        <v>0</v>
      </c>
      <c r="AA157" s="64">
        <v>9.7087378640776691E-3</v>
      </c>
      <c r="AB157" s="65">
        <v>103</v>
      </c>
    </row>
    <row r="158" spans="1:28">
      <c r="A158" s="57" t="s">
        <v>308</v>
      </c>
      <c r="B158" s="57">
        <v>113</v>
      </c>
      <c r="C158" s="58" t="s">
        <v>13</v>
      </c>
      <c r="D158" s="59" t="s">
        <v>309</v>
      </c>
      <c r="E158" s="60" t="s">
        <v>774</v>
      </c>
      <c r="F158" s="60" t="s">
        <v>774</v>
      </c>
      <c r="G158" s="60" t="s">
        <v>774</v>
      </c>
      <c r="H158" s="60" t="s">
        <v>774</v>
      </c>
      <c r="I158" s="60" t="s">
        <v>774</v>
      </c>
      <c r="J158" s="60" t="s">
        <v>774</v>
      </c>
      <c r="K158" s="66" t="s">
        <v>694</v>
      </c>
      <c r="L158" s="66" t="s">
        <v>694</v>
      </c>
      <c r="M158" s="66" t="s">
        <v>694</v>
      </c>
      <c r="N158" s="66" t="s">
        <v>694</v>
      </c>
      <c r="O158" s="61" t="s">
        <v>694</v>
      </c>
      <c r="P158" s="61" t="s">
        <v>694</v>
      </c>
      <c r="Q158" s="60" t="s">
        <v>774</v>
      </c>
      <c r="R158" s="60" t="s">
        <v>774</v>
      </c>
      <c r="S158" s="60" t="s">
        <v>774</v>
      </c>
      <c r="T158" s="60" t="s">
        <v>774</v>
      </c>
      <c r="U158" s="60" t="s">
        <v>774</v>
      </c>
      <c r="V158" s="60" t="s">
        <v>774</v>
      </c>
      <c r="W158" s="64" t="s">
        <v>774</v>
      </c>
      <c r="X158" s="64" t="s">
        <v>774</v>
      </c>
      <c r="Y158" s="64" t="s">
        <v>774</v>
      </c>
      <c r="Z158" s="64" t="s">
        <v>774</v>
      </c>
      <c r="AA158" s="64" t="s">
        <v>774</v>
      </c>
      <c r="AB158" s="65" t="s">
        <v>774</v>
      </c>
    </row>
    <row r="159" spans="1:28">
      <c r="A159" s="57" t="s">
        <v>310</v>
      </c>
      <c r="B159" s="57">
        <v>105</v>
      </c>
      <c r="C159" s="58" t="s">
        <v>13</v>
      </c>
      <c r="D159" s="59" t="s">
        <v>311</v>
      </c>
      <c r="E159" s="60" t="s">
        <v>774</v>
      </c>
      <c r="F159" s="60" t="s">
        <v>774</v>
      </c>
      <c r="G159" s="60" t="s">
        <v>774</v>
      </c>
      <c r="H159" s="60" t="s">
        <v>774</v>
      </c>
      <c r="I159" s="60" t="s">
        <v>774</v>
      </c>
      <c r="J159" s="60" t="s">
        <v>774</v>
      </c>
      <c r="K159" s="61" t="s">
        <v>774</v>
      </c>
      <c r="L159" s="61" t="s">
        <v>774</v>
      </c>
      <c r="M159" s="61" t="s">
        <v>774</v>
      </c>
      <c r="N159" s="61" t="s">
        <v>774</v>
      </c>
      <c r="O159" s="61" t="s">
        <v>774</v>
      </c>
      <c r="P159" s="61" t="s">
        <v>774</v>
      </c>
      <c r="Q159" s="60" t="s">
        <v>774</v>
      </c>
      <c r="R159" s="60" t="s">
        <v>774</v>
      </c>
      <c r="S159" s="60" t="s">
        <v>774</v>
      </c>
      <c r="T159" s="60" t="s">
        <v>774</v>
      </c>
      <c r="U159" s="60" t="s">
        <v>774</v>
      </c>
      <c r="V159" s="60" t="s">
        <v>774</v>
      </c>
      <c r="W159" s="64" t="s">
        <v>774</v>
      </c>
      <c r="X159" s="64" t="s">
        <v>774</v>
      </c>
      <c r="Y159" s="64" t="s">
        <v>774</v>
      </c>
      <c r="Z159" s="64" t="s">
        <v>774</v>
      </c>
      <c r="AA159" s="64" t="s">
        <v>774</v>
      </c>
      <c r="AB159" s="65" t="s">
        <v>774</v>
      </c>
    </row>
    <row r="160" spans="1:28">
      <c r="A160" s="57" t="s">
        <v>312</v>
      </c>
      <c r="B160" s="57">
        <v>189</v>
      </c>
      <c r="C160" s="58" t="s">
        <v>13</v>
      </c>
      <c r="D160" s="59" t="s">
        <v>313</v>
      </c>
      <c r="E160" s="60">
        <v>0.14285714285714285</v>
      </c>
      <c r="F160" s="60">
        <v>0.38095238095238093</v>
      </c>
      <c r="G160" s="60">
        <v>0</v>
      </c>
      <c r="H160" s="60">
        <v>0.33333333333333331</v>
      </c>
      <c r="I160" s="60">
        <v>0.14285714285714285</v>
      </c>
      <c r="J160" s="59">
        <v>21</v>
      </c>
      <c r="K160" s="61">
        <v>0.1</v>
      </c>
      <c r="L160" s="61">
        <v>0.6</v>
      </c>
      <c r="M160" s="61">
        <v>0</v>
      </c>
      <c r="N160" s="61">
        <v>0.25</v>
      </c>
      <c r="O160" s="61">
        <v>0.05</v>
      </c>
      <c r="P160" s="62">
        <v>20</v>
      </c>
      <c r="Q160" s="63">
        <v>6.0606060606060608E-2</v>
      </c>
      <c r="R160" s="32">
        <v>0.51515151515151514</v>
      </c>
      <c r="S160" s="63">
        <v>3.0303030303030304E-2</v>
      </c>
      <c r="T160" s="63">
        <v>0.27272727272727271</v>
      </c>
      <c r="U160" s="63">
        <v>0.12121212121212122</v>
      </c>
      <c r="V160" s="59">
        <v>33</v>
      </c>
      <c r="W160" s="64">
        <v>0</v>
      </c>
      <c r="X160" s="64">
        <v>0.6</v>
      </c>
      <c r="Y160" s="64">
        <v>0</v>
      </c>
      <c r="Z160" s="64">
        <v>0.24</v>
      </c>
      <c r="AA160" s="64">
        <v>0.16</v>
      </c>
      <c r="AB160" s="65">
        <v>25</v>
      </c>
    </row>
    <row r="161" spans="1:28">
      <c r="A161" s="57" t="s">
        <v>314</v>
      </c>
      <c r="B161" s="57">
        <v>112</v>
      </c>
      <c r="C161" s="58" t="s">
        <v>13</v>
      </c>
      <c r="D161" s="59" t="s">
        <v>315</v>
      </c>
      <c r="E161" s="63" t="s">
        <v>694</v>
      </c>
      <c r="F161" s="32" t="s">
        <v>694</v>
      </c>
      <c r="G161" s="63" t="s">
        <v>694</v>
      </c>
      <c r="H161" s="63" t="s">
        <v>694</v>
      </c>
      <c r="I161" s="63" t="s">
        <v>694</v>
      </c>
      <c r="J161" s="63" t="s">
        <v>694</v>
      </c>
      <c r="K161" s="66" t="s">
        <v>694</v>
      </c>
      <c r="L161" s="66" t="s">
        <v>694</v>
      </c>
      <c r="M161" s="66" t="s">
        <v>694</v>
      </c>
      <c r="N161" s="66" t="s">
        <v>694</v>
      </c>
      <c r="O161" s="61" t="s">
        <v>694</v>
      </c>
      <c r="P161" s="61" t="s">
        <v>694</v>
      </c>
      <c r="Q161" s="63" t="s">
        <v>694</v>
      </c>
      <c r="R161" s="32" t="s">
        <v>694</v>
      </c>
      <c r="S161" s="63" t="s">
        <v>694</v>
      </c>
      <c r="T161" s="63" t="s">
        <v>694</v>
      </c>
      <c r="U161" s="63" t="s">
        <v>694</v>
      </c>
      <c r="V161" s="63" t="s">
        <v>694</v>
      </c>
      <c r="W161" s="64" t="s">
        <v>694</v>
      </c>
      <c r="X161" s="64" t="s">
        <v>694</v>
      </c>
      <c r="Y161" s="64" t="s">
        <v>694</v>
      </c>
      <c r="Z161" s="64" t="s">
        <v>694</v>
      </c>
      <c r="AA161" s="64" t="s">
        <v>694</v>
      </c>
      <c r="AB161" s="64" t="s">
        <v>694</v>
      </c>
    </row>
    <row r="162" spans="1:28">
      <c r="A162" s="57" t="s">
        <v>316</v>
      </c>
      <c r="B162" s="57">
        <v>189</v>
      </c>
      <c r="C162" s="58" t="s">
        <v>13</v>
      </c>
      <c r="D162" s="59" t="s">
        <v>317</v>
      </c>
      <c r="E162" s="60">
        <v>0.93258426966292129</v>
      </c>
      <c r="F162" s="60">
        <v>2.247191011235955E-2</v>
      </c>
      <c r="G162" s="60">
        <v>0</v>
      </c>
      <c r="H162" s="60">
        <v>1.1235955056179775E-2</v>
      </c>
      <c r="I162" s="60">
        <v>3.3707865168539325E-2</v>
      </c>
      <c r="J162" s="59">
        <v>89</v>
      </c>
      <c r="K162" s="61">
        <v>5.6603773584905662E-2</v>
      </c>
      <c r="L162" s="61">
        <v>0.85849056603773588</v>
      </c>
      <c r="M162" s="61">
        <v>0</v>
      </c>
      <c r="N162" s="61">
        <v>0</v>
      </c>
      <c r="O162" s="61">
        <v>8.4905660377358486E-2</v>
      </c>
      <c r="P162" s="62">
        <v>106</v>
      </c>
      <c r="Q162" s="63">
        <v>9.1603053435114504E-2</v>
      </c>
      <c r="R162" s="32">
        <v>0.84732824427480913</v>
      </c>
      <c r="S162" s="63">
        <v>7.6335877862595417E-3</v>
      </c>
      <c r="T162" s="63">
        <v>0</v>
      </c>
      <c r="U162" s="63">
        <v>5.3435114503816793E-2</v>
      </c>
      <c r="V162" s="59">
        <v>131</v>
      </c>
      <c r="W162" s="64">
        <v>4.9504950495049507E-2</v>
      </c>
      <c r="X162" s="64">
        <v>0.83168316831683164</v>
      </c>
      <c r="Y162" s="64">
        <v>0</v>
      </c>
      <c r="Z162" s="64">
        <v>1.9801980198019802E-2</v>
      </c>
      <c r="AA162" s="64">
        <v>9.9009900990099015E-2</v>
      </c>
      <c r="AB162" s="65">
        <v>101</v>
      </c>
    </row>
    <row r="163" spans="1:28">
      <c r="A163" s="57" t="s">
        <v>318</v>
      </c>
      <c r="B163" s="57">
        <v>189</v>
      </c>
      <c r="C163" s="58" t="s">
        <v>8</v>
      </c>
      <c r="D163" s="59" t="s">
        <v>319</v>
      </c>
      <c r="E163" s="60">
        <v>0.25</v>
      </c>
      <c r="F163" s="60">
        <v>0.5</v>
      </c>
      <c r="G163" s="60">
        <v>0</v>
      </c>
      <c r="H163" s="60">
        <v>0.21111111111111111</v>
      </c>
      <c r="I163" s="60">
        <v>3.888888888888889E-2</v>
      </c>
      <c r="J163" s="59">
        <v>180</v>
      </c>
      <c r="K163" s="61">
        <v>0.21568627450980393</v>
      </c>
      <c r="L163" s="61">
        <v>0.72058823529411764</v>
      </c>
      <c r="M163" s="61">
        <v>0</v>
      </c>
      <c r="N163" s="61">
        <v>2.9411764705882353E-2</v>
      </c>
      <c r="O163" s="61">
        <v>3.4313725490196081E-2</v>
      </c>
      <c r="P163" s="62">
        <v>204</v>
      </c>
      <c r="Q163" s="63">
        <v>0.23157894736842105</v>
      </c>
      <c r="R163" s="32">
        <v>0.7</v>
      </c>
      <c r="S163" s="63">
        <v>0</v>
      </c>
      <c r="T163" s="63">
        <v>2.6315789473684209E-2</v>
      </c>
      <c r="U163" s="63">
        <v>4.2105263157894736E-2</v>
      </c>
      <c r="V163" s="59">
        <v>190</v>
      </c>
      <c r="W163" s="64">
        <v>0.13253012048192772</v>
      </c>
      <c r="X163" s="64">
        <v>0.81927710843373491</v>
      </c>
      <c r="Y163" s="64">
        <v>0</v>
      </c>
      <c r="Z163" s="64">
        <v>1.8072289156626505E-2</v>
      </c>
      <c r="AA163" s="64">
        <v>3.0120481927710843E-2</v>
      </c>
      <c r="AB163" s="65">
        <v>166</v>
      </c>
    </row>
    <row r="164" spans="1:28">
      <c r="A164" s="57" t="s">
        <v>320</v>
      </c>
      <c r="B164" s="57">
        <v>105</v>
      </c>
      <c r="C164" s="58" t="s">
        <v>13</v>
      </c>
      <c r="D164" s="59" t="s">
        <v>321</v>
      </c>
      <c r="E164" s="60">
        <v>0</v>
      </c>
      <c r="F164" s="60">
        <v>0.83333333333333337</v>
      </c>
      <c r="G164" s="60">
        <v>0</v>
      </c>
      <c r="H164" s="60">
        <v>0</v>
      </c>
      <c r="I164" s="60">
        <v>0.16666666666666666</v>
      </c>
      <c r="J164" s="59">
        <v>12</v>
      </c>
      <c r="K164" s="61">
        <v>0.38461538461538464</v>
      </c>
      <c r="L164" s="61">
        <v>0.53846153846153844</v>
      </c>
      <c r="M164" s="61">
        <v>0</v>
      </c>
      <c r="N164" s="61">
        <v>7.6923076923076927E-2</v>
      </c>
      <c r="O164" s="61">
        <v>0</v>
      </c>
      <c r="P164" s="62">
        <v>13</v>
      </c>
      <c r="Q164" s="63">
        <v>6.6666666666666666E-2</v>
      </c>
      <c r="R164" s="32">
        <v>0.6</v>
      </c>
      <c r="S164" s="63">
        <v>0</v>
      </c>
      <c r="T164" s="63">
        <v>0.2</v>
      </c>
      <c r="U164" s="63">
        <v>0.13333333333333333</v>
      </c>
      <c r="V164" s="59">
        <v>15</v>
      </c>
      <c r="W164" s="64">
        <v>0.25</v>
      </c>
      <c r="X164" s="64">
        <v>0.33333333333333331</v>
      </c>
      <c r="Y164" s="64">
        <v>0</v>
      </c>
      <c r="Z164" s="64">
        <v>8.3333333333333329E-2</v>
      </c>
      <c r="AA164" s="64">
        <v>0.33333333333333331</v>
      </c>
      <c r="AB164" s="65">
        <v>12</v>
      </c>
    </row>
    <row r="165" spans="1:28">
      <c r="A165" s="57" t="s">
        <v>322</v>
      </c>
      <c r="B165" s="57">
        <v>113</v>
      </c>
      <c r="C165" s="58" t="s">
        <v>13</v>
      </c>
      <c r="D165" s="59" t="s">
        <v>323</v>
      </c>
      <c r="E165" s="60" t="s">
        <v>774</v>
      </c>
      <c r="F165" s="60" t="s">
        <v>774</v>
      </c>
      <c r="G165" s="60" t="s">
        <v>774</v>
      </c>
      <c r="H165" s="60" t="s">
        <v>774</v>
      </c>
      <c r="I165" s="60" t="s">
        <v>774</v>
      </c>
      <c r="J165" s="60" t="s">
        <v>774</v>
      </c>
      <c r="K165" s="61">
        <v>0</v>
      </c>
      <c r="L165" s="61">
        <v>0.93333333333333335</v>
      </c>
      <c r="M165" s="61">
        <v>0</v>
      </c>
      <c r="N165" s="61">
        <v>0</v>
      </c>
      <c r="O165" s="61">
        <v>6.6666666666666666E-2</v>
      </c>
      <c r="P165" s="62">
        <v>15</v>
      </c>
      <c r="Q165" s="60" t="s">
        <v>774</v>
      </c>
      <c r="R165" s="60" t="s">
        <v>774</v>
      </c>
      <c r="S165" s="60" t="s">
        <v>774</v>
      </c>
      <c r="T165" s="60" t="s">
        <v>774</v>
      </c>
      <c r="U165" s="60" t="s">
        <v>774</v>
      </c>
      <c r="V165" s="60" t="s">
        <v>774</v>
      </c>
      <c r="W165" s="64" t="s">
        <v>774</v>
      </c>
      <c r="X165" s="64" t="s">
        <v>774</v>
      </c>
      <c r="Y165" s="64" t="s">
        <v>774</v>
      </c>
      <c r="Z165" s="64" t="s">
        <v>774</v>
      </c>
      <c r="AA165" s="64" t="s">
        <v>774</v>
      </c>
      <c r="AB165" s="65" t="s">
        <v>774</v>
      </c>
    </row>
    <row r="166" spans="1:28">
      <c r="A166" s="57" t="s">
        <v>324</v>
      </c>
      <c r="B166" s="57">
        <v>112</v>
      </c>
      <c r="C166" s="58" t="s">
        <v>13</v>
      </c>
      <c r="D166" s="59" t="s">
        <v>325</v>
      </c>
      <c r="E166" s="63" t="s">
        <v>694</v>
      </c>
      <c r="F166" s="32" t="s">
        <v>694</v>
      </c>
      <c r="G166" s="63" t="s">
        <v>694</v>
      </c>
      <c r="H166" s="63" t="s">
        <v>694</v>
      </c>
      <c r="I166" s="63" t="s">
        <v>694</v>
      </c>
      <c r="J166" s="63" t="s">
        <v>694</v>
      </c>
      <c r="K166" s="66" t="s">
        <v>694</v>
      </c>
      <c r="L166" s="66" t="s">
        <v>694</v>
      </c>
      <c r="M166" s="66" t="s">
        <v>694</v>
      </c>
      <c r="N166" s="66" t="s">
        <v>694</v>
      </c>
      <c r="O166" s="61" t="s">
        <v>694</v>
      </c>
      <c r="P166" s="61" t="s">
        <v>694</v>
      </c>
      <c r="Q166" s="60" t="s">
        <v>774</v>
      </c>
      <c r="R166" s="60" t="s">
        <v>774</v>
      </c>
      <c r="S166" s="60" t="s">
        <v>774</v>
      </c>
      <c r="T166" s="60" t="s">
        <v>774</v>
      </c>
      <c r="U166" s="60" t="s">
        <v>774</v>
      </c>
      <c r="V166" s="60" t="s">
        <v>774</v>
      </c>
      <c r="W166" s="64" t="s">
        <v>774</v>
      </c>
      <c r="X166" s="64" t="s">
        <v>774</v>
      </c>
      <c r="Y166" s="64" t="s">
        <v>774</v>
      </c>
      <c r="Z166" s="64" t="s">
        <v>774</v>
      </c>
      <c r="AA166" s="64" t="s">
        <v>774</v>
      </c>
      <c r="AB166" s="65" t="s">
        <v>774</v>
      </c>
    </row>
    <row r="167" spans="1:28">
      <c r="A167" s="57" t="s">
        <v>326</v>
      </c>
      <c r="B167" s="57">
        <v>171</v>
      </c>
      <c r="C167" s="58" t="s">
        <v>13</v>
      </c>
      <c r="D167" s="59" t="s">
        <v>327</v>
      </c>
      <c r="E167" s="60" t="s">
        <v>774</v>
      </c>
      <c r="F167" s="60" t="s">
        <v>774</v>
      </c>
      <c r="G167" s="60" t="s">
        <v>774</v>
      </c>
      <c r="H167" s="60" t="s">
        <v>774</v>
      </c>
      <c r="I167" s="60" t="s">
        <v>774</v>
      </c>
      <c r="J167" s="60" t="s">
        <v>774</v>
      </c>
      <c r="K167" s="61" t="s">
        <v>774</v>
      </c>
      <c r="L167" s="61" t="s">
        <v>774</v>
      </c>
      <c r="M167" s="61" t="s">
        <v>774</v>
      </c>
      <c r="N167" s="61" t="s">
        <v>774</v>
      </c>
      <c r="O167" s="61" t="s">
        <v>774</v>
      </c>
      <c r="P167" s="61" t="s">
        <v>774</v>
      </c>
      <c r="Q167" s="60" t="s">
        <v>774</v>
      </c>
      <c r="R167" s="60" t="s">
        <v>774</v>
      </c>
      <c r="S167" s="60" t="s">
        <v>774</v>
      </c>
      <c r="T167" s="60" t="s">
        <v>774</v>
      </c>
      <c r="U167" s="60" t="s">
        <v>774</v>
      </c>
      <c r="V167" s="60" t="s">
        <v>774</v>
      </c>
      <c r="W167" s="64" t="s">
        <v>774</v>
      </c>
      <c r="X167" s="64" t="s">
        <v>774</v>
      </c>
      <c r="Y167" s="64" t="s">
        <v>774</v>
      </c>
      <c r="Z167" s="64" t="s">
        <v>774</v>
      </c>
      <c r="AA167" s="64" t="s">
        <v>774</v>
      </c>
      <c r="AB167" s="65" t="s">
        <v>774</v>
      </c>
    </row>
    <row r="168" spans="1:28">
      <c r="A168" s="57" t="s">
        <v>328</v>
      </c>
      <c r="B168" s="57">
        <v>101</v>
      </c>
      <c r="C168" s="58" t="s">
        <v>13</v>
      </c>
      <c r="D168" s="59" t="s">
        <v>329</v>
      </c>
      <c r="E168" s="60">
        <v>8.3333333333333329E-2</v>
      </c>
      <c r="F168" s="60">
        <v>0.75</v>
      </c>
      <c r="G168" s="60">
        <v>0</v>
      </c>
      <c r="H168" s="60">
        <v>0.16666666666666666</v>
      </c>
      <c r="I168" s="60">
        <v>0</v>
      </c>
      <c r="J168" s="59">
        <v>12</v>
      </c>
      <c r="K168" s="61">
        <v>0.10526315789473684</v>
      </c>
      <c r="L168" s="61">
        <v>0.57894736842105265</v>
      </c>
      <c r="M168" s="61">
        <v>5.2631578947368418E-2</v>
      </c>
      <c r="N168" s="61">
        <v>0.26315789473684209</v>
      </c>
      <c r="O168" s="61">
        <v>0</v>
      </c>
      <c r="P168" s="62">
        <v>19</v>
      </c>
      <c r="Q168" s="63">
        <v>0</v>
      </c>
      <c r="R168" s="32">
        <v>0.66666666666666663</v>
      </c>
      <c r="S168" s="63">
        <v>0</v>
      </c>
      <c r="T168" s="63">
        <v>0.33333333333333331</v>
      </c>
      <c r="U168" s="63">
        <v>0</v>
      </c>
      <c r="V168" s="59">
        <v>15</v>
      </c>
      <c r="W168" s="64" t="s">
        <v>774</v>
      </c>
      <c r="X168" s="64" t="s">
        <v>774</v>
      </c>
      <c r="Y168" s="64" t="s">
        <v>774</v>
      </c>
      <c r="Z168" s="64" t="s">
        <v>774</v>
      </c>
      <c r="AA168" s="64" t="s">
        <v>774</v>
      </c>
      <c r="AB168" s="65" t="s">
        <v>774</v>
      </c>
    </row>
    <row r="169" spans="1:28">
      <c r="A169" s="57" t="s">
        <v>330</v>
      </c>
      <c r="B169" s="57">
        <v>101</v>
      </c>
      <c r="C169" s="58" t="s">
        <v>13</v>
      </c>
      <c r="D169" s="59" t="s">
        <v>331</v>
      </c>
      <c r="E169" s="60" t="s">
        <v>774</v>
      </c>
      <c r="F169" s="60" t="s">
        <v>774</v>
      </c>
      <c r="G169" s="60" t="s">
        <v>774</v>
      </c>
      <c r="H169" s="60" t="s">
        <v>774</v>
      </c>
      <c r="I169" s="60" t="s">
        <v>774</v>
      </c>
      <c r="J169" s="60" t="s">
        <v>774</v>
      </c>
      <c r="K169" s="61" t="s">
        <v>774</v>
      </c>
      <c r="L169" s="61" t="s">
        <v>774</v>
      </c>
      <c r="M169" s="61" t="s">
        <v>774</v>
      </c>
      <c r="N169" s="61" t="s">
        <v>774</v>
      </c>
      <c r="O169" s="61" t="s">
        <v>774</v>
      </c>
      <c r="P169" s="61" t="s">
        <v>774</v>
      </c>
      <c r="Q169" s="63">
        <v>1</v>
      </c>
      <c r="R169" s="32">
        <v>0</v>
      </c>
      <c r="S169" s="63">
        <v>0</v>
      </c>
      <c r="T169" s="63">
        <v>0</v>
      </c>
      <c r="U169" s="63">
        <v>0</v>
      </c>
      <c r="V169" s="59">
        <v>10</v>
      </c>
      <c r="W169" s="64">
        <v>1</v>
      </c>
      <c r="X169" s="64">
        <v>0</v>
      </c>
      <c r="Y169" s="64">
        <v>0</v>
      </c>
      <c r="Z169" s="64">
        <v>0</v>
      </c>
      <c r="AA169" s="64">
        <v>0</v>
      </c>
      <c r="AB169" s="65">
        <v>10</v>
      </c>
    </row>
    <row r="170" spans="1:28">
      <c r="A170" s="57" t="s">
        <v>332</v>
      </c>
      <c r="B170" s="57">
        <v>189</v>
      </c>
      <c r="C170" s="58" t="s">
        <v>13</v>
      </c>
      <c r="D170" s="59" t="s">
        <v>333</v>
      </c>
      <c r="E170" s="60">
        <v>0.93333333333333335</v>
      </c>
      <c r="F170" s="60">
        <v>0</v>
      </c>
      <c r="G170" s="60">
        <v>0</v>
      </c>
      <c r="H170" s="60">
        <v>0</v>
      </c>
      <c r="I170" s="60">
        <v>6.6666666666666666E-2</v>
      </c>
      <c r="J170" s="59">
        <v>45</v>
      </c>
      <c r="K170" s="61">
        <v>0.80555555555555558</v>
      </c>
      <c r="L170" s="61">
        <v>0</v>
      </c>
      <c r="M170" s="61">
        <v>0</v>
      </c>
      <c r="N170" s="61">
        <v>0</v>
      </c>
      <c r="O170" s="61">
        <v>0.19444444444444445</v>
      </c>
      <c r="P170" s="62">
        <v>36</v>
      </c>
      <c r="Q170" s="63">
        <v>0.875</v>
      </c>
      <c r="R170" s="32">
        <v>0</v>
      </c>
      <c r="S170" s="63">
        <v>0</v>
      </c>
      <c r="T170" s="63">
        <v>0</v>
      </c>
      <c r="U170" s="63">
        <v>0.125</v>
      </c>
      <c r="V170" s="59">
        <v>24</v>
      </c>
      <c r="W170" s="64">
        <v>0.84</v>
      </c>
      <c r="X170" s="64">
        <v>0</v>
      </c>
      <c r="Y170" s="64">
        <v>0</v>
      </c>
      <c r="Z170" s="64">
        <v>0.08</v>
      </c>
      <c r="AA170" s="64">
        <v>0.08</v>
      </c>
      <c r="AB170" s="65">
        <v>25</v>
      </c>
    </row>
    <row r="171" spans="1:28">
      <c r="A171" s="57" t="s">
        <v>334</v>
      </c>
      <c r="B171" s="57">
        <v>113</v>
      </c>
      <c r="C171" s="58" t="s">
        <v>13</v>
      </c>
      <c r="D171" s="59" t="s">
        <v>335</v>
      </c>
      <c r="E171" s="60" t="s">
        <v>774</v>
      </c>
      <c r="F171" s="60" t="s">
        <v>774</v>
      </c>
      <c r="G171" s="60" t="s">
        <v>774</v>
      </c>
      <c r="H171" s="60" t="s">
        <v>774</v>
      </c>
      <c r="I171" s="60" t="s">
        <v>774</v>
      </c>
      <c r="J171" s="60" t="s">
        <v>774</v>
      </c>
      <c r="K171" s="61" t="s">
        <v>774</v>
      </c>
      <c r="L171" s="61" t="s">
        <v>774</v>
      </c>
      <c r="M171" s="61" t="s">
        <v>774</v>
      </c>
      <c r="N171" s="61" t="s">
        <v>774</v>
      </c>
      <c r="O171" s="61" t="s">
        <v>774</v>
      </c>
      <c r="P171" s="61" t="s">
        <v>774</v>
      </c>
      <c r="Q171" s="60" t="s">
        <v>774</v>
      </c>
      <c r="R171" s="60" t="s">
        <v>774</v>
      </c>
      <c r="S171" s="60" t="s">
        <v>774</v>
      </c>
      <c r="T171" s="60" t="s">
        <v>774</v>
      </c>
      <c r="U171" s="60" t="s">
        <v>774</v>
      </c>
      <c r="V171" s="60" t="s">
        <v>774</v>
      </c>
      <c r="W171" s="64" t="s">
        <v>774</v>
      </c>
      <c r="X171" s="64" t="s">
        <v>774</v>
      </c>
      <c r="Y171" s="64" t="s">
        <v>774</v>
      </c>
      <c r="Z171" s="64" t="s">
        <v>774</v>
      </c>
      <c r="AA171" s="64" t="s">
        <v>774</v>
      </c>
      <c r="AB171" s="65" t="s">
        <v>774</v>
      </c>
    </row>
    <row r="172" spans="1:28">
      <c r="A172" s="57" t="s">
        <v>336</v>
      </c>
      <c r="B172" s="57">
        <v>123</v>
      </c>
      <c r="C172" s="58" t="s">
        <v>13</v>
      </c>
      <c r="D172" s="59" t="s">
        <v>337</v>
      </c>
      <c r="E172" s="60">
        <v>4.5454545454545456E-2</v>
      </c>
      <c r="F172" s="60">
        <v>0.63636363636363635</v>
      </c>
      <c r="G172" s="60">
        <v>4.5454545454545456E-2</v>
      </c>
      <c r="H172" s="60">
        <v>0.22727272727272727</v>
      </c>
      <c r="I172" s="60">
        <v>4.5454545454545456E-2</v>
      </c>
      <c r="J172" s="59">
        <v>22</v>
      </c>
      <c r="K172" s="61">
        <v>0</v>
      </c>
      <c r="L172" s="61">
        <v>0.89655172413793105</v>
      </c>
      <c r="M172" s="61">
        <v>3.4482758620689655E-2</v>
      </c>
      <c r="N172" s="61">
        <v>6.8965517241379309E-2</v>
      </c>
      <c r="O172" s="61">
        <v>0</v>
      </c>
      <c r="P172" s="62">
        <v>29</v>
      </c>
      <c r="Q172" s="63">
        <v>0</v>
      </c>
      <c r="R172" s="32">
        <v>1</v>
      </c>
      <c r="S172" s="63">
        <v>0</v>
      </c>
      <c r="T172" s="63">
        <v>0</v>
      </c>
      <c r="U172" s="63">
        <v>0</v>
      </c>
      <c r="V172" s="59">
        <v>28</v>
      </c>
      <c r="W172" s="64">
        <v>0</v>
      </c>
      <c r="X172" s="64">
        <v>1</v>
      </c>
      <c r="Y172" s="64">
        <v>0</v>
      </c>
      <c r="Z172" s="64">
        <v>0</v>
      </c>
      <c r="AA172" s="64">
        <v>0</v>
      </c>
      <c r="AB172" s="65">
        <v>26</v>
      </c>
    </row>
    <row r="173" spans="1:28">
      <c r="A173" s="57" t="s">
        <v>338</v>
      </c>
      <c r="B173" s="57">
        <v>114</v>
      </c>
      <c r="C173" s="58" t="s">
        <v>13</v>
      </c>
      <c r="D173" s="59" t="s">
        <v>339</v>
      </c>
      <c r="E173" s="60">
        <v>0.18390804597701149</v>
      </c>
      <c r="F173" s="60">
        <v>0.41379310344827586</v>
      </c>
      <c r="G173" s="60">
        <v>0</v>
      </c>
      <c r="H173" s="60">
        <v>0</v>
      </c>
      <c r="I173" s="60">
        <v>0.40229885057471265</v>
      </c>
      <c r="J173" s="59">
        <v>87</v>
      </c>
      <c r="K173" s="61">
        <v>0.2</v>
      </c>
      <c r="L173" s="61">
        <v>0.44615384615384618</v>
      </c>
      <c r="M173" s="61">
        <v>0</v>
      </c>
      <c r="N173" s="61">
        <v>0</v>
      </c>
      <c r="O173" s="61">
        <v>0.35384615384615387</v>
      </c>
      <c r="P173" s="62">
        <v>65</v>
      </c>
      <c r="Q173" s="63">
        <v>0</v>
      </c>
      <c r="R173" s="32">
        <v>0.640625</v>
      </c>
      <c r="S173" s="63">
        <v>0</v>
      </c>
      <c r="T173" s="63">
        <v>0.234375</v>
      </c>
      <c r="U173" s="63">
        <v>0.125</v>
      </c>
      <c r="V173" s="59">
        <v>64</v>
      </c>
      <c r="W173" s="64">
        <v>0</v>
      </c>
      <c r="X173" s="64">
        <v>0.66666666666666663</v>
      </c>
      <c r="Y173" s="64">
        <v>0</v>
      </c>
      <c r="Z173" s="64">
        <v>0.33333333333333331</v>
      </c>
      <c r="AA173" s="64">
        <v>0</v>
      </c>
      <c r="AB173" s="65">
        <v>69</v>
      </c>
    </row>
    <row r="174" spans="1:28">
      <c r="A174" s="57" t="s">
        <v>340</v>
      </c>
      <c r="B174" s="57">
        <v>114</v>
      </c>
      <c r="C174" s="58" t="s">
        <v>13</v>
      </c>
      <c r="D174" s="59" t="s">
        <v>341</v>
      </c>
      <c r="E174" s="60">
        <v>7.407407407407407E-2</v>
      </c>
      <c r="F174" s="60">
        <v>0.55555555555555558</v>
      </c>
      <c r="G174" s="60">
        <v>0</v>
      </c>
      <c r="H174" s="60">
        <v>7.407407407407407E-2</v>
      </c>
      <c r="I174" s="60">
        <v>0.29629629629629628</v>
      </c>
      <c r="J174" s="59">
        <v>27</v>
      </c>
      <c r="K174" s="61">
        <v>0.14285714285714285</v>
      </c>
      <c r="L174" s="61">
        <v>0.5357142857142857</v>
      </c>
      <c r="M174" s="61">
        <v>0</v>
      </c>
      <c r="N174" s="61">
        <v>0.21428571428571427</v>
      </c>
      <c r="O174" s="61">
        <v>0.10714285714285714</v>
      </c>
      <c r="P174" s="62">
        <v>28</v>
      </c>
      <c r="Q174" s="63">
        <v>0.08</v>
      </c>
      <c r="R174" s="32">
        <v>0.52</v>
      </c>
      <c r="S174" s="63">
        <v>0</v>
      </c>
      <c r="T174" s="63">
        <v>0.36</v>
      </c>
      <c r="U174" s="63">
        <v>0.04</v>
      </c>
      <c r="V174" s="59">
        <v>25</v>
      </c>
      <c r="W174" s="64">
        <v>0.04</v>
      </c>
      <c r="X174" s="64">
        <v>0.44</v>
      </c>
      <c r="Y174" s="64">
        <v>0</v>
      </c>
      <c r="Z174" s="64">
        <v>0.44</v>
      </c>
      <c r="AA174" s="64">
        <v>0.08</v>
      </c>
      <c r="AB174" s="65">
        <v>25</v>
      </c>
    </row>
    <row r="175" spans="1:28">
      <c r="A175" s="57" t="s">
        <v>342</v>
      </c>
      <c r="B175" s="57">
        <v>113</v>
      </c>
      <c r="C175" s="58" t="s">
        <v>13</v>
      </c>
      <c r="D175" s="59" t="s">
        <v>343</v>
      </c>
      <c r="E175" s="63" t="s">
        <v>694</v>
      </c>
      <c r="F175" s="32" t="s">
        <v>694</v>
      </c>
      <c r="G175" s="63" t="s">
        <v>694</v>
      </c>
      <c r="H175" s="63" t="s">
        <v>694</v>
      </c>
      <c r="I175" s="63" t="s">
        <v>694</v>
      </c>
      <c r="J175" s="63" t="s">
        <v>694</v>
      </c>
      <c r="K175" s="66" t="s">
        <v>694</v>
      </c>
      <c r="L175" s="66" t="s">
        <v>694</v>
      </c>
      <c r="M175" s="66" t="s">
        <v>694</v>
      </c>
      <c r="N175" s="66" t="s">
        <v>694</v>
      </c>
      <c r="O175" s="61" t="s">
        <v>694</v>
      </c>
      <c r="P175" s="61" t="s">
        <v>694</v>
      </c>
      <c r="Q175" s="63" t="s">
        <v>694</v>
      </c>
      <c r="R175" s="32" t="s">
        <v>694</v>
      </c>
      <c r="S175" s="63" t="s">
        <v>694</v>
      </c>
      <c r="T175" s="63" t="s">
        <v>694</v>
      </c>
      <c r="U175" s="63" t="s">
        <v>694</v>
      </c>
      <c r="V175" s="63" t="s">
        <v>694</v>
      </c>
      <c r="W175" s="64" t="s">
        <v>694</v>
      </c>
      <c r="X175" s="64" t="s">
        <v>694</v>
      </c>
      <c r="Y175" s="64" t="s">
        <v>694</v>
      </c>
      <c r="Z175" s="64" t="s">
        <v>694</v>
      </c>
      <c r="AA175" s="64" t="s">
        <v>694</v>
      </c>
      <c r="AB175" s="64" t="s">
        <v>694</v>
      </c>
    </row>
    <row r="176" spans="1:28">
      <c r="A176" s="57" t="s">
        <v>344</v>
      </c>
      <c r="B176" s="57">
        <v>113</v>
      </c>
      <c r="C176" s="58" t="s">
        <v>8</v>
      </c>
      <c r="D176" s="59" t="s">
        <v>345</v>
      </c>
      <c r="E176" s="60">
        <v>0.11155378486055777</v>
      </c>
      <c r="F176" s="60">
        <v>0.60557768924302791</v>
      </c>
      <c r="G176" s="60">
        <v>3.9840637450199202E-3</v>
      </c>
      <c r="H176" s="60">
        <v>0.26693227091633465</v>
      </c>
      <c r="I176" s="60">
        <v>1.1952191235059761E-2</v>
      </c>
      <c r="J176" s="59">
        <v>251</v>
      </c>
      <c r="K176" s="61">
        <v>3.6496350364963501E-2</v>
      </c>
      <c r="L176" s="61">
        <v>0.8029197080291971</v>
      </c>
      <c r="M176" s="61">
        <v>0</v>
      </c>
      <c r="N176" s="61">
        <v>0.145985401459854</v>
      </c>
      <c r="O176" s="61">
        <v>1.4598540145985401E-2</v>
      </c>
      <c r="P176" s="62">
        <v>274</v>
      </c>
      <c r="Q176" s="63">
        <v>4.8951048951048952E-2</v>
      </c>
      <c r="R176" s="32">
        <v>0.80769230769230771</v>
      </c>
      <c r="S176" s="63">
        <v>0</v>
      </c>
      <c r="T176" s="63">
        <v>0.14335664335664336</v>
      </c>
      <c r="U176" s="63">
        <v>0</v>
      </c>
      <c r="V176" s="59">
        <v>286</v>
      </c>
      <c r="W176" s="64">
        <v>8.1300813008130079E-2</v>
      </c>
      <c r="X176" s="64">
        <v>0.76016260162601623</v>
      </c>
      <c r="Y176" s="64">
        <v>4.0650406504065045E-3</v>
      </c>
      <c r="Z176" s="64">
        <v>0.15447154471544716</v>
      </c>
      <c r="AA176" s="64">
        <v>0</v>
      </c>
      <c r="AB176" s="65">
        <v>246</v>
      </c>
    </row>
    <row r="177" spans="1:28">
      <c r="A177" s="57" t="s">
        <v>346</v>
      </c>
      <c r="B177" s="57">
        <v>101</v>
      </c>
      <c r="C177" s="58" t="s">
        <v>13</v>
      </c>
      <c r="D177" s="59" t="s">
        <v>347</v>
      </c>
      <c r="E177" s="63" t="s">
        <v>694</v>
      </c>
      <c r="F177" s="32" t="s">
        <v>694</v>
      </c>
      <c r="G177" s="63" t="s">
        <v>694</v>
      </c>
      <c r="H177" s="63" t="s">
        <v>694</v>
      </c>
      <c r="I177" s="63" t="s">
        <v>694</v>
      </c>
      <c r="J177" s="63" t="s">
        <v>694</v>
      </c>
      <c r="K177" s="61" t="s">
        <v>774</v>
      </c>
      <c r="L177" s="61" t="s">
        <v>774</v>
      </c>
      <c r="M177" s="61" t="s">
        <v>774</v>
      </c>
      <c r="N177" s="61" t="s">
        <v>774</v>
      </c>
      <c r="O177" s="61" t="s">
        <v>774</v>
      </c>
      <c r="P177" s="61" t="s">
        <v>774</v>
      </c>
      <c r="Q177" s="60" t="s">
        <v>774</v>
      </c>
      <c r="R177" s="60" t="s">
        <v>774</v>
      </c>
      <c r="S177" s="60" t="s">
        <v>774</v>
      </c>
      <c r="T177" s="60" t="s">
        <v>774</v>
      </c>
      <c r="U177" s="60" t="s">
        <v>774</v>
      </c>
      <c r="V177" s="60" t="s">
        <v>774</v>
      </c>
      <c r="W177" s="64" t="s">
        <v>694</v>
      </c>
      <c r="X177" s="64" t="s">
        <v>694</v>
      </c>
      <c r="Y177" s="64" t="s">
        <v>694</v>
      </c>
      <c r="Z177" s="64" t="s">
        <v>694</v>
      </c>
      <c r="AA177" s="64" t="s">
        <v>694</v>
      </c>
      <c r="AB177" s="64" t="s">
        <v>694</v>
      </c>
    </row>
    <row r="178" spans="1:28">
      <c r="A178" s="57" t="s">
        <v>348</v>
      </c>
      <c r="B178" s="57">
        <v>121</v>
      </c>
      <c r="C178" s="58" t="s">
        <v>13</v>
      </c>
      <c r="D178" s="59" t="s">
        <v>349</v>
      </c>
      <c r="E178" s="60">
        <v>0.16908212560386474</v>
      </c>
      <c r="F178" s="60">
        <v>0.61352657004830913</v>
      </c>
      <c r="G178" s="60">
        <v>0</v>
      </c>
      <c r="H178" s="60">
        <v>0.15458937198067632</v>
      </c>
      <c r="I178" s="60">
        <v>6.280193236714976E-2</v>
      </c>
      <c r="J178" s="59">
        <v>207</v>
      </c>
      <c r="K178" s="61">
        <v>0.13761467889908258</v>
      </c>
      <c r="L178" s="61">
        <v>0.67889908256880738</v>
      </c>
      <c r="M178" s="61">
        <v>0</v>
      </c>
      <c r="N178" s="61">
        <v>0.12844036697247707</v>
      </c>
      <c r="O178" s="61">
        <v>5.5045871559633031E-2</v>
      </c>
      <c r="P178" s="62">
        <v>218</v>
      </c>
      <c r="Q178" s="63">
        <v>0.27376425855513309</v>
      </c>
      <c r="R178" s="32">
        <v>0.49429657794676807</v>
      </c>
      <c r="S178" s="63">
        <v>3.8022813688212928E-3</v>
      </c>
      <c r="T178" s="63">
        <v>0.19011406844106463</v>
      </c>
      <c r="U178" s="63">
        <v>3.8022813688212927E-2</v>
      </c>
      <c r="V178" s="59">
        <v>263</v>
      </c>
      <c r="W178" s="64">
        <v>0.39189189189189189</v>
      </c>
      <c r="X178" s="64">
        <v>0.36036036036036034</v>
      </c>
      <c r="Y178" s="64">
        <v>0</v>
      </c>
      <c r="Z178" s="64">
        <v>0.14414414414414414</v>
      </c>
      <c r="AA178" s="64">
        <v>0.1036036036036036</v>
      </c>
      <c r="AB178" s="65">
        <v>222</v>
      </c>
    </row>
    <row r="179" spans="1:28">
      <c r="A179" s="57" t="s">
        <v>350</v>
      </c>
      <c r="B179" s="57">
        <v>189</v>
      </c>
      <c r="C179" s="58" t="s">
        <v>13</v>
      </c>
      <c r="D179" s="59" t="s">
        <v>351</v>
      </c>
      <c r="E179" s="60">
        <v>0.13157894736842105</v>
      </c>
      <c r="F179" s="60">
        <v>0.58771929824561409</v>
      </c>
      <c r="G179" s="60">
        <v>0</v>
      </c>
      <c r="H179" s="60">
        <v>0.22807017543859648</v>
      </c>
      <c r="I179" s="60">
        <v>5.2631578947368418E-2</v>
      </c>
      <c r="J179" s="59">
        <v>114</v>
      </c>
      <c r="K179" s="61">
        <v>2.4590163934426229E-2</v>
      </c>
      <c r="L179" s="61">
        <v>0.69672131147540983</v>
      </c>
      <c r="M179" s="61">
        <v>0</v>
      </c>
      <c r="N179" s="61">
        <v>0.25409836065573771</v>
      </c>
      <c r="O179" s="61">
        <v>2.4590163934426229E-2</v>
      </c>
      <c r="P179" s="62">
        <v>122</v>
      </c>
      <c r="Q179" s="63">
        <v>0.19863013698630136</v>
      </c>
      <c r="R179" s="32">
        <v>0.56849315068493156</v>
      </c>
      <c r="S179" s="63">
        <v>0</v>
      </c>
      <c r="T179" s="63">
        <v>0.21917808219178081</v>
      </c>
      <c r="U179" s="63">
        <v>1.3698630136986301E-2</v>
      </c>
      <c r="V179" s="59">
        <v>146</v>
      </c>
      <c r="W179" s="64">
        <v>0.35810810810810811</v>
      </c>
      <c r="X179" s="64">
        <v>0.39189189189189189</v>
      </c>
      <c r="Y179" s="64">
        <v>0</v>
      </c>
      <c r="Z179" s="64">
        <v>0.25</v>
      </c>
      <c r="AA179" s="64">
        <v>0</v>
      </c>
      <c r="AB179" s="65">
        <v>148</v>
      </c>
    </row>
    <row r="180" spans="1:28">
      <c r="A180" s="57" t="s">
        <v>352</v>
      </c>
      <c r="B180" s="57">
        <v>101</v>
      </c>
      <c r="C180" s="58" t="s">
        <v>13</v>
      </c>
      <c r="D180" s="59" t="s">
        <v>353</v>
      </c>
      <c r="E180" s="60" t="s">
        <v>774</v>
      </c>
      <c r="F180" s="60" t="s">
        <v>774</v>
      </c>
      <c r="G180" s="60" t="s">
        <v>774</v>
      </c>
      <c r="H180" s="60" t="s">
        <v>774</v>
      </c>
      <c r="I180" s="60" t="s">
        <v>774</v>
      </c>
      <c r="J180" s="60" t="s">
        <v>774</v>
      </c>
      <c r="K180" s="61" t="s">
        <v>774</v>
      </c>
      <c r="L180" s="61" t="s">
        <v>774</v>
      </c>
      <c r="M180" s="61" t="s">
        <v>774</v>
      </c>
      <c r="N180" s="61" t="s">
        <v>774</v>
      </c>
      <c r="O180" s="61" t="s">
        <v>774</v>
      </c>
      <c r="P180" s="61" t="s">
        <v>774</v>
      </c>
      <c r="Q180" s="60" t="s">
        <v>774</v>
      </c>
      <c r="R180" s="60" t="s">
        <v>774</v>
      </c>
      <c r="S180" s="60" t="s">
        <v>774</v>
      </c>
      <c r="T180" s="60" t="s">
        <v>774</v>
      </c>
      <c r="U180" s="60" t="s">
        <v>774</v>
      </c>
      <c r="V180" s="60" t="s">
        <v>774</v>
      </c>
      <c r="W180" s="64" t="s">
        <v>694</v>
      </c>
      <c r="X180" s="64" t="s">
        <v>694</v>
      </c>
      <c r="Y180" s="64" t="s">
        <v>694</v>
      </c>
      <c r="Z180" s="64" t="s">
        <v>694</v>
      </c>
      <c r="AA180" s="64" t="s">
        <v>694</v>
      </c>
      <c r="AB180" s="64" t="s">
        <v>694</v>
      </c>
    </row>
    <row r="181" spans="1:28">
      <c r="A181" s="57" t="s">
        <v>354</v>
      </c>
      <c r="B181" s="57">
        <v>113</v>
      </c>
      <c r="C181" s="58" t="s">
        <v>13</v>
      </c>
      <c r="D181" s="59" t="s">
        <v>355</v>
      </c>
      <c r="E181" s="60" t="s">
        <v>774</v>
      </c>
      <c r="F181" s="60" t="s">
        <v>774</v>
      </c>
      <c r="G181" s="60" t="s">
        <v>774</v>
      </c>
      <c r="H181" s="60" t="s">
        <v>774</v>
      </c>
      <c r="I181" s="60" t="s">
        <v>774</v>
      </c>
      <c r="J181" s="60" t="s">
        <v>774</v>
      </c>
      <c r="K181" s="61">
        <v>0.8</v>
      </c>
      <c r="L181" s="61">
        <v>0</v>
      </c>
      <c r="M181" s="61">
        <v>0</v>
      </c>
      <c r="N181" s="61">
        <v>0.1</v>
      </c>
      <c r="O181" s="61">
        <v>0.1</v>
      </c>
      <c r="P181" s="62">
        <v>10</v>
      </c>
      <c r="Q181" s="60" t="s">
        <v>774</v>
      </c>
      <c r="R181" s="60" t="s">
        <v>774</v>
      </c>
      <c r="S181" s="60" t="s">
        <v>774</v>
      </c>
      <c r="T181" s="60" t="s">
        <v>774</v>
      </c>
      <c r="U181" s="60" t="s">
        <v>774</v>
      </c>
      <c r="V181" s="60" t="s">
        <v>774</v>
      </c>
      <c r="W181" s="64" t="s">
        <v>774</v>
      </c>
      <c r="X181" s="64" t="s">
        <v>774</v>
      </c>
      <c r="Y181" s="64" t="s">
        <v>774</v>
      </c>
      <c r="Z181" s="64" t="s">
        <v>774</v>
      </c>
      <c r="AA181" s="64" t="s">
        <v>774</v>
      </c>
      <c r="AB181" s="65" t="s">
        <v>774</v>
      </c>
    </row>
    <row r="182" spans="1:28">
      <c r="A182" s="57" t="s">
        <v>356</v>
      </c>
      <c r="B182" s="57">
        <v>112</v>
      </c>
      <c r="C182" s="58" t="s">
        <v>13</v>
      </c>
      <c r="D182" s="59" t="s">
        <v>357</v>
      </c>
      <c r="E182" s="60">
        <v>0.75</v>
      </c>
      <c r="F182" s="60">
        <v>0.16666666666666666</v>
      </c>
      <c r="G182" s="60">
        <v>0</v>
      </c>
      <c r="H182" s="60">
        <v>0</v>
      </c>
      <c r="I182" s="60">
        <v>8.3333333333333329E-2</v>
      </c>
      <c r="J182" s="59">
        <v>12</v>
      </c>
      <c r="K182" s="61">
        <v>0.89473684210526316</v>
      </c>
      <c r="L182" s="61">
        <v>0</v>
      </c>
      <c r="M182" s="61">
        <v>0</v>
      </c>
      <c r="N182" s="61">
        <v>0</v>
      </c>
      <c r="O182" s="61">
        <v>0.10526315789473684</v>
      </c>
      <c r="P182" s="62">
        <v>19</v>
      </c>
      <c r="Q182" s="63">
        <v>0.88888888888888884</v>
      </c>
      <c r="R182" s="32">
        <v>0</v>
      </c>
      <c r="S182" s="63">
        <v>0</v>
      </c>
      <c r="T182" s="63">
        <v>0</v>
      </c>
      <c r="U182" s="63">
        <v>0.1111111111111111</v>
      </c>
      <c r="V182" s="59">
        <v>18</v>
      </c>
      <c r="W182" s="64" t="s">
        <v>774</v>
      </c>
      <c r="X182" s="64" t="s">
        <v>774</v>
      </c>
      <c r="Y182" s="64" t="s">
        <v>774</v>
      </c>
      <c r="Z182" s="64" t="s">
        <v>774</v>
      </c>
      <c r="AA182" s="64" t="s">
        <v>774</v>
      </c>
      <c r="AB182" s="65" t="s">
        <v>774</v>
      </c>
    </row>
    <row r="183" spans="1:28">
      <c r="A183" s="57" t="s">
        <v>358</v>
      </c>
      <c r="B183" s="57">
        <v>113</v>
      </c>
      <c r="C183" s="58" t="s">
        <v>13</v>
      </c>
      <c r="D183" s="59" t="s">
        <v>359</v>
      </c>
      <c r="E183" s="60" t="s">
        <v>774</v>
      </c>
      <c r="F183" s="60" t="s">
        <v>774</v>
      </c>
      <c r="G183" s="60" t="s">
        <v>774</v>
      </c>
      <c r="H183" s="60" t="s">
        <v>774</v>
      </c>
      <c r="I183" s="60" t="s">
        <v>774</v>
      </c>
      <c r="J183" s="60" t="s">
        <v>774</v>
      </c>
      <c r="K183" s="61" t="s">
        <v>774</v>
      </c>
      <c r="L183" s="61" t="s">
        <v>774</v>
      </c>
      <c r="M183" s="61" t="s">
        <v>774</v>
      </c>
      <c r="N183" s="61" t="s">
        <v>774</v>
      </c>
      <c r="O183" s="61" t="s">
        <v>774</v>
      </c>
      <c r="P183" s="61" t="s">
        <v>774</v>
      </c>
      <c r="Q183" s="60" t="s">
        <v>774</v>
      </c>
      <c r="R183" s="60" t="s">
        <v>774</v>
      </c>
      <c r="S183" s="60" t="s">
        <v>774</v>
      </c>
      <c r="T183" s="60" t="s">
        <v>774</v>
      </c>
      <c r="U183" s="60" t="s">
        <v>774</v>
      </c>
      <c r="V183" s="60" t="s">
        <v>774</v>
      </c>
      <c r="W183" s="64" t="s">
        <v>774</v>
      </c>
      <c r="X183" s="64" t="s">
        <v>774</v>
      </c>
      <c r="Y183" s="64" t="s">
        <v>774</v>
      </c>
      <c r="Z183" s="64" t="s">
        <v>774</v>
      </c>
      <c r="AA183" s="64" t="s">
        <v>774</v>
      </c>
      <c r="AB183" s="65" t="s">
        <v>774</v>
      </c>
    </row>
    <row r="184" spans="1:28">
      <c r="A184" s="57" t="s">
        <v>360</v>
      </c>
      <c r="B184" s="57">
        <v>101</v>
      </c>
      <c r="C184" s="58" t="s">
        <v>13</v>
      </c>
      <c r="D184" s="59" t="s">
        <v>361</v>
      </c>
      <c r="E184" s="60" t="s">
        <v>774</v>
      </c>
      <c r="F184" s="60" t="s">
        <v>774</v>
      </c>
      <c r="G184" s="60" t="s">
        <v>774</v>
      </c>
      <c r="H184" s="60" t="s">
        <v>774</v>
      </c>
      <c r="I184" s="60" t="s">
        <v>774</v>
      </c>
      <c r="J184" s="60" t="s">
        <v>774</v>
      </c>
      <c r="K184" s="61" t="s">
        <v>774</v>
      </c>
      <c r="L184" s="61" t="s">
        <v>774</v>
      </c>
      <c r="M184" s="61" t="s">
        <v>774</v>
      </c>
      <c r="N184" s="61" t="s">
        <v>774</v>
      </c>
      <c r="O184" s="61" t="s">
        <v>774</v>
      </c>
      <c r="P184" s="61" t="s">
        <v>774</v>
      </c>
      <c r="Q184" s="60" t="s">
        <v>774</v>
      </c>
      <c r="R184" s="60" t="s">
        <v>774</v>
      </c>
      <c r="S184" s="60" t="s">
        <v>774</v>
      </c>
      <c r="T184" s="60" t="s">
        <v>774</v>
      </c>
      <c r="U184" s="60" t="s">
        <v>774</v>
      </c>
      <c r="V184" s="60" t="s">
        <v>774</v>
      </c>
      <c r="W184" s="64" t="s">
        <v>774</v>
      </c>
      <c r="X184" s="64" t="s">
        <v>774</v>
      </c>
      <c r="Y184" s="64" t="s">
        <v>774</v>
      </c>
      <c r="Z184" s="64" t="s">
        <v>774</v>
      </c>
      <c r="AA184" s="64" t="s">
        <v>774</v>
      </c>
      <c r="AB184" s="65" t="s">
        <v>774</v>
      </c>
    </row>
    <row r="185" spans="1:28">
      <c r="A185" s="57" t="s">
        <v>362</v>
      </c>
      <c r="B185" s="57">
        <v>171</v>
      </c>
      <c r="C185" s="58" t="s">
        <v>13</v>
      </c>
      <c r="D185" s="59" t="s">
        <v>363</v>
      </c>
      <c r="E185" s="60" t="s">
        <v>774</v>
      </c>
      <c r="F185" s="60" t="s">
        <v>774</v>
      </c>
      <c r="G185" s="60" t="s">
        <v>774</v>
      </c>
      <c r="H185" s="60" t="s">
        <v>774</v>
      </c>
      <c r="I185" s="60" t="s">
        <v>774</v>
      </c>
      <c r="J185" s="60" t="s">
        <v>774</v>
      </c>
      <c r="K185" s="61" t="s">
        <v>774</v>
      </c>
      <c r="L185" s="61" t="s">
        <v>774</v>
      </c>
      <c r="M185" s="61" t="s">
        <v>774</v>
      </c>
      <c r="N185" s="61" t="s">
        <v>774</v>
      </c>
      <c r="O185" s="61" t="s">
        <v>774</v>
      </c>
      <c r="P185" s="61" t="s">
        <v>774</v>
      </c>
      <c r="Q185" s="63">
        <v>1</v>
      </c>
      <c r="R185" s="32">
        <v>0</v>
      </c>
      <c r="S185" s="63">
        <v>0</v>
      </c>
      <c r="T185" s="63">
        <v>0</v>
      </c>
      <c r="U185" s="63">
        <v>0</v>
      </c>
      <c r="V185" s="59">
        <v>10</v>
      </c>
      <c r="W185" s="64">
        <v>0.6</v>
      </c>
      <c r="X185" s="64">
        <v>0.3</v>
      </c>
      <c r="Y185" s="64">
        <v>0</v>
      </c>
      <c r="Z185" s="64">
        <v>0.1</v>
      </c>
      <c r="AA185" s="64">
        <v>0</v>
      </c>
      <c r="AB185" s="65">
        <v>10</v>
      </c>
    </row>
    <row r="186" spans="1:28">
      <c r="A186" s="57" t="s">
        <v>364</v>
      </c>
      <c r="B186" s="57">
        <v>113</v>
      </c>
      <c r="C186" s="58" t="s">
        <v>13</v>
      </c>
      <c r="D186" s="59" t="s">
        <v>365</v>
      </c>
      <c r="E186" s="60">
        <v>0.15789473684210525</v>
      </c>
      <c r="F186" s="60">
        <v>0.67368421052631577</v>
      </c>
      <c r="G186" s="60">
        <v>0</v>
      </c>
      <c r="H186" s="60">
        <v>0.14736842105263157</v>
      </c>
      <c r="I186" s="60">
        <v>2.1052631578947368E-2</v>
      </c>
      <c r="J186" s="59">
        <v>95</v>
      </c>
      <c r="K186" s="61">
        <v>0.14545454545454545</v>
      </c>
      <c r="L186" s="61">
        <v>0.6454545454545455</v>
      </c>
      <c r="M186" s="61">
        <v>9.0909090909090905E-3</v>
      </c>
      <c r="N186" s="61">
        <v>0.15454545454545454</v>
      </c>
      <c r="O186" s="61">
        <v>4.5454545454545456E-2</v>
      </c>
      <c r="P186" s="62">
        <v>110</v>
      </c>
      <c r="Q186" s="63">
        <v>7.7586206896551727E-2</v>
      </c>
      <c r="R186" s="32">
        <v>0.68103448275862066</v>
      </c>
      <c r="S186" s="63">
        <v>0</v>
      </c>
      <c r="T186" s="63">
        <v>0.16379310344827586</v>
      </c>
      <c r="U186" s="63">
        <v>7.7586206896551727E-2</v>
      </c>
      <c r="V186" s="59">
        <v>116</v>
      </c>
      <c r="W186" s="64">
        <v>0.13392857142857142</v>
      </c>
      <c r="X186" s="64">
        <v>0.7232142857142857</v>
      </c>
      <c r="Y186" s="64">
        <v>1.7857142857142856E-2</v>
      </c>
      <c r="Z186" s="64">
        <v>2.6785714285714284E-2</v>
      </c>
      <c r="AA186" s="64">
        <v>9.8214285714285712E-2</v>
      </c>
      <c r="AB186" s="65">
        <v>112</v>
      </c>
    </row>
    <row r="187" spans="1:28">
      <c r="A187" s="57" t="s">
        <v>366</v>
      </c>
      <c r="B187" s="57">
        <v>171</v>
      </c>
      <c r="C187" s="58" t="s">
        <v>13</v>
      </c>
      <c r="D187" s="59" t="s">
        <v>367</v>
      </c>
      <c r="E187" s="60" t="s">
        <v>774</v>
      </c>
      <c r="F187" s="60" t="s">
        <v>774</v>
      </c>
      <c r="G187" s="60" t="s">
        <v>774</v>
      </c>
      <c r="H187" s="60" t="s">
        <v>774</v>
      </c>
      <c r="I187" s="60" t="s">
        <v>774</v>
      </c>
      <c r="J187" s="60" t="s">
        <v>774</v>
      </c>
      <c r="K187" s="61">
        <v>0.8214285714285714</v>
      </c>
      <c r="L187" s="61">
        <v>0.10714285714285714</v>
      </c>
      <c r="M187" s="61">
        <v>0</v>
      </c>
      <c r="N187" s="61">
        <v>7.1428571428571425E-2</v>
      </c>
      <c r="O187" s="61">
        <v>0</v>
      </c>
      <c r="P187" s="62">
        <v>28</v>
      </c>
      <c r="Q187" s="63">
        <v>0.76470588235294112</v>
      </c>
      <c r="R187" s="32">
        <v>5.8823529411764705E-2</v>
      </c>
      <c r="S187" s="63">
        <v>2.9411764705882353E-2</v>
      </c>
      <c r="T187" s="63">
        <v>5.8823529411764705E-2</v>
      </c>
      <c r="U187" s="63">
        <v>8.8235294117647065E-2</v>
      </c>
      <c r="V187" s="59">
        <v>34</v>
      </c>
      <c r="W187" s="64">
        <v>0.80645161290322576</v>
      </c>
      <c r="X187" s="64">
        <v>3.2258064516129031E-2</v>
      </c>
      <c r="Y187" s="64">
        <v>0</v>
      </c>
      <c r="Z187" s="64">
        <v>0.16129032258064516</v>
      </c>
      <c r="AA187" s="64">
        <v>0</v>
      </c>
      <c r="AB187" s="65">
        <v>31</v>
      </c>
    </row>
    <row r="188" spans="1:28">
      <c r="A188" s="57" t="s">
        <v>368</v>
      </c>
      <c r="B188" s="57">
        <v>113</v>
      </c>
      <c r="C188" s="58" t="s">
        <v>13</v>
      </c>
      <c r="D188" s="59" t="s">
        <v>369</v>
      </c>
      <c r="E188" s="60">
        <v>0.9285714285714286</v>
      </c>
      <c r="F188" s="60">
        <v>0</v>
      </c>
      <c r="G188" s="60">
        <v>0</v>
      </c>
      <c r="H188" s="60">
        <v>0</v>
      </c>
      <c r="I188" s="60">
        <v>7.1428571428571425E-2</v>
      </c>
      <c r="J188" s="59">
        <v>14</v>
      </c>
      <c r="K188" s="61" t="s">
        <v>774</v>
      </c>
      <c r="L188" s="61" t="s">
        <v>774</v>
      </c>
      <c r="M188" s="61" t="s">
        <v>774</v>
      </c>
      <c r="N188" s="61" t="s">
        <v>774</v>
      </c>
      <c r="O188" s="61" t="s">
        <v>774</v>
      </c>
      <c r="P188" s="61" t="s">
        <v>774</v>
      </c>
      <c r="Q188" s="63">
        <v>0.84615384615384615</v>
      </c>
      <c r="R188" s="32">
        <v>0</v>
      </c>
      <c r="S188" s="63">
        <v>0</v>
      </c>
      <c r="T188" s="63">
        <v>7.6923076923076927E-2</v>
      </c>
      <c r="U188" s="63">
        <v>7.6923076923076927E-2</v>
      </c>
      <c r="V188" s="59">
        <v>13</v>
      </c>
      <c r="W188" s="64">
        <v>1</v>
      </c>
      <c r="X188" s="64">
        <v>0</v>
      </c>
      <c r="Y188" s="64">
        <v>0</v>
      </c>
      <c r="Z188" s="64">
        <v>0</v>
      </c>
      <c r="AA188" s="64">
        <v>0</v>
      </c>
      <c r="AB188" s="65">
        <v>12</v>
      </c>
    </row>
    <row r="189" spans="1:28">
      <c r="A189" s="57" t="s">
        <v>370</v>
      </c>
      <c r="B189" s="57">
        <v>101</v>
      </c>
      <c r="C189" s="58" t="s">
        <v>13</v>
      </c>
      <c r="D189" s="59" t="s">
        <v>371</v>
      </c>
      <c r="E189" s="60" t="s">
        <v>774</v>
      </c>
      <c r="F189" s="60" t="s">
        <v>774</v>
      </c>
      <c r="G189" s="60" t="s">
        <v>774</v>
      </c>
      <c r="H189" s="60" t="s">
        <v>774</v>
      </c>
      <c r="I189" s="60" t="s">
        <v>774</v>
      </c>
      <c r="J189" s="60" t="s">
        <v>774</v>
      </c>
      <c r="K189" s="66" t="s">
        <v>694</v>
      </c>
      <c r="L189" s="66" t="s">
        <v>694</v>
      </c>
      <c r="M189" s="66" t="s">
        <v>694</v>
      </c>
      <c r="N189" s="66" t="s">
        <v>694</v>
      </c>
      <c r="O189" s="61" t="s">
        <v>694</v>
      </c>
      <c r="P189" s="61" t="s">
        <v>694</v>
      </c>
      <c r="Q189" s="63" t="s">
        <v>694</v>
      </c>
      <c r="R189" s="32" t="s">
        <v>694</v>
      </c>
      <c r="S189" s="63" t="s">
        <v>694</v>
      </c>
      <c r="T189" s="63" t="s">
        <v>694</v>
      </c>
      <c r="U189" s="63" t="s">
        <v>694</v>
      </c>
      <c r="V189" s="63" t="s">
        <v>694</v>
      </c>
      <c r="W189" s="64" t="s">
        <v>694</v>
      </c>
      <c r="X189" s="64" t="s">
        <v>694</v>
      </c>
      <c r="Y189" s="64" t="s">
        <v>694</v>
      </c>
      <c r="Z189" s="64" t="s">
        <v>694</v>
      </c>
      <c r="AA189" s="64" t="s">
        <v>694</v>
      </c>
      <c r="AB189" s="64" t="s">
        <v>694</v>
      </c>
    </row>
    <row r="190" spans="1:28">
      <c r="A190" s="57" t="s">
        <v>372</v>
      </c>
      <c r="B190" s="57">
        <v>189</v>
      </c>
      <c r="C190" s="58" t="s">
        <v>13</v>
      </c>
      <c r="D190" s="59" t="s">
        <v>373</v>
      </c>
      <c r="E190" s="60">
        <v>1</v>
      </c>
      <c r="F190" s="60">
        <v>0</v>
      </c>
      <c r="G190" s="60">
        <v>0</v>
      </c>
      <c r="H190" s="60">
        <v>0</v>
      </c>
      <c r="I190" s="60">
        <v>0</v>
      </c>
      <c r="J190" s="59">
        <v>13</v>
      </c>
      <c r="K190" s="61" t="s">
        <v>774</v>
      </c>
      <c r="L190" s="61" t="s">
        <v>774</v>
      </c>
      <c r="M190" s="61" t="s">
        <v>774</v>
      </c>
      <c r="N190" s="61" t="s">
        <v>774</v>
      </c>
      <c r="O190" s="61" t="s">
        <v>774</v>
      </c>
      <c r="P190" s="61" t="s">
        <v>774</v>
      </c>
      <c r="Q190" s="60" t="s">
        <v>774</v>
      </c>
      <c r="R190" s="60" t="s">
        <v>774</v>
      </c>
      <c r="S190" s="60" t="s">
        <v>774</v>
      </c>
      <c r="T190" s="60" t="s">
        <v>774</v>
      </c>
      <c r="U190" s="60" t="s">
        <v>774</v>
      </c>
      <c r="V190" s="60" t="s">
        <v>774</v>
      </c>
      <c r="W190" s="64" t="s">
        <v>774</v>
      </c>
      <c r="X190" s="64" t="s">
        <v>774</v>
      </c>
      <c r="Y190" s="64" t="s">
        <v>774</v>
      </c>
      <c r="Z190" s="64" t="s">
        <v>774</v>
      </c>
      <c r="AA190" s="64" t="s">
        <v>774</v>
      </c>
      <c r="AB190" s="65" t="s">
        <v>774</v>
      </c>
    </row>
    <row r="191" spans="1:28">
      <c r="A191" s="57" t="s">
        <v>374</v>
      </c>
      <c r="B191" s="57">
        <v>101</v>
      </c>
      <c r="C191" s="58" t="s">
        <v>13</v>
      </c>
      <c r="D191" s="59" t="s">
        <v>375</v>
      </c>
      <c r="E191" s="63" t="s">
        <v>694</v>
      </c>
      <c r="F191" s="32" t="s">
        <v>694</v>
      </c>
      <c r="G191" s="63" t="s">
        <v>694</v>
      </c>
      <c r="H191" s="63" t="s">
        <v>694</v>
      </c>
      <c r="I191" s="63" t="s">
        <v>694</v>
      </c>
      <c r="J191" s="63" t="s">
        <v>694</v>
      </c>
      <c r="K191" s="66" t="s">
        <v>694</v>
      </c>
      <c r="L191" s="66" t="s">
        <v>694</v>
      </c>
      <c r="M191" s="66" t="s">
        <v>694</v>
      </c>
      <c r="N191" s="66" t="s">
        <v>694</v>
      </c>
      <c r="O191" s="61" t="s">
        <v>694</v>
      </c>
      <c r="P191" s="61" t="s">
        <v>694</v>
      </c>
      <c r="Q191" s="63" t="s">
        <v>694</v>
      </c>
      <c r="R191" s="32" t="s">
        <v>694</v>
      </c>
      <c r="S191" s="63" t="s">
        <v>694</v>
      </c>
      <c r="T191" s="63" t="s">
        <v>694</v>
      </c>
      <c r="U191" s="63" t="s">
        <v>694</v>
      </c>
      <c r="V191" s="63" t="s">
        <v>694</v>
      </c>
      <c r="W191" s="64" t="s">
        <v>694</v>
      </c>
      <c r="X191" s="64" t="s">
        <v>694</v>
      </c>
      <c r="Y191" s="64" t="s">
        <v>694</v>
      </c>
      <c r="Z191" s="64" t="s">
        <v>694</v>
      </c>
      <c r="AA191" s="64" t="s">
        <v>694</v>
      </c>
      <c r="AB191" s="64" t="s">
        <v>694</v>
      </c>
    </row>
    <row r="192" spans="1:28">
      <c r="A192" s="57" t="s">
        <v>376</v>
      </c>
      <c r="B192" s="57">
        <v>101</v>
      </c>
      <c r="C192" s="58" t="s">
        <v>13</v>
      </c>
      <c r="D192" s="59" t="s">
        <v>377</v>
      </c>
      <c r="E192" s="63" t="s">
        <v>694</v>
      </c>
      <c r="F192" s="32" t="s">
        <v>694</v>
      </c>
      <c r="G192" s="63" t="s">
        <v>694</v>
      </c>
      <c r="H192" s="63" t="s">
        <v>694</v>
      </c>
      <c r="I192" s="63" t="s">
        <v>694</v>
      </c>
      <c r="J192" s="63" t="s">
        <v>694</v>
      </c>
      <c r="K192" s="66" t="s">
        <v>694</v>
      </c>
      <c r="L192" s="66" t="s">
        <v>694</v>
      </c>
      <c r="M192" s="66" t="s">
        <v>694</v>
      </c>
      <c r="N192" s="66" t="s">
        <v>694</v>
      </c>
      <c r="O192" s="61" t="s">
        <v>694</v>
      </c>
      <c r="P192" s="61" t="s">
        <v>694</v>
      </c>
      <c r="Q192" s="63" t="s">
        <v>694</v>
      </c>
      <c r="R192" s="32" t="s">
        <v>694</v>
      </c>
      <c r="S192" s="63" t="s">
        <v>694</v>
      </c>
      <c r="T192" s="63" t="s">
        <v>694</v>
      </c>
      <c r="U192" s="63" t="s">
        <v>694</v>
      </c>
      <c r="V192" s="63" t="s">
        <v>694</v>
      </c>
      <c r="W192" s="64" t="s">
        <v>694</v>
      </c>
      <c r="X192" s="64" t="s">
        <v>694</v>
      </c>
      <c r="Y192" s="64" t="s">
        <v>694</v>
      </c>
      <c r="Z192" s="64" t="s">
        <v>694</v>
      </c>
      <c r="AA192" s="64" t="s">
        <v>694</v>
      </c>
      <c r="AB192" s="64" t="s">
        <v>694</v>
      </c>
    </row>
    <row r="193" spans="1:28">
      <c r="A193" s="57" t="s">
        <v>378</v>
      </c>
      <c r="B193" s="57">
        <v>171</v>
      </c>
      <c r="C193" s="58" t="s">
        <v>13</v>
      </c>
      <c r="D193" s="59" t="s">
        <v>379</v>
      </c>
      <c r="E193" s="60" t="s">
        <v>774</v>
      </c>
      <c r="F193" s="60" t="s">
        <v>774</v>
      </c>
      <c r="G193" s="60" t="s">
        <v>774</v>
      </c>
      <c r="H193" s="60" t="s">
        <v>774</v>
      </c>
      <c r="I193" s="60" t="s">
        <v>774</v>
      </c>
      <c r="J193" s="60" t="s">
        <v>774</v>
      </c>
      <c r="K193" s="61" t="s">
        <v>774</v>
      </c>
      <c r="L193" s="61" t="s">
        <v>774</v>
      </c>
      <c r="M193" s="61" t="s">
        <v>774</v>
      </c>
      <c r="N193" s="61" t="s">
        <v>774</v>
      </c>
      <c r="O193" s="61" t="s">
        <v>774</v>
      </c>
      <c r="P193" s="61" t="s">
        <v>774</v>
      </c>
      <c r="Q193" s="60" t="s">
        <v>774</v>
      </c>
      <c r="R193" s="60" t="s">
        <v>774</v>
      </c>
      <c r="S193" s="60" t="s">
        <v>774</v>
      </c>
      <c r="T193" s="60" t="s">
        <v>774</v>
      </c>
      <c r="U193" s="60" t="s">
        <v>774</v>
      </c>
      <c r="V193" s="60" t="s">
        <v>774</v>
      </c>
      <c r="W193" s="64" t="s">
        <v>774</v>
      </c>
      <c r="X193" s="64" t="s">
        <v>774</v>
      </c>
      <c r="Y193" s="64" t="s">
        <v>774</v>
      </c>
      <c r="Z193" s="64" t="s">
        <v>774</v>
      </c>
      <c r="AA193" s="64" t="s">
        <v>774</v>
      </c>
      <c r="AB193" s="65" t="s">
        <v>774</v>
      </c>
    </row>
    <row r="194" spans="1:28">
      <c r="A194" s="57" t="s">
        <v>380</v>
      </c>
      <c r="B194" s="57">
        <v>171</v>
      </c>
      <c r="C194" s="58" t="s">
        <v>13</v>
      </c>
      <c r="D194" s="59" t="s">
        <v>381</v>
      </c>
      <c r="E194" s="60" t="s">
        <v>774</v>
      </c>
      <c r="F194" s="60" t="s">
        <v>774</v>
      </c>
      <c r="G194" s="60" t="s">
        <v>774</v>
      </c>
      <c r="H194" s="60" t="s">
        <v>774</v>
      </c>
      <c r="I194" s="60" t="s">
        <v>774</v>
      </c>
      <c r="J194" s="60" t="s">
        <v>774</v>
      </c>
      <c r="K194" s="61">
        <v>0.75</v>
      </c>
      <c r="L194" s="61">
        <v>0</v>
      </c>
      <c r="M194" s="61">
        <v>0</v>
      </c>
      <c r="N194" s="61">
        <v>0.125</v>
      </c>
      <c r="O194" s="61">
        <v>0.125</v>
      </c>
      <c r="P194" s="62">
        <v>16</v>
      </c>
      <c r="Q194" s="63">
        <v>0.5</v>
      </c>
      <c r="R194" s="32">
        <v>0</v>
      </c>
      <c r="S194" s="63">
        <v>0</v>
      </c>
      <c r="T194" s="63">
        <v>0.5</v>
      </c>
      <c r="U194" s="63">
        <v>0</v>
      </c>
      <c r="V194" s="59">
        <v>14</v>
      </c>
      <c r="W194" s="64" t="s">
        <v>774</v>
      </c>
      <c r="X194" s="64" t="s">
        <v>774</v>
      </c>
      <c r="Y194" s="64" t="s">
        <v>774</v>
      </c>
      <c r="Z194" s="64" t="s">
        <v>774</v>
      </c>
      <c r="AA194" s="64" t="s">
        <v>774</v>
      </c>
      <c r="AB194" s="65" t="s">
        <v>774</v>
      </c>
    </row>
    <row r="195" spans="1:28">
      <c r="A195" s="57" t="s">
        <v>382</v>
      </c>
      <c r="B195" s="57">
        <v>121</v>
      </c>
      <c r="C195" s="58" t="s">
        <v>13</v>
      </c>
      <c r="D195" s="59" t="s">
        <v>383</v>
      </c>
      <c r="E195" s="60">
        <v>3.5714285714285712E-2</v>
      </c>
      <c r="F195" s="60">
        <v>0.8571428571428571</v>
      </c>
      <c r="G195" s="60">
        <v>0</v>
      </c>
      <c r="H195" s="60">
        <v>0</v>
      </c>
      <c r="I195" s="60">
        <v>0.10714285714285714</v>
      </c>
      <c r="J195" s="59">
        <v>56</v>
      </c>
      <c r="K195" s="61">
        <v>0.08</v>
      </c>
      <c r="L195" s="61">
        <v>0.72</v>
      </c>
      <c r="M195" s="61">
        <v>0</v>
      </c>
      <c r="N195" s="61">
        <v>0</v>
      </c>
      <c r="O195" s="61">
        <v>0.2</v>
      </c>
      <c r="P195" s="62">
        <v>50</v>
      </c>
      <c r="Q195" s="63">
        <v>0.10204081632653061</v>
      </c>
      <c r="R195" s="32">
        <v>0.77551020408163263</v>
      </c>
      <c r="S195" s="63">
        <v>0</v>
      </c>
      <c r="T195" s="63">
        <v>0</v>
      </c>
      <c r="U195" s="63">
        <v>0.12244897959183673</v>
      </c>
      <c r="V195" s="59">
        <v>49</v>
      </c>
      <c r="W195" s="64">
        <v>8.8235294117647065E-2</v>
      </c>
      <c r="X195" s="64">
        <v>0.79411764705882348</v>
      </c>
      <c r="Y195" s="64">
        <v>0</v>
      </c>
      <c r="Z195" s="64">
        <v>0</v>
      </c>
      <c r="AA195" s="64">
        <v>0.11764705882352941</v>
      </c>
      <c r="AB195" s="65">
        <v>34</v>
      </c>
    </row>
    <row r="196" spans="1:28">
      <c r="A196" s="57" t="s">
        <v>384</v>
      </c>
      <c r="B196" s="57">
        <v>123</v>
      </c>
      <c r="C196" s="58" t="s">
        <v>13</v>
      </c>
      <c r="D196" s="59" t="s">
        <v>385</v>
      </c>
      <c r="E196" s="60">
        <v>3.4482758620689655E-2</v>
      </c>
      <c r="F196" s="60">
        <v>0.48275862068965519</v>
      </c>
      <c r="G196" s="60">
        <v>0</v>
      </c>
      <c r="H196" s="60">
        <v>0.48275862068965519</v>
      </c>
      <c r="I196" s="60">
        <v>0</v>
      </c>
      <c r="J196" s="59">
        <v>58</v>
      </c>
      <c r="K196" s="61">
        <v>4.7619047619047616E-2</v>
      </c>
      <c r="L196" s="61">
        <v>0.59523809523809523</v>
      </c>
      <c r="M196" s="61">
        <v>0</v>
      </c>
      <c r="N196" s="61">
        <v>0.35714285714285715</v>
      </c>
      <c r="O196" s="61">
        <v>0</v>
      </c>
      <c r="P196" s="62">
        <v>42</v>
      </c>
      <c r="Q196" s="63">
        <v>5.5555555555555552E-2</v>
      </c>
      <c r="R196" s="32">
        <v>0.53703703703703709</v>
      </c>
      <c r="S196" s="63">
        <v>0</v>
      </c>
      <c r="T196" s="63">
        <v>0.40740740740740738</v>
      </c>
      <c r="U196" s="63">
        <v>0</v>
      </c>
      <c r="V196" s="59">
        <v>54</v>
      </c>
      <c r="W196" s="64">
        <v>1.6666666666666666E-2</v>
      </c>
      <c r="X196" s="64">
        <v>0.4</v>
      </c>
      <c r="Y196" s="64">
        <v>0</v>
      </c>
      <c r="Z196" s="64">
        <v>0.58333333333333337</v>
      </c>
      <c r="AA196" s="64">
        <v>0</v>
      </c>
      <c r="AB196" s="65">
        <v>60</v>
      </c>
    </row>
    <row r="197" spans="1:28">
      <c r="A197" s="57" t="s">
        <v>386</v>
      </c>
      <c r="B197" s="57">
        <v>171</v>
      </c>
      <c r="C197" s="58" t="s">
        <v>13</v>
      </c>
      <c r="D197" s="59" t="s">
        <v>387</v>
      </c>
      <c r="E197" s="63" t="s">
        <v>694</v>
      </c>
      <c r="F197" s="32" t="s">
        <v>694</v>
      </c>
      <c r="G197" s="63" t="s">
        <v>694</v>
      </c>
      <c r="H197" s="63" t="s">
        <v>694</v>
      </c>
      <c r="I197" s="63" t="s">
        <v>694</v>
      </c>
      <c r="J197" s="63" t="s">
        <v>694</v>
      </c>
      <c r="K197" s="66" t="s">
        <v>694</v>
      </c>
      <c r="L197" s="66" t="s">
        <v>694</v>
      </c>
      <c r="M197" s="66" t="s">
        <v>694</v>
      </c>
      <c r="N197" s="66" t="s">
        <v>694</v>
      </c>
      <c r="O197" s="61" t="s">
        <v>694</v>
      </c>
      <c r="P197" s="61" t="s">
        <v>694</v>
      </c>
      <c r="Q197" s="63" t="s">
        <v>694</v>
      </c>
      <c r="R197" s="32" t="s">
        <v>694</v>
      </c>
      <c r="S197" s="63" t="s">
        <v>694</v>
      </c>
      <c r="T197" s="63" t="s">
        <v>694</v>
      </c>
      <c r="U197" s="63" t="s">
        <v>694</v>
      </c>
      <c r="V197" s="63" t="s">
        <v>694</v>
      </c>
      <c r="W197" s="64" t="s">
        <v>774</v>
      </c>
      <c r="X197" s="64" t="s">
        <v>774</v>
      </c>
      <c r="Y197" s="64" t="s">
        <v>774</v>
      </c>
      <c r="Z197" s="64" t="s">
        <v>774</v>
      </c>
      <c r="AA197" s="64" t="s">
        <v>774</v>
      </c>
      <c r="AB197" s="65" t="s">
        <v>774</v>
      </c>
    </row>
    <row r="198" spans="1:28">
      <c r="A198" s="57" t="s">
        <v>388</v>
      </c>
      <c r="B198" s="57">
        <v>101</v>
      </c>
      <c r="C198" s="58" t="s">
        <v>13</v>
      </c>
      <c r="D198" s="59" t="s">
        <v>389</v>
      </c>
      <c r="E198" s="63" t="s">
        <v>694</v>
      </c>
      <c r="F198" s="32" t="s">
        <v>694</v>
      </c>
      <c r="G198" s="63" t="s">
        <v>694</v>
      </c>
      <c r="H198" s="63" t="s">
        <v>694</v>
      </c>
      <c r="I198" s="63" t="s">
        <v>694</v>
      </c>
      <c r="J198" s="63" t="s">
        <v>694</v>
      </c>
      <c r="K198" s="66" t="s">
        <v>694</v>
      </c>
      <c r="L198" s="66" t="s">
        <v>694</v>
      </c>
      <c r="M198" s="66" t="s">
        <v>694</v>
      </c>
      <c r="N198" s="66" t="s">
        <v>694</v>
      </c>
      <c r="O198" s="61" t="s">
        <v>694</v>
      </c>
      <c r="P198" s="61" t="s">
        <v>694</v>
      </c>
      <c r="Q198" s="63" t="s">
        <v>694</v>
      </c>
      <c r="R198" s="32" t="s">
        <v>694</v>
      </c>
      <c r="S198" s="63" t="s">
        <v>694</v>
      </c>
      <c r="T198" s="63" t="s">
        <v>694</v>
      </c>
      <c r="U198" s="63" t="s">
        <v>694</v>
      </c>
      <c r="V198" s="63" t="s">
        <v>694</v>
      </c>
      <c r="W198" s="64" t="s">
        <v>694</v>
      </c>
      <c r="X198" s="64" t="s">
        <v>694</v>
      </c>
      <c r="Y198" s="64" t="s">
        <v>694</v>
      </c>
      <c r="Z198" s="64" t="s">
        <v>694</v>
      </c>
      <c r="AA198" s="64" t="s">
        <v>694</v>
      </c>
      <c r="AB198" s="64" t="s">
        <v>694</v>
      </c>
    </row>
    <row r="199" spans="1:28">
      <c r="A199" s="57" t="s">
        <v>390</v>
      </c>
      <c r="B199" s="57">
        <v>123</v>
      </c>
      <c r="C199" s="58" t="s">
        <v>8</v>
      </c>
      <c r="D199" s="59" t="s">
        <v>391</v>
      </c>
      <c r="E199" s="60">
        <v>0.19480519480519481</v>
      </c>
      <c r="F199" s="60">
        <v>0.5</v>
      </c>
      <c r="G199" s="60">
        <v>0</v>
      </c>
      <c r="H199" s="60">
        <v>0.15584415584415584</v>
      </c>
      <c r="I199" s="60">
        <v>0.14935064935064934</v>
      </c>
      <c r="J199" s="59">
        <v>154</v>
      </c>
      <c r="K199" s="61">
        <v>0.16447368421052633</v>
      </c>
      <c r="L199" s="61">
        <v>0.45394736842105265</v>
      </c>
      <c r="M199" s="61">
        <v>0</v>
      </c>
      <c r="N199" s="61">
        <v>0.25</v>
      </c>
      <c r="O199" s="61">
        <v>0.13157894736842105</v>
      </c>
      <c r="P199" s="62">
        <v>152</v>
      </c>
      <c r="Q199" s="63">
        <v>0.19125683060109289</v>
      </c>
      <c r="R199" s="32">
        <v>0.48087431693989069</v>
      </c>
      <c r="S199" s="63">
        <v>0</v>
      </c>
      <c r="T199" s="63">
        <v>0.20218579234972678</v>
      </c>
      <c r="U199" s="63">
        <v>0.12568306010928962</v>
      </c>
      <c r="V199" s="59">
        <v>183</v>
      </c>
      <c r="W199" s="64">
        <v>0.11042944785276074</v>
      </c>
      <c r="X199" s="64">
        <v>0.60122699386503065</v>
      </c>
      <c r="Y199" s="64">
        <v>6.1349693251533744E-3</v>
      </c>
      <c r="Z199" s="64">
        <v>0.17791411042944785</v>
      </c>
      <c r="AA199" s="64">
        <v>0.10429447852760736</v>
      </c>
      <c r="AB199" s="65">
        <v>163</v>
      </c>
    </row>
    <row r="200" spans="1:28">
      <c r="A200" s="57" t="s">
        <v>392</v>
      </c>
      <c r="B200" s="57">
        <v>171</v>
      </c>
      <c r="C200" s="58" t="s">
        <v>13</v>
      </c>
      <c r="D200" s="59" t="s">
        <v>393</v>
      </c>
      <c r="E200" s="60" t="s">
        <v>774</v>
      </c>
      <c r="F200" s="60" t="s">
        <v>774</v>
      </c>
      <c r="G200" s="60" t="s">
        <v>774</v>
      </c>
      <c r="H200" s="60" t="s">
        <v>774</v>
      </c>
      <c r="I200" s="60" t="s">
        <v>774</v>
      </c>
      <c r="J200" s="60" t="s">
        <v>774</v>
      </c>
      <c r="K200" s="61" t="s">
        <v>774</v>
      </c>
      <c r="L200" s="61" t="s">
        <v>774</v>
      </c>
      <c r="M200" s="61" t="s">
        <v>774</v>
      </c>
      <c r="N200" s="61" t="s">
        <v>774</v>
      </c>
      <c r="O200" s="61" t="s">
        <v>774</v>
      </c>
      <c r="P200" s="61" t="s">
        <v>774</v>
      </c>
      <c r="Q200" s="60" t="s">
        <v>774</v>
      </c>
      <c r="R200" s="60" t="s">
        <v>774</v>
      </c>
      <c r="S200" s="60" t="s">
        <v>774</v>
      </c>
      <c r="T200" s="60" t="s">
        <v>774</v>
      </c>
      <c r="U200" s="60" t="s">
        <v>774</v>
      </c>
      <c r="V200" s="60" t="s">
        <v>774</v>
      </c>
      <c r="W200" s="64" t="s">
        <v>694</v>
      </c>
      <c r="X200" s="64" t="s">
        <v>694</v>
      </c>
      <c r="Y200" s="64" t="s">
        <v>694</v>
      </c>
      <c r="Z200" s="64" t="s">
        <v>694</v>
      </c>
      <c r="AA200" s="64" t="s">
        <v>694</v>
      </c>
      <c r="AB200" s="64" t="s">
        <v>694</v>
      </c>
    </row>
    <row r="201" spans="1:28">
      <c r="A201" s="57" t="s">
        <v>394</v>
      </c>
      <c r="B201" s="57">
        <v>123</v>
      </c>
      <c r="C201" s="58" t="s">
        <v>13</v>
      </c>
      <c r="D201" s="59" t="s">
        <v>395</v>
      </c>
      <c r="E201" s="60" t="s">
        <v>774</v>
      </c>
      <c r="F201" s="60" t="s">
        <v>774</v>
      </c>
      <c r="G201" s="60" t="s">
        <v>774</v>
      </c>
      <c r="H201" s="60" t="s">
        <v>774</v>
      </c>
      <c r="I201" s="60" t="s">
        <v>774</v>
      </c>
      <c r="J201" s="60" t="s">
        <v>774</v>
      </c>
      <c r="K201" s="66" t="s">
        <v>694</v>
      </c>
      <c r="L201" s="66" t="s">
        <v>694</v>
      </c>
      <c r="M201" s="66" t="s">
        <v>694</v>
      </c>
      <c r="N201" s="66" t="s">
        <v>694</v>
      </c>
      <c r="O201" s="61" t="s">
        <v>694</v>
      </c>
      <c r="P201" s="61" t="s">
        <v>694</v>
      </c>
      <c r="Q201" s="63" t="s">
        <v>694</v>
      </c>
      <c r="R201" s="32" t="s">
        <v>694</v>
      </c>
      <c r="S201" s="63" t="s">
        <v>694</v>
      </c>
      <c r="T201" s="63" t="s">
        <v>694</v>
      </c>
      <c r="U201" s="63" t="s">
        <v>694</v>
      </c>
      <c r="V201" s="63" t="s">
        <v>694</v>
      </c>
      <c r="W201" s="64" t="s">
        <v>774</v>
      </c>
      <c r="X201" s="64" t="s">
        <v>774</v>
      </c>
      <c r="Y201" s="64" t="s">
        <v>774</v>
      </c>
      <c r="Z201" s="64" t="s">
        <v>774</v>
      </c>
      <c r="AA201" s="64" t="s">
        <v>774</v>
      </c>
      <c r="AB201" s="65" t="s">
        <v>774</v>
      </c>
    </row>
    <row r="202" spans="1:28">
      <c r="A202" s="57" t="s">
        <v>396</v>
      </c>
      <c r="B202" s="57">
        <v>113</v>
      </c>
      <c r="C202" s="58" t="s">
        <v>13</v>
      </c>
      <c r="D202" s="59" t="s">
        <v>397</v>
      </c>
      <c r="E202" s="60" t="s">
        <v>774</v>
      </c>
      <c r="F202" s="60" t="s">
        <v>774</v>
      </c>
      <c r="G202" s="60" t="s">
        <v>774</v>
      </c>
      <c r="H202" s="60" t="s">
        <v>774</v>
      </c>
      <c r="I202" s="60" t="s">
        <v>774</v>
      </c>
      <c r="J202" s="60" t="s">
        <v>774</v>
      </c>
      <c r="K202" s="61" t="s">
        <v>774</v>
      </c>
      <c r="L202" s="61" t="s">
        <v>774</v>
      </c>
      <c r="M202" s="61" t="s">
        <v>774</v>
      </c>
      <c r="N202" s="61" t="s">
        <v>774</v>
      </c>
      <c r="O202" s="61" t="s">
        <v>774</v>
      </c>
      <c r="P202" s="61" t="s">
        <v>774</v>
      </c>
      <c r="Q202" s="60" t="s">
        <v>774</v>
      </c>
      <c r="R202" s="60" t="s">
        <v>774</v>
      </c>
      <c r="S202" s="60" t="s">
        <v>774</v>
      </c>
      <c r="T202" s="60" t="s">
        <v>774</v>
      </c>
      <c r="U202" s="60" t="s">
        <v>774</v>
      </c>
      <c r="V202" s="60" t="s">
        <v>774</v>
      </c>
      <c r="W202" s="64" t="s">
        <v>774</v>
      </c>
      <c r="X202" s="64" t="s">
        <v>774</v>
      </c>
      <c r="Y202" s="64" t="s">
        <v>774</v>
      </c>
      <c r="Z202" s="64" t="s">
        <v>774</v>
      </c>
      <c r="AA202" s="64" t="s">
        <v>774</v>
      </c>
      <c r="AB202" s="65" t="s">
        <v>774</v>
      </c>
    </row>
    <row r="203" spans="1:28">
      <c r="A203" s="57" t="s">
        <v>398</v>
      </c>
      <c r="B203" s="57">
        <v>121</v>
      </c>
      <c r="C203" s="58" t="s">
        <v>13</v>
      </c>
      <c r="D203" s="59" t="s">
        <v>399</v>
      </c>
      <c r="E203" s="60">
        <v>7.2164948453608241E-2</v>
      </c>
      <c r="F203" s="60">
        <v>0.52577319587628868</v>
      </c>
      <c r="G203" s="60">
        <v>0</v>
      </c>
      <c r="H203" s="60">
        <v>0.18556701030927836</v>
      </c>
      <c r="I203" s="60">
        <v>0.21649484536082475</v>
      </c>
      <c r="J203" s="59">
        <v>97</v>
      </c>
      <c r="K203" s="61">
        <v>5.6179775280898875E-2</v>
      </c>
      <c r="L203" s="61">
        <v>0.651685393258427</v>
      </c>
      <c r="M203" s="61">
        <v>0</v>
      </c>
      <c r="N203" s="61">
        <v>0.14606741573033707</v>
      </c>
      <c r="O203" s="61">
        <v>0.14606741573033707</v>
      </c>
      <c r="P203" s="62">
        <v>89</v>
      </c>
      <c r="Q203" s="63">
        <v>8.1632653061224483E-2</v>
      </c>
      <c r="R203" s="32">
        <v>0.6428571428571429</v>
      </c>
      <c r="S203" s="63">
        <v>0</v>
      </c>
      <c r="T203" s="63">
        <v>0.17346938775510204</v>
      </c>
      <c r="U203" s="63">
        <v>0.10204081632653061</v>
      </c>
      <c r="V203" s="59">
        <v>98</v>
      </c>
      <c r="W203" s="64">
        <v>8.4337349397590355E-2</v>
      </c>
      <c r="X203" s="64">
        <v>0.48192771084337349</v>
      </c>
      <c r="Y203" s="64">
        <v>0</v>
      </c>
      <c r="Z203" s="64">
        <v>0.20481927710843373</v>
      </c>
      <c r="AA203" s="64">
        <v>0.2289156626506024</v>
      </c>
      <c r="AB203" s="65">
        <v>83</v>
      </c>
    </row>
    <row r="204" spans="1:28">
      <c r="A204" s="70" t="s">
        <v>400</v>
      </c>
      <c r="B204" s="58">
        <v>171</v>
      </c>
      <c r="C204" s="58" t="s">
        <v>13</v>
      </c>
      <c r="D204" s="21" t="s">
        <v>401</v>
      </c>
      <c r="E204" s="63" t="s">
        <v>694</v>
      </c>
      <c r="F204" s="32" t="s">
        <v>694</v>
      </c>
      <c r="G204" s="63" t="s">
        <v>694</v>
      </c>
      <c r="H204" s="63" t="s">
        <v>694</v>
      </c>
      <c r="I204" s="63" t="s">
        <v>694</v>
      </c>
      <c r="J204" s="63" t="s">
        <v>694</v>
      </c>
      <c r="K204" s="66" t="s">
        <v>694</v>
      </c>
      <c r="L204" s="66" t="s">
        <v>694</v>
      </c>
      <c r="M204" s="66" t="s">
        <v>694</v>
      </c>
      <c r="N204" s="66" t="s">
        <v>694</v>
      </c>
      <c r="O204" s="61" t="s">
        <v>694</v>
      </c>
      <c r="P204" s="61" t="s">
        <v>694</v>
      </c>
      <c r="Q204" s="63" t="s">
        <v>694</v>
      </c>
      <c r="R204" s="32" t="s">
        <v>694</v>
      </c>
      <c r="S204" s="63" t="s">
        <v>694</v>
      </c>
      <c r="T204" s="63" t="s">
        <v>694</v>
      </c>
      <c r="U204" s="63" t="s">
        <v>694</v>
      </c>
      <c r="V204" s="63" t="s">
        <v>694</v>
      </c>
      <c r="W204" s="64" t="s">
        <v>694</v>
      </c>
      <c r="X204" s="64" t="s">
        <v>694</v>
      </c>
      <c r="Y204" s="64" t="s">
        <v>694</v>
      </c>
      <c r="Z204" s="64" t="s">
        <v>694</v>
      </c>
      <c r="AA204" s="64" t="s">
        <v>694</v>
      </c>
      <c r="AB204" s="64" t="s">
        <v>694</v>
      </c>
    </row>
    <row r="205" spans="1:28">
      <c r="A205" s="57" t="s">
        <v>402</v>
      </c>
      <c r="B205" s="57">
        <v>113</v>
      </c>
      <c r="C205" s="58" t="s">
        <v>13</v>
      </c>
      <c r="D205" s="59" t="s">
        <v>403</v>
      </c>
      <c r="E205" s="60">
        <v>0</v>
      </c>
      <c r="F205" s="60">
        <v>0.88235294117647056</v>
      </c>
      <c r="G205" s="60">
        <v>0</v>
      </c>
      <c r="H205" s="60">
        <v>0</v>
      </c>
      <c r="I205" s="60">
        <v>0.11764705882352941</v>
      </c>
      <c r="J205" s="59">
        <v>17</v>
      </c>
      <c r="K205" s="61">
        <v>0</v>
      </c>
      <c r="L205" s="61">
        <v>0.81818181818181823</v>
      </c>
      <c r="M205" s="61">
        <v>0</v>
      </c>
      <c r="N205" s="61">
        <v>0</v>
      </c>
      <c r="O205" s="61">
        <v>0.18181818181818182</v>
      </c>
      <c r="P205" s="62">
        <v>11</v>
      </c>
      <c r="Q205" s="63">
        <v>0</v>
      </c>
      <c r="R205" s="32">
        <v>1</v>
      </c>
      <c r="S205" s="63">
        <v>0</v>
      </c>
      <c r="T205" s="63">
        <v>0</v>
      </c>
      <c r="U205" s="63">
        <v>0</v>
      </c>
      <c r="V205" s="59">
        <v>12</v>
      </c>
      <c r="W205" s="64">
        <v>0</v>
      </c>
      <c r="X205" s="64">
        <v>1</v>
      </c>
      <c r="Y205" s="64">
        <v>0</v>
      </c>
      <c r="Z205" s="64">
        <v>0</v>
      </c>
      <c r="AA205" s="64">
        <v>0</v>
      </c>
      <c r="AB205" s="65">
        <v>20</v>
      </c>
    </row>
    <row r="206" spans="1:28">
      <c r="A206" s="57" t="s">
        <v>404</v>
      </c>
      <c r="B206" s="57">
        <v>123</v>
      </c>
      <c r="C206" s="58" t="s">
        <v>13</v>
      </c>
      <c r="D206" s="59" t="s">
        <v>405</v>
      </c>
      <c r="E206" s="60" t="s">
        <v>774</v>
      </c>
      <c r="F206" s="60" t="s">
        <v>774</v>
      </c>
      <c r="G206" s="60" t="s">
        <v>774</v>
      </c>
      <c r="H206" s="60" t="s">
        <v>774</v>
      </c>
      <c r="I206" s="60" t="s">
        <v>774</v>
      </c>
      <c r="J206" s="60" t="s">
        <v>774</v>
      </c>
      <c r="K206" s="61" t="s">
        <v>774</v>
      </c>
      <c r="L206" s="61" t="s">
        <v>774</v>
      </c>
      <c r="M206" s="61" t="s">
        <v>774</v>
      </c>
      <c r="N206" s="61" t="s">
        <v>774</v>
      </c>
      <c r="O206" s="61" t="s">
        <v>774</v>
      </c>
      <c r="P206" s="61" t="s">
        <v>774</v>
      </c>
      <c r="Q206" s="60" t="s">
        <v>774</v>
      </c>
      <c r="R206" s="60" t="s">
        <v>774</v>
      </c>
      <c r="S206" s="60" t="s">
        <v>774</v>
      </c>
      <c r="T206" s="60" t="s">
        <v>774</v>
      </c>
      <c r="U206" s="60" t="s">
        <v>774</v>
      </c>
      <c r="V206" s="60" t="s">
        <v>774</v>
      </c>
      <c r="W206" s="64" t="s">
        <v>774</v>
      </c>
      <c r="X206" s="64" t="s">
        <v>774</v>
      </c>
      <c r="Y206" s="64" t="s">
        <v>774</v>
      </c>
      <c r="Z206" s="64" t="s">
        <v>774</v>
      </c>
      <c r="AA206" s="64" t="s">
        <v>774</v>
      </c>
      <c r="AB206" s="65" t="s">
        <v>774</v>
      </c>
    </row>
    <row r="207" spans="1:28">
      <c r="A207" s="57" t="s">
        <v>406</v>
      </c>
      <c r="B207" s="57">
        <v>114</v>
      </c>
      <c r="C207" s="58" t="s">
        <v>8</v>
      </c>
      <c r="D207" s="59" t="s">
        <v>407</v>
      </c>
      <c r="E207" s="60">
        <v>6.1224489795918366E-2</v>
      </c>
      <c r="F207" s="60">
        <v>0.63265306122448983</v>
      </c>
      <c r="G207" s="60">
        <v>0</v>
      </c>
      <c r="H207" s="60">
        <v>0.12244897959183673</v>
      </c>
      <c r="I207" s="60">
        <v>0.18367346938775511</v>
      </c>
      <c r="J207" s="59">
        <v>49</v>
      </c>
      <c r="K207" s="61">
        <v>0</v>
      </c>
      <c r="L207" s="61">
        <v>0.70967741935483875</v>
      </c>
      <c r="M207" s="61">
        <v>0</v>
      </c>
      <c r="N207" s="61">
        <v>9.6774193548387094E-2</v>
      </c>
      <c r="O207" s="61">
        <v>0.19354838709677419</v>
      </c>
      <c r="P207" s="62">
        <v>31</v>
      </c>
      <c r="Q207" s="63">
        <v>0</v>
      </c>
      <c r="R207" s="32">
        <v>1</v>
      </c>
      <c r="S207" s="63">
        <v>0</v>
      </c>
      <c r="T207" s="63">
        <v>0</v>
      </c>
      <c r="U207" s="63">
        <v>0</v>
      </c>
      <c r="V207" s="59">
        <v>27</v>
      </c>
      <c r="W207" s="64">
        <v>0.10344827586206896</v>
      </c>
      <c r="X207" s="64">
        <v>0.72413793103448276</v>
      </c>
      <c r="Y207" s="64">
        <v>0</v>
      </c>
      <c r="Z207" s="64">
        <v>3.4482758620689655E-2</v>
      </c>
      <c r="AA207" s="64">
        <v>0.13793103448275862</v>
      </c>
      <c r="AB207" s="65">
        <v>29</v>
      </c>
    </row>
    <row r="208" spans="1:28">
      <c r="A208" s="57" t="s">
        <v>408</v>
      </c>
      <c r="B208" s="57">
        <v>114</v>
      </c>
      <c r="C208" s="58" t="s">
        <v>13</v>
      </c>
      <c r="D208" s="59" t="s">
        <v>409</v>
      </c>
      <c r="E208" s="60" t="s">
        <v>774</v>
      </c>
      <c r="F208" s="60" t="s">
        <v>774</v>
      </c>
      <c r="G208" s="60" t="s">
        <v>774</v>
      </c>
      <c r="H208" s="60" t="s">
        <v>774</v>
      </c>
      <c r="I208" s="60" t="s">
        <v>774</v>
      </c>
      <c r="J208" s="60" t="s">
        <v>774</v>
      </c>
      <c r="K208" s="61">
        <v>0.90909090909090906</v>
      </c>
      <c r="L208" s="61">
        <v>0</v>
      </c>
      <c r="M208" s="61">
        <v>0</v>
      </c>
      <c r="N208" s="61">
        <v>9.0909090909090912E-2</v>
      </c>
      <c r="O208" s="61">
        <v>0</v>
      </c>
      <c r="P208" s="62">
        <v>11</v>
      </c>
      <c r="Q208" s="63">
        <v>0.9</v>
      </c>
      <c r="R208" s="32">
        <v>0</v>
      </c>
      <c r="S208" s="63">
        <v>0</v>
      </c>
      <c r="T208" s="63">
        <v>0.1</v>
      </c>
      <c r="U208" s="63">
        <v>0</v>
      </c>
      <c r="V208" s="59">
        <v>10</v>
      </c>
      <c r="W208" s="64" t="s">
        <v>774</v>
      </c>
      <c r="X208" s="64" t="s">
        <v>774</v>
      </c>
      <c r="Y208" s="64" t="s">
        <v>774</v>
      </c>
      <c r="Z208" s="64" t="s">
        <v>774</v>
      </c>
      <c r="AA208" s="64" t="s">
        <v>774</v>
      </c>
      <c r="AB208" s="65" t="s">
        <v>774</v>
      </c>
    </row>
    <row r="209" spans="1:28">
      <c r="A209" s="57" t="s">
        <v>410</v>
      </c>
      <c r="B209" s="57">
        <v>123</v>
      </c>
      <c r="C209" s="58" t="s">
        <v>13</v>
      </c>
      <c r="D209" s="59" t="s">
        <v>411</v>
      </c>
      <c r="E209" s="63" t="s">
        <v>694</v>
      </c>
      <c r="F209" s="32" t="s">
        <v>694</v>
      </c>
      <c r="G209" s="63" t="s">
        <v>694</v>
      </c>
      <c r="H209" s="63" t="s">
        <v>694</v>
      </c>
      <c r="I209" s="63" t="s">
        <v>694</v>
      </c>
      <c r="J209" s="63" t="s">
        <v>694</v>
      </c>
      <c r="K209" s="66" t="s">
        <v>694</v>
      </c>
      <c r="L209" s="66" t="s">
        <v>694</v>
      </c>
      <c r="M209" s="66" t="s">
        <v>694</v>
      </c>
      <c r="N209" s="66" t="s">
        <v>694</v>
      </c>
      <c r="O209" s="61" t="s">
        <v>694</v>
      </c>
      <c r="P209" s="61" t="s">
        <v>694</v>
      </c>
      <c r="Q209" s="63" t="s">
        <v>694</v>
      </c>
      <c r="R209" s="32" t="s">
        <v>694</v>
      </c>
      <c r="S209" s="63" t="s">
        <v>694</v>
      </c>
      <c r="T209" s="63" t="s">
        <v>694</v>
      </c>
      <c r="U209" s="63" t="s">
        <v>694</v>
      </c>
      <c r="V209" s="63" t="s">
        <v>694</v>
      </c>
      <c r="W209" s="64" t="s">
        <v>694</v>
      </c>
      <c r="X209" s="64" t="s">
        <v>694</v>
      </c>
      <c r="Y209" s="64" t="s">
        <v>694</v>
      </c>
      <c r="Z209" s="64" t="s">
        <v>694</v>
      </c>
      <c r="AA209" s="64" t="s">
        <v>694</v>
      </c>
      <c r="AB209" s="64" t="s">
        <v>694</v>
      </c>
    </row>
    <row r="210" spans="1:28">
      <c r="A210" s="58">
        <v>32907</v>
      </c>
      <c r="B210" s="58">
        <v>101</v>
      </c>
      <c r="C210" s="58" t="s">
        <v>13</v>
      </c>
      <c r="D210" s="21" t="s">
        <v>412</v>
      </c>
      <c r="E210" s="63" t="s">
        <v>694</v>
      </c>
      <c r="F210" s="32" t="s">
        <v>694</v>
      </c>
      <c r="G210" s="63" t="s">
        <v>694</v>
      </c>
      <c r="H210" s="63" t="s">
        <v>694</v>
      </c>
      <c r="I210" s="63" t="s">
        <v>694</v>
      </c>
      <c r="J210" s="63" t="s">
        <v>694</v>
      </c>
      <c r="K210" s="66" t="s">
        <v>694</v>
      </c>
      <c r="L210" s="66" t="s">
        <v>694</v>
      </c>
      <c r="M210" s="66" t="s">
        <v>694</v>
      </c>
      <c r="N210" s="66" t="s">
        <v>694</v>
      </c>
      <c r="O210" s="61" t="s">
        <v>694</v>
      </c>
      <c r="P210" s="61" t="s">
        <v>694</v>
      </c>
      <c r="Q210" s="63" t="s">
        <v>694</v>
      </c>
      <c r="R210" s="32" t="s">
        <v>694</v>
      </c>
      <c r="S210" s="63" t="s">
        <v>694</v>
      </c>
      <c r="T210" s="63" t="s">
        <v>694</v>
      </c>
      <c r="U210" s="63" t="s">
        <v>694</v>
      </c>
      <c r="V210" s="63" t="s">
        <v>694</v>
      </c>
      <c r="W210" s="64" t="s">
        <v>694</v>
      </c>
      <c r="X210" s="64" t="s">
        <v>694</v>
      </c>
      <c r="Y210" s="64" t="s">
        <v>694</v>
      </c>
      <c r="Z210" s="64" t="s">
        <v>694</v>
      </c>
      <c r="AA210" s="64" t="s">
        <v>694</v>
      </c>
      <c r="AB210" s="64" t="s">
        <v>694</v>
      </c>
    </row>
    <row r="211" spans="1:28">
      <c r="A211" s="57" t="s">
        <v>413</v>
      </c>
      <c r="B211" s="57">
        <v>123</v>
      </c>
      <c r="C211" s="58" t="s">
        <v>13</v>
      </c>
      <c r="D211" s="59" t="s">
        <v>414</v>
      </c>
      <c r="E211" s="60">
        <v>0.18181818181818182</v>
      </c>
      <c r="F211" s="60">
        <v>0.36363636363636365</v>
      </c>
      <c r="G211" s="60">
        <v>0</v>
      </c>
      <c r="H211" s="60">
        <v>0.27272727272727271</v>
      </c>
      <c r="I211" s="60">
        <v>0.18181818181818182</v>
      </c>
      <c r="J211" s="59">
        <v>11</v>
      </c>
      <c r="K211" s="61">
        <v>0</v>
      </c>
      <c r="L211" s="61">
        <v>0.75</v>
      </c>
      <c r="M211" s="61">
        <v>0</v>
      </c>
      <c r="N211" s="61">
        <v>0.15</v>
      </c>
      <c r="O211" s="61">
        <v>0.1</v>
      </c>
      <c r="P211" s="62">
        <v>20</v>
      </c>
      <c r="Q211" s="63">
        <v>0</v>
      </c>
      <c r="R211" s="32">
        <v>0.8666666666666667</v>
      </c>
      <c r="S211" s="63">
        <v>0</v>
      </c>
      <c r="T211" s="63">
        <v>6.6666666666666666E-2</v>
      </c>
      <c r="U211" s="63">
        <v>6.6666666666666666E-2</v>
      </c>
      <c r="V211" s="59">
        <v>15</v>
      </c>
      <c r="W211" s="64">
        <v>0</v>
      </c>
      <c r="X211" s="64">
        <v>0.84615384615384615</v>
      </c>
      <c r="Y211" s="64">
        <v>0</v>
      </c>
      <c r="Z211" s="64">
        <v>7.6923076923076927E-2</v>
      </c>
      <c r="AA211" s="64">
        <v>7.6923076923076927E-2</v>
      </c>
      <c r="AB211" s="65">
        <v>13</v>
      </c>
    </row>
    <row r="212" spans="1:28">
      <c r="A212" s="57" t="s">
        <v>415</v>
      </c>
      <c r="B212" s="57">
        <v>101</v>
      </c>
      <c r="C212" s="58" t="s">
        <v>13</v>
      </c>
      <c r="D212" s="59" t="s">
        <v>416</v>
      </c>
      <c r="E212" s="60">
        <v>0.45238095238095238</v>
      </c>
      <c r="F212" s="60">
        <v>0.21428571428571427</v>
      </c>
      <c r="G212" s="60">
        <v>0</v>
      </c>
      <c r="H212" s="60">
        <v>0.33333333333333331</v>
      </c>
      <c r="I212" s="60">
        <v>0</v>
      </c>
      <c r="J212" s="59">
        <v>42</v>
      </c>
      <c r="K212" s="61">
        <v>0.41860465116279072</v>
      </c>
      <c r="L212" s="61">
        <v>0.20930232558139536</v>
      </c>
      <c r="M212" s="61">
        <v>0</v>
      </c>
      <c r="N212" s="61">
        <v>0.32558139534883723</v>
      </c>
      <c r="O212" s="61">
        <v>4.6511627906976744E-2</v>
      </c>
      <c r="P212" s="62">
        <v>43</v>
      </c>
      <c r="Q212" s="63">
        <v>0.34375</v>
      </c>
      <c r="R212" s="32">
        <v>0.21875</v>
      </c>
      <c r="S212" s="63">
        <v>0</v>
      </c>
      <c r="T212" s="63">
        <v>0.375</v>
      </c>
      <c r="U212" s="63">
        <v>6.25E-2</v>
      </c>
      <c r="V212" s="59">
        <v>32</v>
      </c>
      <c r="W212" s="64">
        <v>0.33333333333333331</v>
      </c>
      <c r="X212" s="64">
        <v>0.14814814814814814</v>
      </c>
      <c r="Y212" s="64">
        <v>0</v>
      </c>
      <c r="Z212" s="64">
        <v>0.44444444444444442</v>
      </c>
      <c r="AA212" s="64">
        <v>7.407407407407407E-2</v>
      </c>
      <c r="AB212" s="65">
        <v>27</v>
      </c>
    </row>
    <row r="213" spans="1:28">
      <c r="A213" s="58">
        <v>38901</v>
      </c>
      <c r="B213" s="58">
        <v>101</v>
      </c>
      <c r="C213" s="58" t="s">
        <v>13</v>
      </c>
      <c r="D213" s="21" t="s">
        <v>418</v>
      </c>
      <c r="E213" s="63" t="s">
        <v>690</v>
      </c>
      <c r="F213" s="63" t="s">
        <v>690</v>
      </c>
      <c r="G213" s="63" t="s">
        <v>690</v>
      </c>
      <c r="H213" s="63" t="s">
        <v>690</v>
      </c>
      <c r="I213" s="63" t="s">
        <v>690</v>
      </c>
      <c r="J213" s="63" t="s">
        <v>690</v>
      </c>
      <c r="K213" s="168" t="s">
        <v>690</v>
      </c>
      <c r="L213" s="168" t="s">
        <v>690</v>
      </c>
      <c r="M213" s="168" t="s">
        <v>690</v>
      </c>
      <c r="N213" s="168" t="s">
        <v>690</v>
      </c>
      <c r="O213" s="168" t="s">
        <v>690</v>
      </c>
      <c r="P213" s="168" t="s">
        <v>690</v>
      </c>
      <c r="Q213" s="63" t="s">
        <v>694</v>
      </c>
      <c r="R213" s="32" t="s">
        <v>694</v>
      </c>
      <c r="S213" s="63" t="s">
        <v>694</v>
      </c>
      <c r="T213" s="63" t="s">
        <v>694</v>
      </c>
      <c r="U213" s="63" t="s">
        <v>694</v>
      </c>
      <c r="V213" s="63" t="s">
        <v>694</v>
      </c>
      <c r="W213" s="64" t="s">
        <v>694</v>
      </c>
      <c r="X213" s="64" t="s">
        <v>694</v>
      </c>
      <c r="Y213" s="64" t="s">
        <v>694</v>
      </c>
      <c r="Z213" s="64" t="s">
        <v>694</v>
      </c>
      <c r="AA213" s="64" t="s">
        <v>694</v>
      </c>
      <c r="AB213" s="64" t="s">
        <v>694</v>
      </c>
    </row>
    <row r="214" spans="1:28">
      <c r="A214" s="57" t="s">
        <v>419</v>
      </c>
      <c r="B214" s="57">
        <v>121</v>
      </c>
      <c r="C214" s="58" t="s">
        <v>8</v>
      </c>
      <c r="D214" s="59" t="s">
        <v>420</v>
      </c>
      <c r="E214" s="60">
        <v>3.4013605442176874E-2</v>
      </c>
      <c r="F214" s="60">
        <v>0.77551020408163263</v>
      </c>
      <c r="G214" s="60">
        <v>3.4013605442176869E-3</v>
      </c>
      <c r="H214" s="60">
        <v>0.15306122448979592</v>
      </c>
      <c r="I214" s="60">
        <v>3.4013605442176874E-2</v>
      </c>
      <c r="J214" s="59">
        <v>294</v>
      </c>
      <c r="K214" s="61">
        <v>5.0793650793650794E-2</v>
      </c>
      <c r="L214" s="61">
        <v>0.68888888888888888</v>
      </c>
      <c r="M214" s="61">
        <v>3.1746031746031746E-3</v>
      </c>
      <c r="N214" s="61">
        <v>0.22222222222222221</v>
      </c>
      <c r="O214" s="61">
        <v>3.4920634920634921E-2</v>
      </c>
      <c r="P214" s="62">
        <v>315</v>
      </c>
      <c r="Q214" s="63">
        <v>6.2706270627062702E-2</v>
      </c>
      <c r="R214" s="32">
        <v>0.70297029702970293</v>
      </c>
      <c r="S214" s="63">
        <v>0</v>
      </c>
      <c r="T214" s="63">
        <v>0.21452145214521451</v>
      </c>
      <c r="U214" s="63">
        <v>1.9801980198019802E-2</v>
      </c>
      <c r="V214" s="59">
        <v>303</v>
      </c>
      <c r="W214" s="64">
        <v>2.4390243902439025E-2</v>
      </c>
      <c r="X214" s="64">
        <v>0.7032520325203252</v>
      </c>
      <c r="Y214" s="64">
        <v>0</v>
      </c>
      <c r="Z214" s="64">
        <v>0.25203252032520324</v>
      </c>
      <c r="AA214" s="64">
        <v>2.032520325203252E-2</v>
      </c>
      <c r="AB214" s="65">
        <v>246</v>
      </c>
    </row>
    <row r="215" spans="1:28">
      <c r="A215" s="57" t="s">
        <v>421</v>
      </c>
      <c r="B215" s="57">
        <v>114</v>
      </c>
      <c r="C215" s="58" t="s">
        <v>13</v>
      </c>
      <c r="D215" s="59" t="s">
        <v>422</v>
      </c>
      <c r="E215" s="63" t="s">
        <v>694</v>
      </c>
      <c r="F215" s="32" t="s">
        <v>694</v>
      </c>
      <c r="G215" s="63" t="s">
        <v>694</v>
      </c>
      <c r="H215" s="63" t="s">
        <v>694</v>
      </c>
      <c r="I215" s="63" t="s">
        <v>694</v>
      </c>
      <c r="J215" s="63" t="s">
        <v>694</v>
      </c>
      <c r="K215" s="66" t="s">
        <v>694</v>
      </c>
      <c r="L215" s="66" t="s">
        <v>694</v>
      </c>
      <c r="M215" s="66" t="s">
        <v>694</v>
      </c>
      <c r="N215" s="66" t="s">
        <v>694</v>
      </c>
      <c r="O215" s="61" t="s">
        <v>694</v>
      </c>
      <c r="P215" s="61" t="s">
        <v>694</v>
      </c>
      <c r="Q215" s="63" t="s">
        <v>694</v>
      </c>
      <c r="R215" s="32" t="s">
        <v>694</v>
      </c>
      <c r="S215" s="63" t="s">
        <v>694</v>
      </c>
      <c r="T215" s="63" t="s">
        <v>694</v>
      </c>
      <c r="U215" s="63" t="s">
        <v>694</v>
      </c>
      <c r="V215" s="63" t="s">
        <v>694</v>
      </c>
      <c r="W215" s="64" t="s">
        <v>694</v>
      </c>
      <c r="X215" s="64" t="s">
        <v>694</v>
      </c>
      <c r="Y215" s="64" t="s">
        <v>694</v>
      </c>
      <c r="Z215" s="64" t="s">
        <v>694</v>
      </c>
      <c r="AA215" s="64" t="s">
        <v>694</v>
      </c>
      <c r="AB215" s="64" t="s">
        <v>694</v>
      </c>
    </row>
    <row r="216" spans="1:28">
      <c r="A216" s="57" t="s">
        <v>423</v>
      </c>
      <c r="B216" s="57">
        <v>114</v>
      </c>
      <c r="C216" s="58" t="s">
        <v>13</v>
      </c>
      <c r="D216" s="59" t="s">
        <v>424</v>
      </c>
      <c r="E216" s="60" t="s">
        <v>774</v>
      </c>
      <c r="F216" s="60" t="s">
        <v>774</v>
      </c>
      <c r="G216" s="60" t="s">
        <v>774</v>
      </c>
      <c r="H216" s="60" t="s">
        <v>774</v>
      </c>
      <c r="I216" s="60" t="s">
        <v>774</v>
      </c>
      <c r="J216" s="60" t="s">
        <v>774</v>
      </c>
      <c r="K216" s="61" t="s">
        <v>774</v>
      </c>
      <c r="L216" s="61" t="s">
        <v>774</v>
      </c>
      <c r="M216" s="61" t="s">
        <v>774</v>
      </c>
      <c r="N216" s="61" t="s">
        <v>774</v>
      </c>
      <c r="O216" s="61" t="s">
        <v>774</v>
      </c>
      <c r="P216" s="61" t="s">
        <v>774</v>
      </c>
      <c r="Q216" s="60" t="s">
        <v>774</v>
      </c>
      <c r="R216" s="60" t="s">
        <v>774</v>
      </c>
      <c r="S216" s="60" t="s">
        <v>774</v>
      </c>
      <c r="T216" s="60" t="s">
        <v>774</v>
      </c>
      <c r="U216" s="60" t="s">
        <v>774</v>
      </c>
      <c r="V216" s="60" t="s">
        <v>774</v>
      </c>
      <c r="W216" s="64" t="s">
        <v>774</v>
      </c>
      <c r="X216" s="64" t="s">
        <v>774</v>
      </c>
      <c r="Y216" s="64" t="s">
        <v>774</v>
      </c>
      <c r="Z216" s="64" t="s">
        <v>774</v>
      </c>
      <c r="AA216" s="64" t="s">
        <v>774</v>
      </c>
      <c r="AB216" s="65" t="s">
        <v>774</v>
      </c>
    </row>
    <row r="217" spans="1:28">
      <c r="A217" s="57" t="s">
        <v>425</v>
      </c>
      <c r="B217" s="57">
        <v>114</v>
      </c>
      <c r="C217" s="58" t="s">
        <v>13</v>
      </c>
      <c r="D217" s="59" t="s">
        <v>426</v>
      </c>
      <c r="E217" s="60" t="s">
        <v>774</v>
      </c>
      <c r="F217" s="60" t="s">
        <v>774</v>
      </c>
      <c r="G217" s="60" t="s">
        <v>774</v>
      </c>
      <c r="H217" s="60" t="s">
        <v>774</v>
      </c>
      <c r="I217" s="60" t="s">
        <v>774</v>
      </c>
      <c r="J217" s="60" t="s">
        <v>774</v>
      </c>
      <c r="K217" s="61">
        <v>0.3</v>
      </c>
      <c r="L217" s="61">
        <v>0</v>
      </c>
      <c r="M217" s="61">
        <v>0</v>
      </c>
      <c r="N217" s="61">
        <v>0.2</v>
      </c>
      <c r="O217" s="61">
        <v>0.5</v>
      </c>
      <c r="P217" s="62">
        <v>10</v>
      </c>
      <c r="Q217" s="60" t="s">
        <v>774</v>
      </c>
      <c r="R217" s="60" t="s">
        <v>774</v>
      </c>
      <c r="S217" s="60" t="s">
        <v>774</v>
      </c>
      <c r="T217" s="60" t="s">
        <v>774</v>
      </c>
      <c r="U217" s="60" t="s">
        <v>774</v>
      </c>
      <c r="V217" s="60" t="s">
        <v>774</v>
      </c>
      <c r="W217" s="64" t="s">
        <v>774</v>
      </c>
      <c r="X217" s="64" t="s">
        <v>774</v>
      </c>
      <c r="Y217" s="64" t="s">
        <v>774</v>
      </c>
      <c r="Z217" s="64" t="s">
        <v>774</v>
      </c>
      <c r="AA217" s="64" t="s">
        <v>774</v>
      </c>
      <c r="AB217" s="65" t="s">
        <v>774</v>
      </c>
    </row>
    <row r="218" spans="1:28">
      <c r="A218" s="57" t="s">
        <v>427</v>
      </c>
      <c r="B218" s="57">
        <v>171</v>
      </c>
      <c r="C218" s="58" t="s">
        <v>13</v>
      </c>
      <c r="D218" s="59" t="s">
        <v>428</v>
      </c>
      <c r="E218" s="60">
        <v>9.0909090909090912E-2</v>
      </c>
      <c r="F218" s="60">
        <v>0.5757575757575758</v>
      </c>
      <c r="G218" s="60">
        <v>0</v>
      </c>
      <c r="H218" s="60">
        <v>0.30303030303030304</v>
      </c>
      <c r="I218" s="60">
        <v>3.0303030303030304E-2</v>
      </c>
      <c r="J218" s="59">
        <v>33</v>
      </c>
      <c r="K218" s="61">
        <v>0.48</v>
      </c>
      <c r="L218" s="61">
        <v>0.04</v>
      </c>
      <c r="M218" s="61">
        <v>0</v>
      </c>
      <c r="N218" s="61">
        <v>0.08</v>
      </c>
      <c r="O218" s="61">
        <v>0.4</v>
      </c>
      <c r="P218" s="62">
        <v>25</v>
      </c>
      <c r="Q218" s="63">
        <v>0.56666666666666665</v>
      </c>
      <c r="R218" s="32">
        <v>3.3333333333333333E-2</v>
      </c>
      <c r="S218" s="63">
        <v>0.1</v>
      </c>
      <c r="T218" s="63">
        <v>0.1</v>
      </c>
      <c r="U218" s="63">
        <v>0.2</v>
      </c>
      <c r="V218" s="59">
        <v>30</v>
      </c>
      <c r="W218" s="64">
        <v>0.79166666666666663</v>
      </c>
      <c r="X218" s="64">
        <v>0.125</v>
      </c>
      <c r="Y218" s="64">
        <v>0</v>
      </c>
      <c r="Z218" s="64">
        <v>8.3333333333333329E-2</v>
      </c>
      <c r="AA218" s="64">
        <v>0</v>
      </c>
      <c r="AB218" s="65">
        <v>24</v>
      </c>
    </row>
    <row r="219" spans="1:28">
      <c r="A219" s="57" t="s">
        <v>429</v>
      </c>
      <c r="B219" s="57">
        <v>113</v>
      </c>
      <c r="C219" s="58" t="s">
        <v>13</v>
      </c>
      <c r="D219" s="59" t="s">
        <v>430</v>
      </c>
      <c r="E219" s="60">
        <v>1</v>
      </c>
      <c r="F219" s="60">
        <v>0</v>
      </c>
      <c r="G219" s="60">
        <v>0</v>
      </c>
      <c r="H219" s="60">
        <v>0</v>
      </c>
      <c r="I219" s="60">
        <v>0</v>
      </c>
      <c r="J219" s="59">
        <v>12</v>
      </c>
      <c r="K219" s="61">
        <v>0.61538461538461542</v>
      </c>
      <c r="L219" s="61">
        <v>0</v>
      </c>
      <c r="M219" s="61">
        <v>0</v>
      </c>
      <c r="N219" s="61">
        <v>0.23076923076923078</v>
      </c>
      <c r="O219" s="61">
        <v>0.15384615384615385</v>
      </c>
      <c r="P219" s="62">
        <v>13</v>
      </c>
      <c r="Q219" s="63">
        <v>0.9</v>
      </c>
      <c r="R219" s="32">
        <v>0</v>
      </c>
      <c r="S219" s="63">
        <v>0</v>
      </c>
      <c r="T219" s="63">
        <v>0.1</v>
      </c>
      <c r="U219" s="63">
        <v>0</v>
      </c>
      <c r="V219" s="59">
        <v>10</v>
      </c>
      <c r="W219" s="64">
        <v>0.9</v>
      </c>
      <c r="X219" s="64">
        <v>0</v>
      </c>
      <c r="Y219" s="64">
        <v>0</v>
      </c>
      <c r="Z219" s="64">
        <v>0.1</v>
      </c>
      <c r="AA219" s="64">
        <v>0</v>
      </c>
      <c r="AB219" s="65">
        <v>10</v>
      </c>
    </row>
    <row r="220" spans="1:28">
      <c r="A220" s="57" t="s">
        <v>431</v>
      </c>
      <c r="B220" s="57">
        <v>121</v>
      </c>
      <c r="C220" s="58" t="s">
        <v>13</v>
      </c>
      <c r="D220" s="59" t="s">
        <v>432</v>
      </c>
      <c r="E220" s="63" t="s">
        <v>694</v>
      </c>
      <c r="F220" s="32" t="s">
        <v>694</v>
      </c>
      <c r="G220" s="63" t="s">
        <v>694</v>
      </c>
      <c r="H220" s="63" t="s">
        <v>694</v>
      </c>
      <c r="I220" s="63" t="s">
        <v>694</v>
      </c>
      <c r="J220" s="63" t="s">
        <v>694</v>
      </c>
      <c r="K220" s="66" t="s">
        <v>694</v>
      </c>
      <c r="L220" s="66" t="s">
        <v>694</v>
      </c>
      <c r="M220" s="66" t="s">
        <v>694</v>
      </c>
      <c r="N220" s="66" t="s">
        <v>694</v>
      </c>
      <c r="O220" s="61" t="s">
        <v>694</v>
      </c>
      <c r="P220" s="61" t="s">
        <v>694</v>
      </c>
      <c r="Q220" s="63" t="s">
        <v>694</v>
      </c>
      <c r="R220" s="32" t="s">
        <v>694</v>
      </c>
      <c r="S220" s="63" t="s">
        <v>694</v>
      </c>
      <c r="T220" s="63" t="s">
        <v>694</v>
      </c>
      <c r="U220" s="63" t="s">
        <v>694</v>
      </c>
      <c r="V220" s="63" t="s">
        <v>694</v>
      </c>
      <c r="W220" s="64" t="s">
        <v>694</v>
      </c>
      <c r="X220" s="64" t="s">
        <v>694</v>
      </c>
      <c r="Y220" s="64" t="s">
        <v>694</v>
      </c>
      <c r="Z220" s="64" t="s">
        <v>694</v>
      </c>
      <c r="AA220" s="64" t="s">
        <v>694</v>
      </c>
      <c r="AB220" s="64" t="s">
        <v>694</v>
      </c>
    </row>
    <row r="221" spans="1:28">
      <c r="A221" s="58">
        <v>17910</v>
      </c>
      <c r="B221" s="58">
        <v>121</v>
      </c>
      <c r="C221" s="58" t="s">
        <v>13</v>
      </c>
      <c r="D221" s="21" t="s">
        <v>433</v>
      </c>
      <c r="E221" s="63" t="s">
        <v>694</v>
      </c>
      <c r="F221" s="32" t="s">
        <v>694</v>
      </c>
      <c r="G221" s="63" t="s">
        <v>694</v>
      </c>
      <c r="H221" s="63" t="s">
        <v>694</v>
      </c>
      <c r="I221" s="63" t="s">
        <v>694</v>
      </c>
      <c r="J221" s="63" t="s">
        <v>694</v>
      </c>
      <c r="K221" s="66" t="s">
        <v>694</v>
      </c>
      <c r="L221" s="66" t="s">
        <v>694</v>
      </c>
      <c r="M221" s="66" t="s">
        <v>694</v>
      </c>
      <c r="N221" s="66" t="s">
        <v>694</v>
      </c>
      <c r="O221" s="61" t="s">
        <v>694</v>
      </c>
      <c r="P221" s="61" t="s">
        <v>694</v>
      </c>
      <c r="Q221" s="63" t="s">
        <v>694</v>
      </c>
      <c r="R221" s="32" t="s">
        <v>694</v>
      </c>
      <c r="S221" s="63" t="s">
        <v>694</v>
      </c>
      <c r="T221" s="63" t="s">
        <v>694</v>
      </c>
      <c r="U221" s="63" t="s">
        <v>694</v>
      </c>
      <c r="V221" s="63" t="s">
        <v>694</v>
      </c>
      <c r="W221" s="64" t="s">
        <v>694</v>
      </c>
      <c r="X221" s="64" t="s">
        <v>694</v>
      </c>
      <c r="Y221" s="64" t="s">
        <v>694</v>
      </c>
      <c r="Z221" s="64" t="s">
        <v>694</v>
      </c>
      <c r="AA221" s="64" t="s">
        <v>694</v>
      </c>
      <c r="AB221" s="64" t="s">
        <v>694</v>
      </c>
    </row>
    <row r="222" spans="1:28">
      <c r="A222" s="57" t="s">
        <v>434</v>
      </c>
      <c r="B222" s="57">
        <v>113</v>
      </c>
      <c r="C222" s="58" t="s">
        <v>13</v>
      </c>
      <c r="D222" s="59" t="s">
        <v>435</v>
      </c>
      <c r="E222" s="60" t="s">
        <v>774</v>
      </c>
      <c r="F222" s="60" t="s">
        <v>774</v>
      </c>
      <c r="G222" s="60" t="s">
        <v>774</v>
      </c>
      <c r="H222" s="60" t="s">
        <v>774</v>
      </c>
      <c r="I222" s="60" t="s">
        <v>774</v>
      </c>
      <c r="J222" s="60" t="s">
        <v>774</v>
      </c>
      <c r="K222" s="61" t="s">
        <v>774</v>
      </c>
      <c r="L222" s="61" t="s">
        <v>774</v>
      </c>
      <c r="M222" s="61" t="s">
        <v>774</v>
      </c>
      <c r="N222" s="61" t="s">
        <v>774</v>
      </c>
      <c r="O222" s="61" t="s">
        <v>774</v>
      </c>
      <c r="P222" s="61" t="s">
        <v>774</v>
      </c>
      <c r="Q222" s="60" t="s">
        <v>774</v>
      </c>
      <c r="R222" s="60" t="s">
        <v>774</v>
      </c>
      <c r="S222" s="60" t="s">
        <v>774</v>
      </c>
      <c r="T222" s="60" t="s">
        <v>774</v>
      </c>
      <c r="U222" s="60" t="s">
        <v>774</v>
      </c>
      <c r="V222" s="60" t="s">
        <v>774</v>
      </c>
      <c r="W222" s="64" t="s">
        <v>694</v>
      </c>
      <c r="X222" s="64" t="s">
        <v>694</v>
      </c>
      <c r="Y222" s="64" t="s">
        <v>694</v>
      </c>
      <c r="Z222" s="64" t="s">
        <v>694</v>
      </c>
      <c r="AA222" s="64" t="s">
        <v>694</v>
      </c>
      <c r="AB222" s="64" t="s">
        <v>694</v>
      </c>
    </row>
    <row r="223" spans="1:28">
      <c r="A223" s="57" t="s">
        <v>436</v>
      </c>
      <c r="B223" s="57">
        <v>101</v>
      </c>
      <c r="C223" s="58" t="s">
        <v>13</v>
      </c>
      <c r="D223" s="59" t="s">
        <v>437</v>
      </c>
      <c r="E223" s="63" t="s">
        <v>694</v>
      </c>
      <c r="F223" s="32" t="s">
        <v>694</v>
      </c>
      <c r="G223" s="63" t="s">
        <v>694</v>
      </c>
      <c r="H223" s="63" t="s">
        <v>694</v>
      </c>
      <c r="I223" s="63" t="s">
        <v>694</v>
      </c>
      <c r="J223" s="63" t="s">
        <v>694</v>
      </c>
      <c r="K223" s="61" t="s">
        <v>774</v>
      </c>
      <c r="L223" s="61" t="s">
        <v>774</v>
      </c>
      <c r="M223" s="61" t="s">
        <v>774</v>
      </c>
      <c r="N223" s="61" t="s">
        <v>774</v>
      </c>
      <c r="O223" s="61" t="s">
        <v>774</v>
      </c>
      <c r="P223" s="61" t="s">
        <v>774</v>
      </c>
      <c r="Q223" s="60" t="s">
        <v>774</v>
      </c>
      <c r="R223" s="60" t="s">
        <v>774</v>
      </c>
      <c r="S223" s="60" t="s">
        <v>774</v>
      </c>
      <c r="T223" s="60" t="s">
        <v>774</v>
      </c>
      <c r="U223" s="60" t="s">
        <v>774</v>
      </c>
      <c r="V223" s="60" t="s">
        <v>774</v>
      </c>
      <c r="W223" s="64" t="s">
        <v>774</v>
      </c>
      <c r="X223" s="64" t="s">
        <v>774</v>
      </c>
      <c r="Y223" s="64" t="s">
        <v>774</v>
      </c>
      <c r="Z223" s="64" t="s">
        <v>774</v>
      </c>
      <c r="AA223" s="64" t="s">
        <v>774</v>
      </c>
      <c r="AB223" s="65" t="s">
        <v>774</v>
      </c>
    </row>
    <row r="224" spans="1:28">
      <c r="A224" s="57" t="s">
        <v>438</v>
      </c>
      <c r="B224" s="57">
        <v>121</v>
      </c>
      <c r="C224" s="58" t="s">
        <v>8</v>
      </c>
      <c r="D224" s="59" t="s">
        <v>439</v>
      </c>
      <c r="E224" s="60">
        <v>0.28125</v>
      </c>
      <c r="F224" s="60">
        <v>0.5848214285714286</v>
      </c>
      <c r="G224" s="60">
        <v>0</v>
      </c>
      <c r="H224" s="60">
        <v>4.0178571428571432E-2</v>
      </c>
      <c r="I224" s="60">
        <v>9.375E-2</v>
      </c>
      <c r="J224" s="59">
        <v>224</v>
      </c>
      <c r="K224" s="61">
        <v>0.37021276595744679</v>
      </c>
      <c r="L224" s="61">
        <v>0.49361702127659574</v>
      </c>
      <c r="M224" s="61">
        <v>0</v>
      </c>
      <c r="N224" s="61">
        <v>1.276595744680851E-2</v>
      </c>
      <c r="O224" s="61">
        <v>0.12340425531914893</v>
      </c>
      <c r="P224" s="62">
        <v>235</v>
      </c>
      <c r="Q224" s="63">
        <v>0.38596491228070173</v>
      </c>
      <c r="R224" s="32">
        <v>0.46052631578947367</v>
      </c>
      <c r="S224" s="63">
        <v>1.3157894736842105E-2</v>
      </c>
      <c r="T224" s="63">
        <v>1.7543859649122806E-2</v>
      </c>
      <c r="U224" s="63">
        <v>0.12280701754385964</v>
      </c>
      <c r="V224" s="59">
        <v>228</v>
      </c>
      <c r="W224" s="64">
        <v>0.45893719806763283</v>
      </c>
      <c r="X224" s="64">
        <v>0.30434782608695654</v>
      </c>
      <c r="Y224" s="64">
        <v>4.830917874396135E-3</v>
      </c>
      <c r="Z224" s="64">
        <v>0.10144927536231885</v>
      </c>
      <c r="AA224" s="64">
        <v>0.13043478260869565</v>
      </c>
      <c r="AB224" s="65">
        <v>207</v>
      </c>
    </row>
    <row r="225" spans="1:28">
      <c r="A225" s="57" t="s">
        <v>440</v>
      </c>
      <c r="B225" s="57">
        <v>101</v>
      </c>
      <c r="C225" s="58" t="s">
        <v>13</v>
      </c>
      <c r="D225" s="59" t="s">
        <v>441</v>
      </c>
      <c r="E225" s="60" t="s">
        <v>774</v>
      </c>
      <c r="F225" s="60" t="s">
        <v>774</v>
      </c>
      <c r="G225" s="60" t="s">
        <v>774</v>
      </c>
      <c r="H225" s="60" t="s">
        <v>774</v>
      </c>
      <c r="I225" s="60" t="s">
        <v>774</v>
      </c>
      <c r="J225" s="60" t="s">
        <v>774</v>
      </c>
      <c r="K225" s="61" t="s">
        <v>774</v>
      </c>
      <c r="L225" s="61" t="s">
        <v>774</v>
      </c>
      <c r="M225" s="61" t="s">
        <v>774</v>
      </c>
      <c r="N225" s="61" t="s">
        <v>774</v>
      </c>
      <c r="O225" s="61" t="s">
        <v>774</v>
      </c>
      <c r="P225" s="61" t="s">
        <v>774</v>
      </c>
      <c r="Q225" s="60" t="s">
        <v>774</v>
      </c>
      <c r="R225" s="60" t="s">
        <v>774</v>
      </c>
      <c r="S225" s="60" t="s">
        <v>774</v>
      </c>
      <c r="T225" s="60" t="s">
        <v>774</v>
      </c>
      <c r="U225" s="60" t="s">
        <v>774</v>
      </c>
      <c r="V225" s="60" t="s">
        <v>774</v>
      </c>
      <c r="W225" s="64" t="s">
        <v>694</v>
      </c>
      <c r="X225" s="64" t="s">
        <v>694</v>
      </c>
      <c r="Y225" s="64" t="s">
        <v>694</v>
      </c>
      <c r="Z225" s="64" t="s">
        <v>694</v>
      </c>
      <c r="AA225" s="64" t="s">
        <v>694</v>
      </c>
      <c r="AB225" s="64" t="s">
        <v>694</v>
      </c>
    </row>
    <row r="226" spans="1:28">
      <c r="A226" s="57" t="s">
        <v>442</v>
      </c>
      <c r="B226" s="57">
        <v>123</v>
      </c>
      <c r="C226" s="58" t="s">
        <v>8</v>
      </c>
      <c r="D226" s="59" t="s">
        <v>443</v>
      </c>
      <c r="E226" s="60">
        <v>0.22702702702702704</v>
      </c>
      <c r="F226" s="60">
        <v>0.58378378378378382</v>
      </c>
      <c r="G226" s="60">
        <v>5.4054054054054057E-3</v>
      </c>
      <c r="H226" s="60">
        <v>0.14594594594594595</v>
      </c>
      <c r="I226" s="60">
        <v>3.783783783783784E-2</v>
      </c>
      <c r="J226" s="59">
        <v>185</v>
      </c>
      <c r="K226" s="61">
        <v>0.27810650887573962</v>
      </c>
      <c r="L226" s="61">
        <v>0.52071005917159763</v>
      </c>
      <c r="M226" s="61">
        <v>5.9171597633136093E-3</v>
      </c>
      <c r="N226" s="61">
        <v>0.15384615384615385</v>
      </c>
      <c r="O226" s="61">
        <v>4.142011834319527E-2</v>
      </c>
      <c r="P226" s="62">
        <v>169</v>
      </c>
      <c r="Q226" s="63">
        <v>0.14893617021276595</v>
      </c>
      <c r="R226" s="32">
        <v>0.60992907801418439</v>
      </c>
      <c r="S226" s="63">
        <v>0</v>
      </c>
      <c r="T226" s="63">
        <v>0.10638297872340426</v>
      </c>
      <c r="U226" s="63">
        <v>0.13475177304964539</v>
      </c>
      <c r="V226" s="59">
        <v>141</v>
      </c>
      <c r="W226" s="64">
        <v>0.10476190476190476</v>
      </c>
      <c r="X226" s="64">
        <v>0.62857142857142856</v>
      </c>
      <c r="Y226" s="64">
        <v>0</v>
      </c>
      <c r="Z226" s="64">
        <v>8.5714285714285715E-2</v>
      </c>
      <c r="AA226" s="64">
        <v>0.18095238095238095</v>
      </c>
      <c r="AB226" s="65">
        <v>105</v>
      </c>
    </row>
    <row r="227" spans="1:28">
      <c r="A227" s="57" t="s">
        <v>444</v>
      </c>
      <c r="B227" s="57">
        <v>112</v>
      </c>
      <c r="C227" s="58" t="s">
        <v>13</v>
      </c>
      <c r="D227" s="59" t="s">
        <v>445</v>
      </c>
      <c r="E227" s="60">
        <v>0.74285714285714288</v>
      </c>
      <c r="F227" s="60">
        <v>0.11428571428571428</v>
      </c>
      <c r="G227" s="60">
        <v>0</v>
      </c>
      <c r="H227" s="60">
        <v>2.8571428571428571E-2</v>
      </c>
      <c r="I227" s="60">
        <v>0.11428571428571428</v>
      </c>
      <c r="J227" s="59">
        <v>35</v>
      </c>
      <c r="K227" s="61">
        <v>0.34042553191489361</v>
      </c>
      <c r="L227" s="61">
        <v>0.36170212765957449</v>
      </c>
      <c r="M227" s="61">
        <v>0</v>
      </c>
      <c r="N227" s="61">
        <v>0.25531914893617019</v>
      </c>
      <c r="O227" s="61">
        <v>4.2553191489361701E-2</v>
      </c>
      <c r="P227" s="62">
        <v>47</v>
      </c>
      <c r="Q227" s="63">
        <v>0.76086956521739135</v>
      </c>
      <c r="R227" s="32">
        <v>0</v>
      </c>
      <c r="S227" s="63">
        <v>0</v>
      </c>
      <c r="T227" s="63">
        <v>0.17391304347826086</v>
      </c>
      <c r="U227" s="63">
        <v>6.5217391304347824E-2</v>
      </c>
      <c r="V227" s="59">
        <v>46</v>
      </c>
      <c r="W227" s="64">
        <v>0.91666666666666663</v>
      </c>
      <c r="X227" s="64">
        <v>0</v>
      </c>
      <c r="Y227" s="64">
        <v>0</v>
      </c>
      <c r="Z227" s="64">
        <v>8.3333333333333329E-2</v>
      </c>
      <c r="AA227" s="64">
        <v>0</v>
      </c>
      <c r="AB227" s="65">
        <v>36</v>
      </c>
    </row>
    <row r="228" spans="1:28">
      <c r="A228" s="57" t="s">
        <v>446</v>
      </c>
      <c r="B228" s="57">
        <v>101</v>
      </c>
      <c r="C228" s="58" t="s">
        <v>13</v>
      </c>
      <c r="D228" s="59" t="s">
        <v>447</v>
      </c>
      <c r="E228" s="60" t="s">
        <v>774</v>
      </c>
      <c r="F228" s="60" t="s">
        <v>774</v>
      </c>
      <c r="G228" s="60" t="s">
        <v>774</v>
      </c>
      <c r="H228" s="60" t="s">
        <v>774</v>
      </c>
      <c r="I228" s="60" t="s">
        <v>774</v>
      </c>
      <c r="J228" s="60" t="s">
        <v>774</v>
      </c>
      <c r="K228" s="61" t="s">
        <v>774</v>
      </c>
      <c r="L228" s="61" t="s">
        <v>774</v>
      </c>
      <c r="M228" s="61" t="s">
        <v>774</v>
      </c>
      <c r="N228" s="61" t="s">
        <v>774</v>
      </c>
      <c r="O228" s="61" t="s">
        <v>774</v>
      </c>
      <c r="P228" s="61" t="s">
        <v>774</v>
      </c>
      <c r="Q228" s="60" t="s">
        <v>774</v>
      </c>
      <c r="R228" s="60" t="s">
        <v>774</v>
      </c>
      <c r="S228" s="60" t="s">
        <v>774</v>
      </c>
      <c r="T228" s="60" t="s">
        <v>774</v>
      </c>
      <c r="U228" s="60" t="s">
        <v>774</v>
      </c>
      <c r="V228" s="60" t="s">
        <v>774</v>
      </c>
      <c r="W228" s="64" t="s">
        <v>774</v>
      </c>
      <c r="X228" s="64" t="s">
        <v>774</v>
      </c>
      <c r="Y228" s="64" t="s">
        <v>774</v>
      </c>
      <c r="Z228" s="64" t="s">
        <v>774</v>
      </c>
      <c r="AA228" s="64" t="s">
        <v>774</v>
      </c>
      <c r="AB228" s="65" t="s">
        <v>774</v>
      </c>
    </row>
    <row r="229" spans="1:28">
      <c r="A229" s="57" t="s">
        <v>448</v>
      </c>
      <c r="B229" s="57">
        <v>101</v>
      </c>
      <c r="C229" s="58" t="s">
        <v>13</v>
      </c>
      <c r="D229" s="59" t="s">
        <v>449</v>
      </c>
      <c r="E229" s="60">
        <v>0.61538461538461542</v>
      </c>
      <c r="F229" s="60">
        <v>0</v>
      </c>
      <c r="G229" s="60">
        <v>0</v>
      </c>
      <c r="H229" s="60">
        <v>0.38461538461538464</v>
      </c>
      <c r="I229" s="60">
        <v>0</v>
      </c>
      <c r="J229" s="59">
        <v>13</v>
      </c>
      <c r="K229" s="61">
        <v>0.47058823529411764</v>
      </c>
      <c r="L229" s="61">
        <v>0</v>
      </c>
      <c r="M229" s="61">
        <v>0</v>
      </c>
      <c r="N229" s="61">
        <v>0.47058823529411764</v>
      </c>
      <c r="O229" s="61">
        <v>5.8823529411764705E-2</v>
      </c>
      <c r="P229" s="62">
        <v>17</v>
      </c>
      <c r="Q229" s="60" t="s">
        <v>774</v>
      </c>
      <c r="R229" s="60" t="s">
        <v>774</v>
      </c>
      <c r="S229" s="60" t="s">
        <v>774</v>
      </c>
      <c r="T229" s="60" t="s">
        <v>774</v>
      </c>
      <c r="U229" s="60" t="s">
        <v>774</v>
      </c>
      <c r="V229" s="60" t="s">
        <v>774</v>
      </c>
      <c r="W229" s="64" t="s">
        <v>774</v>
      </c>
      <c r="X229" s="64" t="s">
        <v>774</v>
      </c>
      <c r="Y229" s="64" t="s">
        <v>774</v>
      </c>
      <c r="Z229" s="64" t="s">
        <v>774</v>
      </c>
      <c r="AA229" s="64" t="s">
        <v>774</v>
      </c>
      <c r="AB229" s="65" t="s">
        <v>774</v>
      </c>
    </row>
    <row r="230" spans="1:28">
      <c r="A230" s="57" t="s">
        <v>450</v>
      </c>
      <c r="B230" s="57">
        <v>121</v>
      </c>
      <c r="C230" s="58" t="s">
        <v>13</v>
      </c>
      <c r="D230" s="59" t="s">
        <v>451</v>
      </c>
      <c r="E230" s="60">
        <v>0</v>
      </c>
      <c r="F230" s="60">
        <v>0.66666666666666663</v>
      </c>
      <c r="G230" s="60">
        <v>0</v>
      </c>
      <c r="H230" s="60">
        <v>0.33333333333333331</v>
      </c>
      <c r="I230" s="60">
        <v>0</v>
      </c>
      <c r="J230" s="59">
        <v>24</v>
      </c>
      <c r="K230" s="61">
        <v>0</v>
      </c>
      <c r="L230" s="61">
        <v>0.62962962962962965</v>
      </c>
      <c r="M230" s="61">
        <v>0</v>
      </c>
      <c r="N230" s="61">
        <v>0.22222222222222221</v>
      </c>
      <c r="O230" s="61">
        <v>0.14814814814814814</v>
      </c>
      <c r="P230" s="62">
        <v>27</v>
      </c>
      <c r="Q230" s="63">
        <v>0.15789473684210525</v>
      </c>
      <c r="R230" s="32">
        <v>0.68421052631578949</v>
      </c>
      <c r="S230" s="63">
        <v>0</v>
      </c>
      <c r="T230" s="63">
        <v>0</v>
      </c>
      <c r="U230" s="63">
        <v>0.15789473684210525</v>
      </c>
      <c r="V230" s="59">
        <v>19</v>
      </c>
      <c r="W230" s="64">
        <v>0</v>
      </c>
      <c r="X230" s="64">
        <v>0.9</v>
      </c>
      <c r="Y230" s="64">
        <v>0</v>
      </c>
      <c r="Z230" s="64">
        <v>0</v>
      </c>
      <c r="AA230" s="64">
        <v>0.1</v>
      </c>
      <c r="AB230" s="65">
        <v>20</v>
      </c>
    </row>
    <row r="231" spans="1:28">
      <c r="A231" s="57" t="s">
        <v>452</v>
      </c>
      <c r="B231" s="57">
        <v>113</v>
      </c>
      <c r="C231" s="58" t="s">
        <v>13</v>
      </c>
      <c r="D231" s="59" t="s">
        <v>453</v>
      </c>
      <c r="E231" s="60">
        <v>0.35135135135135137</v>
      </c>
      <c r="F231" s="60">
        <v>0.59459459459459463</v>
      </c>
      <c r="G231" s="60">
        <v>0</v>
      </c>
      <c r="H231" s="60">
        <v>2.7027027027027029E-2</v>
      </c>
      <c r="I231" s="60">
        <v>2.7027027027027029E-2</v>
      </c>
      <c r="J231" s="59">
        <v>37</v>
      </c>
      <c r="K231" s="61">
        <v>0.27027027027027029</v>
      </c>
      <c r="L231" s="61">
        <v>0.72972972972972971</v>
      </c>
      <c r="M231" s="61">
        <v>0</v>
      </c>
      <c r="N231" s="61">
        <v>0</v>
      </c>
      <c r="O231" s="61">
        <v>0</v>
      </c>
      <c r="P231" s="62">
        <v>37</v>
      </c>
      <c r="Q231" s="63">
        <v>0.31818181818181818</v>
      </c>
      <c r="R231" s="32">
        <v>0.59090909090909094</v>
      </c>
      <c r="S231" s="63">
        <v>0</v>
      </c>
      <c r="T231" s="63">
        <v>4.5454545454545456E-2</v>
      </c>
      <c r="U231" s="63">
        <v>4.5454545454545456E-2</v>
      </c>
      <c r="V231" s="59">
        <v>22</v>
      </c>
      <c r="W231" s="64">
        <v>0.2</v>
      </c>
      <c r="X231" s="64">
        <v>0.55000000000000004</v>
      </c>
      <c r="Y231" s="64">
        <v>0</v>
      </c>
      <c r="Z231" s="64">
        <v>0.15</v>
      </c>
      <c r="AA231" s="64">
        <v>0.1</v>
      </c>
      <c r="AB231" s="65">
        <v>20</v>
      </c>
    </row>
    <row r="232" spans="1:28">
      <c r="A232" s="57" t="s">
        <v>454</v>
      </c>
      <c r="B232" s="57">
        <v>112</v>
      </c>
      <c r="C232" s="58" t="s">
        <v>13</v>
      </c>
      <c r="D232" s="59" t="s">
        <v>455</v>
      </c>
      <c r="E232" s="63" t="s">
        <v>694</v>
      </c>
      <c r="F232" s="32" t="s">
        <v>694</v>
      </c>
      <c r="G232" s="63" t="s">
        <v>694</v>
      </c>
      <c r="H232" s="63" t="s">
        <v>694</v>
      </c>
      <c r="I232" s="63" t="s">
        <v>694</v>
      </c>
      <c r="J232" s="63" t="s">
        <v>694</v>
      </c>
      <c r="K232" s="66" t="s">
        <v>694</v>
      </c>
      <c r="L232" s="66" t="s">
        <v>694</v>
      </c>
      <c r="M232" s="66" t="s">
        <v>694</v>
      </c>
      <c r="N232" s="66" t="s">
        <v>694</v>
      </c>
      <c r="O232" s="61" t="s">
        <v>694</v>
      </c>
      <c r="P232" s="61" t="s">
        <v>694</v>
      </c>
      <c r="Q232" s="63" t="s">
        <v>694</v>
      </c>
      <c r="R232" s="32" t="s">
        <v>694</v>
      </c>
      <c r="S232" s="63" t="s">
        <v>694</v>
      </c>
      <c r="T232" s="63" t="s">
        <v>694</v>
      </c>
      <c r="U232" s="63" t="s">
        <v>694</v>
      </c>
      <c r="V232" s="63" t="s">
        <v>694</v>
      </c>
      <c r="W232" s="64" t="s">
        <v>694</v>
      </c>
      <c r="X232" s="64" t="s">
        <v>694</v>
      </c>
      <c r="Y232" s="64" t="s">
        <v>694</v>
      </c>
      <c r="Z232" s="64" t="s">
        <v>694</v>
      </c>
      <c r="AA232" s="64" t="s">
        <v>694</v>
      </c>
      <c r="AB232" s="64" t="s">
        <v>694</v>
      </c>
    </row>
    <row r="233" spans="1:28" ht="15.75" customHeight="1">
      <c r="A233" s="57" t="s">
        <v>456</v>
      </c>
      <c r="B233" s="57">
        <v>101</v>
      </c>
      <c r="C233" s="58" t="s">
        <v>13</v>
      </c>
      <c r="D233" s="59" t="s">
        <v>457</v>
      </c>
      <c r="E233" s="63" t="s">
        <v>694</v>
      </c>
      <c r="F233" s="32" t="s">
        <v>694</v>
      </c>
      <c r="G233" s="63" t="s">
        <v>694</v>
      </c>
      <c r="H233" s="63" t="s">
        <v>694</v>
      </c>
      <c r="I233" s="63" t="s">
        <v>694</v>
      </c>
      <c r="J233" s="63" t="s">
        <v>694</v>
      </c>
      <c r="K233" s="66" t="s">
        <v>694</v>
      </c>
      <c r="L233" s="66" t="s">
        <v>694</v>
      </c>
      <c r="M233" s="66" t="s">
        <v>694</v>
      </c>
      <c r="N233" s="66" t="s">
        <v>694</v>
      </c>
      <c r="O233" s="61" t="s">
        <v>694</v>
      </c>
      <c r="P233" s="61" t="s">
        <v>694</v>
      </c>
      <c r="Q233" s="63" t="s">
        <v>694</v>
      </c>
      <c r="R233" s="32" t="s">
        <v>694</v>
      </c>
      <c r="S233" s="63" t="s">
        <v>694</v>
      </c>
      <c r="T233" s="63" t="s">
        <v>694</v>
      </c>
      <c r="U233" s="63" t="s">
        <v>694</v>
      </c>
      <c r="V233" s="63" t="s">
        <v>694</v>
      </c>
      <c r="W233" s="64" t="s">
        <v>694</v>
      </c>
      <c r="X233" s="64" t="s">
        <v>694</v>
      </c>
      <c r="Y233" s="64" t="s">
        <v>694</v>
      </c>
      <c r="Z233" s="64" t="s">
        <v>694</v>
      </c>
      <c r="AA233" s="64" t="s">
        <v>694</v>
      </c>
      <c r="AB233" s="64" t="s">
        <v>694</v>
      </c>
    </row>
    <row r="234" spans="1:28">
      <c r="A234" s="57" t="s">
        <v>458</v>
      </c>
      <c r="B234" s="57">
        <v>105</v>
      </c>
      <c r="C234" s="58" t="s">
        <v>13</v>
      </c>
      <c r="D234" s="59" t="s">
        <v>459</v>
      </c>
      <c r="E234" s="60">
        <v>0</v>
      </c>
      <c r="F234" s="60">
        <v>0.75</v>
      </c>
      <c r="G234" s="60">
        <v>0</v>
      </c>
      <c r="H234" s="60">
        <v>8.3333333333333329E-2</v>
      </c>
      <c r="I234" s="60">
        <v>0.16666666666666666</v>
      </c>
      <c r="J234" s="59">
        <v>12</v>
      </c>
      <c r="K234" s="61">
        <v>0.6875</v>
      </c>
      <c r="L234" s="61">
        <v>0.1875</v>
      </c>
      <c r="M234" s="61">
        <v>0</v>
      </c>
      <c r="N234" s="61">
        <v>0</v>
      </c>
      <c r="O234" s="61">
        <v>0.125</v>
      </c>
      <c r="P234" s="62">
        <v>16</v>
      </c>
      <c r="Q234" s="63">
        <v>0.63157894736842102</v>
      </c>
      <c r="R234" s="32">
        <v>0.15789473684210525</v>
      </c>
      <c r="S234" s="63">
        <v>0</v>
      </c>
      <c r="T234" s="63">
        <v>5.2631578947368418E-2</v>
      </c>
      <c r="U234" s="63">
        <v>0.15789473684210525</v>
      </c>
      <c r="V234" s="59">
        <v>19</v>
      </c>
      <c r="W234" s="64">
        <v>0.84615384615384615</v>
      </c>
      <c r="X234" s="64">
        <v>7.6923076923076927E-2</v>
      </c>
      <c r="Y234" s="64">
        <v>0</v>
      </c>
      <c r="Z234" s="64">
        <v>7.6923076923076927E-2</v>
      </c>
      <c r="AA234" s="64">
        <v>0</v>
      </c>
      <c r="AB234" s="65">
        <v>13</v>
      </c>
    </row>
    <row r="235" spans="1:28">
      <c r="A235" s="57" t="s">
        <v>460</v>
      </c>
      <c r="B235" s="57">
        <v>189</v>
      </c>
      <c r="C235" s="58" t="s">
        <v>13</v>
      </c>
      <c r="D235" s="59" t="s">
        <v>461</v>
      </c>
      <c r="E235" s="60" t="s">
        <v>774</v>
      </c>
      <c r="F235" s="60" t="s">
        <v>774</v>
      </c>
      <c r="G235" s="60" t="s">
        <v>774</v>
      </c>
      <c r="H235" s="60" t="s">
        <v>774</v>
      </c>
      <c r="I235" s="60" t="s">
        <v>774</v>
      </c>
      <c r="J235" s="60" t="s">
        <v>774</v>
      </c>
      <c r="K235" s="61" t="s">
        <v>774</v>
      </c>
      <c r="L235" s="61" t="s">
        <v>774</v>
      </c>
      <c r="M235" s="61" t="s">
        <v>774</v>
      </c>
      <c r="N235" s="61" t="s">
        <v>774</v>
      </c>
      <c r="O235" s="61" t="s">
        <v>774</v>
      </c>
      <c r="P235" s="62" t="s">
        <v>774</v>
      </c>
      <c r="Q235" s="60" t="s">
        <v>774</v>
      </c>
      <c r="R235" s="60" t="s">
        <v>774</v>
      </c>
      <c r="S235" s="60" t="s">
        <v>774</v>
      </c>
      <c r="T235" s="60" t="s">
        <v>774</v>
      </c>
      <c r="U235" s="60" t="s">
        <v>774</v>
      </c>
      <c r="V235" s="60" t="s">
        <v>774</v>
      </c>
      <c r="W235" s="64" t="s">
        <v>774</v>
      </c>
      <c r="X235" s="64" t="s">
        <v>774</v>
      </c>
      <c r="Y235" s="64" t="s">
        <v>774</v>
      </c>
      <c r="Z235" s="64" t="s">
        <v>774</v>
      </c>
      <c r="AA235" s="64" t="s">
        <v>774</v>
      </c>
      <c r="AB235" s="65" t="s">
        <v>774</v>
      </c>
    </row>
    <row r="236" spans="1:28">
      <c r="A236" s="57" t="s">
        <v>462</v>
      </c>
      <c r="B236" s="57">
        <v>113</v>
      </c>
      <c r="C236" s="58" t="s">
        <v>13</v>
      </c>
      <c r="D236" s="59" t="s">
        <v>463</v>
      </c>
      <c r="E236" s="60" t="s">
        <v>774</v>
      </c>
      <c r="F236" s="60" t="s">
        <v>774</v>
      </c>
      <c r="G236" s="60" t="s">
        <v>774</v>
      </c>
      <c r="H236" s="60" t="s">
        <v>774</v>
      </c>
      <c r="I236" s="60" t="s">
        <v>774</v>
      </c>
      <c r="J236" s="60" t="s">
        <v>774</v>
      </c>
      <c r="K236" s="61" t="s">
        <v>774</v>
      </c>
      <c r="L236" s="61" t="s">
        <v>774</v>
      </c>
      <c r="M236" s="61" t="s">
        <v>774</v>
      </c>
      <c r="N236" s="61" t="s">
        <v>774</v>
      </c>
      <c r="O236" s="61" t="s">
        <v>774</v>
      </c>
      <c r="P236" s="61" t="s">
        <v>774</v>
      </c>
      <c r="Q236" s="60" t="s">
        <v>774</v>
      </c>
      <c r="R236" s="60" t="s">
        <v>774</v>
      </c>
      <c r="S236" s="60" t="s">
        <v>774</v>
      </c>
      <c r="T236" s="60" t="s">
        <v>774</v>
      </c>
      <c r="U236" s="60" t="s">
        <v>774</v>
      </c>
      <c r="V236" s="60" t="s">
        <v>774</v>
      </c>
      <c r="W236" s="64" t="s">
        <v>774</v>
      </c>
      <c r="X236" s="64" t="s">
        <v>774</v>
      </c>
      <c r="Y236" s="64" t="s">
        <v>774</v>
      </c>
      <c r="Z236" s="64" t="s">
        <v>774</v>
      </c>
      <c r="AA236" s="64" t="s">
        <v>774</v>
      </c>
      <c r="AB236" s="65" t="s">
        <v>774</v>
      </c>
    </row>
    <row r="237" spans="1:28">
      <c r="A237" s="58">
        <v>34974</v>
      </c>
      <c r="B237" s="58">
        <v>900</v>
      </c>
      <c r="C237" s="58" t="s">
        <v>13</v>
      </c>
      <c r="D237" s="21" t="s">
        <v>464</v>
      </c>
      <c r="E237" s="63" t="s">
        <v>694</v>
      </c>
      <c r="F237" s="32" t="s">
        <v>694</v>
      </c>
      <c r="G237" s="63" t="s">
        <v>694</v>
      </c>
      <c r="H237" s="63" t="s">
        <v>694</v>
      </c>
      <c r="I237" s="63" t="s">
        <v>694</v>
      </c>
      <c r="J237" s="63" t="s">
        <v>694</v>
      </c>
      <c r="K237" s="66" t="s">
        <v>694</v>
      </c>
      <c r="L237" s="66" t="s">
        <v>694</v>
      </c>
      <c r="M237" s="66" t="s">
        <v>694</v>
      </c>
      <c r="N237" s="66" t="s">
        <v>694</v>
      </c>
      <c r="O237" s="61" t="s">
        <v>694</v>
      </c>
      <c r="P237" s="61" t="s">
        <v>694</v>
      </c>
      <c r="Q237" s="63" t="s">
        <v>694</v>
      </c>
      <c r="R237" s="32" t="s">
        <v>694</v>
      </c>
      <c r="S237" s="63" t="s">
        <v>694</v>
      </c>
      <c r="T237" s="63" t="s">
        <v>694</v>
      </c>
      <c r="U237" s="63" t="s">
        <v>694</v>
      </c>
      <c r="V237" s="63" t="s">
        <v>694</v>
      </c>
      <c r="W237" s="64" t="s">
        <v>694</v>
      </c>
      <c r="X237" s="64" t="s">
        <v>694</v>
      </c>
      <c r="Y237" s="64" t="s">
        <v>694</v>
      </c>
      <c r="Z237" s="64" t="s">
        <v>694</v>
      </c>
      <c r="AA237" s="64" t="s">
        <v>694</v>
      </c>
      <c r="AB237" s="64" t="s">
        <v>694</v>
      </c>
    </row>
    <row r="238" spans="1:28">
      <c r="A238" s="57" t="s">
        <v>465</v>
      </c>
      <c r="B238" s="57">
        <v>121</v>
      </c>
      <c r="C238" s="58" t="s">
        <v>8</v>
      </c>
      <c r="D238" s="59" t="s">
        <v>466</v>
      </c>
      <c r="E238" s="60">
        <v>0.2754158964879852</v>
      </c>
      <c r="F238" s="60">
        <v>0.41774491682070242</v>
      </c>
      <c r="G238" s="60">
        <v>1.8484288354898336E-3</v>
      </c>
      <c r="H238" s="60">
        <v>0.2754158964879852</v>
      </c>
      <c r="I238" s="60">
        <v>2.9574861367837338E-2</v>
      </c>
      <c r="J238" s="59">
        <v>541</v>
      </c>
      <c r="K238" s="61">
        <v>0.23626373626373626</v>
      </c>
      <c r="L238" s="61">
        <v>0.47619047619047616</v>
      </c>
      <c r="M238" s="61">
        <v>0</v>
      </c>
      <c r="N238" s="61">
        <v>0.22344322344322345</v>
      </c>
      <c r="O238" s="61">
        <v>6.4102564102564097E-2</v>
      </c>
      <c r="P238" s="62">
        <v>546</v>
      </c>
      <c r="Q238" s="63">
        <v>0.26069246435845211</v>
      </c>
      <c r="R238" s="32">
        <v>0.45213849287169044</v>
      </c>
      <c r="S238" s="63">
        <v>0</v>
      </c>
      <c r="T238" s="63">
        <v>0.23828920570264767</v>
      </c>
      <c r="U238" s="63">
        <v>4.8879837067209775E-2</v>
      </c>
      <c r="V238" s="59">
        <v>491</v>
      </c>
      <c r="W238" s="64">
        <v>0.32132963988919666</v>
      </c>
      <c r="X238" s="64">
        <v>0.39335180055401664</v>
      </c>
      <c r="Y238" s="64">
        <v>0</v>
      </c>
      <c r="Z238" s="64">
        <v>0.2077562326869806</v>
      </c>
      <c r="AA238" s="64">
        <v>7.7562326869806089E-2</v>
      </c>
      <c r="AB238" s="65">
        <v>361</v>
      </c>
    </row>
    <row r="239" spans="1:28">
      <c r="A239" s="57" t="s">
        <v>467</v>
      </c>
      <c r="B239" s="57">
        <v>189</v>
      </c>
      <c r="C239" s="58" t="s">
        <v>13</v>
      </c>
      <c r="D239" s="59" t="s">
        <v>468</v>
      </c>
      <c r="E239" s="60">
        <v>0.53333333333333333</v>
      </c>
      <c r="F239" s="60">
        <v>0.28333333333333333</v>
      </c>
      <c r="G239" s="60">
        <v>1.6666666666666666E-2</v>
      </c>
      <c r="H239" s="60">
        <v>1.6666666666666666E-2</v>
      </c>
      <c r="I239" s="60">
        <v>0.15</v>
      </c>
      <c r="J239" s="59">
        <v>60</v>
      </c>
      <c r="K239" s="61">
        <v>0.42028985507246375</v>
      </c>
      <c r="L239" s="61">
        <v>0.46376811594202899</v>
      </c>
      <c r="M239" s="61">
        <v>1.4492753623188406E-2</v>
      </c>
      <c r="N239" s="61">
        <v>2.8985507246376812E-2</v>
      </c>
      <c r="O239" s="61">
        <v>7.2463768115942032E-2</v>
      </c>
      <c r="P239" s="62">
        <v>69</v>
      </c>
      <c r="Q239" s="63">
        <v>0.37681159420289856</v>
      </c>
      <c r="R239" s="32">
        <v>0.46376811594202899</v>
      </c>
      <c r="S239" s="63">
        <v>1.4492753623188406E-2</v>
      </c>
      <c r="T239" s="63">
        <v>0</v>
      </c>
      <c r="U239" s="63">
        <v>0.14492753623188406</v>
      </c>
      <c r="V239" s="59">
        <v>69</v>
      </c>
      <c r="W239" s="64">
        <v>0.35416666666666669</v>
      </c>
      <c r="X239" s="64">
        <v>0.33333333333333331</v>
      </c>
      <c r="Y239" s="64">
        <v>0</v>
      </c>
      <c r="Z239" s="64">
        <v>2.0833333333333332E-2</v>
      </c>
      <c r="AA239" s="64">
        <v>0.29166666666666669</v>
      </c>
      <c r="AB239" s="65">
        <v>48</v>
      </c>
    </row>
    <row r="240" spans="1:28">
      <c r="A240" s="57" t="s">
        <v>469</v>
      </c>
      <c r="B240" s="57">
        <v>105</v>
      </c>
      <c r="C240" s="58" t="s">
        <v>13</v>
      </c>
      <c r="D240" s="59" t="s">
        <v>470</v>
      </c>
      <c r="E240" s="60">
        <v>0.86486486486486491</v>
      </c>
      <c r="F240" s="60">
        <v>2.7027027027027029E-2</v>
      </c>
      <c r="G240" s="60">
        <v>2.7027027027027029E-2</v>
      </c>
      <c r="H240" s="60">
        <v>2.7027027027027029E-2</v>
      </c>
      <c r="I240" s="60">
        <v>5.4054054054054057E-2</v>
      </c>
      <c r="J240" s="59">
        <v>37</v>
      </c>
      <c r="K240" s="61">
        <v>0.86363636363636365</v>
      </c>
      <c r="L240" s="61">
        <v>2.2727272727272728E-2</v>
      </c>
      <c r="M240" s="61">
        <v>2.2727272727272728E-2</v>
      </c>
      <c r="N240" s="61">
        <v>2.2727272727272728E-2</v>
      </c>
      <c r="O240" s="61">
        <v>6.8181818181818177E-2</v>
      </c>
      <c r="P240" s="62">
        <v>44</v>
      </c>
      <c r="Q240" s="63">
        <v>0.91891891891891897</v>
      </c>
      <c r="R240" s="32">
        <v>0</v>
      </c>
      <c r="S240" s="63">
        <v>2.7027027027027029E-2</v>
      </c>
      <c r="T240" s="63">
        <v>0</v>
      </c>
      <c r="U240" s="63">
        <v>5.4054054054054057E-2</v>
      </c>
      <c r="V240" s="59">
        <v>37</v>
      </c>
      <c r="W240" s="64">
        <v>0.79545454545454541</v>
      </c>
      <c r="X240" s="64">
        <v>0</v>
      </c>
      <c r="Y240" s="64">
        <v>9.0909090909090912E-2</v>
      </c>
      <c r="Z240" s="64">
        <v>0</v>
      </c>
      <c r="AA240" s="64">
        <v>0.11363636363636363</v>
      </c>
      <c r="AB240" s="65">
        <v>44</v>
      </c>
    </row>
    <row r="241" spans="1:28">
      <c r="A241" s="57" t="s">
        <v>471</v>
      </c>
      <c r="B241" s="57">
        <v>101</v>
      </c>
      <c r="C241" s="58" t="s">
        <v>13</v>
      </c>
      <c r="D241" s="59" t="s">
        <v>472</v>
      </c>
      <c r="E241" s="60" t="s">
        <v>774</v>
      </c>
      <c r="F241" s="60" t="s">
        <v>774</v>
      </c>
      <c r="G241" s="60" t="s">
        <v>774</v>
      </c>
      <c r="H241" s="60" t="s">
        <v>774</v>
      </c>
      <c r="I241" s="60" t="s">
        <v>774</v>
      </c>
      <c r="J241" s="60" t="s">
        <v>774</v>
      </c>
      <c r="K241" s="61" t="s">
        <v>774</v>
      </c>
      <c r="L241" s="61" t="s">
        <v>774</v>
      </c>
      <c r="M241" s="61" t="s">
        <v>774</v>
      </c>
      <c r="N241" s="61" t="s">
        <v>774</v>
      </c>
      <c r="O241" s="61" t="s">
        <v>774</v>
      </c>
      <c r="P241" s="61" t="s">
        <v>774</v>
      </c>
      <c r="Q241" s="60" t="s">
        <v>774</v>
      </c>
      <c r="R241" s="60" t="s">
        <v>774</v>
      </c>
      <c r="S241" s="60" t="s">
        <v>774</v>
      </c>
      <c r="T241" s="60" t="s">
        <v>774</v>
      </c>
      <c r="U241" s="60" t="s">
        <v>774</v>
      </c>
      <c r="V241" s="60" t="s">
        <v>774</v>
      </c>
      <c r="W241" s="64" t="s">
        <v>774</v>
      </c>
      <c r="X241" s="64" t="s">
        <v>774</v>
      </c>
      <c r="Y241" s="64" t="s">
        <v>774</v>
      </c>
      <c r="Z241" s="64" t="s">
        <v>774</v>
      </c>
      <c r="AA241" s="64" t="s">
        <v>774</v>
      </c>
      <c r="AB241" s="65" t="s">
        <v>774</v>
      </c>
    </row>
    <row r="242" spans="1:28">
      <c r="A242" s="57" t="s">
        <v>473</v>
      </c>
      <c r="B242" s="57">
        <v>114</v>
      </c>
      <c r="C242" s="58" t="s">
        <v>13</v>
      </c>
      <c r="D242" s="59" t="s">
        <v>474</v>
      </c>
      <c r="E242" s="60">
        <v>5.5555555555555552E-2</v>
      </c>
      <c r="F242" s="60">
        <v>0.22222222222222221</v>
      </c>
      <c r="G242" s="60">
        <v>5.5555555555555552E-2</v>
      </c>
      <c r="H242" s="60">
        <v>0.61111111111111116</v>
      </c>
      <c r="I242" s="60">
        <v>5.5555555555555552E-2</v>
      </c>
      <c r="J242" s="59">
        <v>18</v>
      </c>
      <c r="K242" s="61">
        <v>0</v>
      </c>
      <c r="L242" s="61">
        <v>0.31818181818181818</v>
      </c>
      <c r="M242" s="61">
        <v>0</v>
      </c>
      <c r="N242" s="61">
        <v>0.68181818181818177</v>
      </c>
      <c r="O242" s="61">
        <v>0</v>
      </c>
      <c r="P242" s="62">
        <v>22</v>
      </c>
      <c r="Q242" s="63">
        <v>0</v>
      </c>
      <c r="R242" s="32">
        <v>0.25925925925925924</v>
      </c>
      <c r="S242" s="63">
        <v>0</v>
      </c>
      <c r="T242" s="63">
        <v>0.7407407407407407</v>
      </c>
      <c r="U242" s="63">
        <v>0</v>
      </c>
      <c r="V242" s="59">
        <v>27</v>
      </c>
      <c r="W242" s="64">
        <v>0</v>
      </c>
      <c r="X242" s="64">
        <v>0.4</v>
      </c>
      <c r="Y242" s="64">
        <v>0</v>
      </c>
      <c r="Z242" s="64">
        <v>0.6</v>
      </c>
      <c r="AA242" s="64">
        <v>0</v>
      </c>
      <c r="AB242" s="65">
        <v>25</v>
      </c>
    </row>
    <row r="243" spans="1:28">
      <c r="A243" s="57" t="s">
        <v>640</v>
      </c>
      <c r="B243" s="57">
        <v>189</v>
      </c>
      <c r="C243" s="58" t="s">
        <v>13</v>
      </c>
      <c r="D243" s="59" t="s">
        <v>475</v>
      </c>
      <c r="E243" s="63" t="s">
        <v>694</v>
      </c>
      <c r="F243" s="32" t="s">
        <v>694</v>
      </c>
      <c r="G243" s="63" t="s">
        <v>694</v>
      </c>
      <c r="H243" s="63" t="s">
        <v>694</v>
      </c>
      <c r="I243" s="63" t="s">
        <v>694</v>
      </c>
      <c r="J243" s="63" t="s">
        <v>694</v>
      </c>
      <c r="K243" s="66" t="s">
        <v>694</v>
      </c>
      <c r="L243" s="66" t="s">
        <v>694</v>
      </c>
      <c r="M243" s="66" t="s">
        <v>694</v>
      </c>
      <c r="N243" s="66" t="s">
        <v>694</v>
      </c>
      <c r="O243" s="61" t="s">
        <v>694</v>
      </c>
      <c r="P243" s="61" t="s">
        <v>694</v>
      </c>
      <c r="Q243" s="63" t="s">
        <v>694</v>
      </c>
      <c r="R243" s="32" t="s">
        <v>694</v>
      </c>
      <c r="S243" s="63" t="s">
        <v>694</v>
      </c>
      <c r="T243" s="63" t="s">
        <v>694</v>
      </c>
      <c r="U243" s="63" t="s">
        <v>694</v>
      </c>
      <c r="V243" s="63" t="s">
        <v>694</v>
      </c>
      <c r="W243" s="64" t="s">
        <v>694</v>
      </c>
      <c r="X243" s="64" t="s">
        <v>694</v>
      </c>
      <c r="Y243" s="64" t="s">
        <v>694</v>
      </c>
      <c r="Z243" s="64" t="s">
        <v>694</v>
      </c>
      <c r="AA243" s="64" t="s">
        <v>694</v>
      </c>
      <c r="AB243" s="64" t="s">
        <v>694</v>
      </c>
    </row>
    <row r="244" spans="1:28">
      <c r="A244" s="57" t="s">
        <v>476</v>
      </c>
      <c r="B244" s="57">
        <v>113</v>
      </c>
      <c r="C244" s="58" t="s">
        <v>13</v>
      </c>
      <c r="D244" s="59" t="s">
        <v>477</v>
      </c>
      <c r="E244" s="60">
        <v>0.10869565217391304</v>
      </c>
      <c r="F244" s="60">
        <v>0.69565217391304346</v>
      </c>
      <c r="G244" s="60">
        <v>0</v>
      </c>
      <c r="H244" s="60">
        <v>0.13043478260869565</v>
      </c>
      <c r="I244" s="60">
        <v>6.5217391304347824E-2</v>
      </c>
      <c r="J244" s="59">
        <v>92</v>
      </c>
      <c r="K244" s="61">
        <v>0.15238095238095239</v>
      </c>
      <c r="L244" s="61">
        <v>0.65714285714285714</v>
      </c>
      <c r="M244" s="61">
        <v>9.5238095238095247E-3</v>
      </c>
      <c r="N244" s="61">
        <v>0.16190476190476191</v>
      </c>
      <c r="O244" s="61">
        <v>1.9047619047619049E-2</v>
      </c>
      <c r="P244" s="62">
        <v>105</v>
      </c>
      <c r="Q244" s="63">
        <v>7.7669902912621352E-2</v>
      </c>
      <c r="R244" s="32">
        <v>0.71844660194174759</v>
      </c>
      <c r="S244" s="63">
        <v>0</v>
      </c>
      <c r="T244" s="63">
        <v>0.1553398058252427</v>
      </c>
      <c r="U244" s="63">
        <v>4.8543689320388349E-2</v>
      </c>
      <c r="V244" s="59">
        <v>103</v>
      </c>
      <c r="W244" s="64">
        <v>3.5294117647058823E-2</v>
      </c>
      <c r="X244" s="64">
        <v>0.77647058823529413</v>
      </c>
      <c r="Y244" s="64">
        <v>2.3529411764705882E-2</v>
      </c>
      <c r="Z244" s="64">
        <v>0.11764705882352941</v>
      </c>
      <c r="AA244" s="64">
        <v>4.7058823529411764E-2</v>
      </c>
      <c r="AB244" s="65">
        <v>85</v>
      </c>
    </row>
    <row r="245" spans="1:28">
      <c r="A245" s="57" t="s">
        <v>478</v>
      </c>
      <c r="B245" s="57">
        <v>121</v>
      </c>
      <c r="C245" s="58" t="s">
        <v>13</v>
      </c>
      <c r="D245" s="59" t="s">
        <v>479</v>
      </c>
      <c r="E245" s="60">
        <v>0.66363636363636369</v>
      </c>
      <c r="F245" s="60">
        <v>4.5454545454545456E-2</v>
      </c>
      <c r="G245" s="60">
        <v>9.0909090909090905E-3</v>
      </c>
      <c r="H245" s="60">
        <v>0.21818181818181817</v>
      </c>
      <c r="I245" s="60">
        <v>6.363636363636363E-2</v>
      </c>
      <c r="J245" s="59">
        <v>110</v>
      </c>
      <c r="K245" s="61">
        <v>0.66141732283464572</v>
      </c>
      <c r="L245" s="61">
        <v>5.5118110236220472E-2</v>
      </c>
      <c r="M245" s="61">
        <v>7.874015748031496E-3</v>
      </c>
      <c r="N245" s="61">
        <v>0.2283464566929134</v>
      </c>
      <c r="O245" s="61">
        <v>4.7244094488188976E-2</v>
      </c>
      <c r="P245" s="62">
        <v>127</v>
      </c>
      <c r="Q245" s="63">
        <v>0.70634920634920639</v>
      </c>
      <c r="R245" s="32">
        <v>3.1746031746031744E-2</v>
      </c>
      <c r="S245" s="63">
        <v>0</v>
      </c>
      <c r="T245" s="63">
        <v>0.20634920634920634</v>
      </c>
      <c r="U245" s="63">
        <v>5.5555555555555552E-2</v>
      </c>
      <c r="V245" s="59">
        <v>126</v>
      </c>
      <c r="W245" s="64">
        <v>0.68235294117647061</v>
      </c>
      <c r="X245" s="64">
        <v>0</v>
      </c>
      <c r="Y245" s="64">
        <v>0</v>
      </c>
      <c r="Z245" s="64">
        <v>0.10588235294117647</v>
      </c>
      <c r="AA245" s="64">
        <v>0.21176470588235294</v>
      </c>
      <c r="AB245" s="65">
        <v>85</v>
      </c>
    </row>
    <row r="246" spans="1:28">
      <c r="A246" s="57" t="s">
        <v>480</v>
      </c>
      <c r="B246" s="57">
        <v>112</v>
      </c>
      <c r="C246" s="58" t="s">
        <v>13</v>
      </c>
      <c r="D246" s="59" t="s">
        <v>481</v>
      </c>
      <c r="E246" s="63" t="s">
        <v>694</v>
      </c>
      <c r="F246" s="32" t="s">
        <v>694</v>
      </c>
      <c r="G246" s="63" t="s">
        <v>694</v>
      </c>
      <c r="H246" s="63" t="s">
        <v>694</v>
      </c>
      <c r="I246" s="63" t="s">
        <v>694</v>
      </c>
      <c r="J246" s="63" t="s">
        <v>694</v>
      </c>
      <c r="K246" s="66" t="s">
        <v>694</v>
      </c>
      <c r="L246" s="66" t="s">
        <v>694</v>
      </c>
      <c r="M246" s="66" t="s">
        <v>694</v>
      </c>
      <c r="N246" s="66" t="s">
        <v>694</v>
      </c>
      <c r="O246" s="61" t="s">
        <v>694</v>
      </c>
      <c r="P246" s="61" t="s">
        <v>694</v>
      </c>
      <c r="Q246" s="63" t="s">
        <v>694</v>
      </c>
      <c r="R246" s="32" t="s">
        <v>694</v>
      </c>
      <c r="S246" s="63" t="s">
        <v>694</v>
      </c>
      <c r="T246" s="63" t="s">
        <v>694</v>
      </c>
      <c r="U246" s="63" t="s">
        <v>694</v>
      </c>
      <c r="V246" s="63" t="s">
        <v>694</v>
      </c>
      <c r="W246" s="64" t="s">
        <v>694</v>
      </c>
      <c r="X246" s="64" t="s">
        <v>694</v>
      </c>
      <c r="Y246" s="64" t="s">
        <v>694</v>
      </c>
      <c r="Z246" s="64" t="s">
        <v>694</v>
      </c>
      <c r="AA246" s="64" t="s">
        <v>694</v>
      </c>
      <c r="AB246" s="64" t="s">
        <v>694</v>
      </c>
    </row>
    <row r="247" spans="1:28">
      <c r="A247" s="57" t="s">
        <v>482</v>
      </c>
      <c r="B247" s="57">
        <v>121</v>
      </c>
      <c r="C247" s="58" t="s">
        <v>13</v>
      </c>
      <c r="D247" s="59" t="s">
        <v>483</v>
      </c>
      <c r="E247" s="63" t="s">
        <v>694</v>
      </c>
      <c r="F247" s="32" t="s">
        <v>694</v>
      </c>
      <c r="G247" s="63" t="s">
        <v>694</v>
      </c>
      <c r="H247" s="63" t="s">
        <v>694</v>
      </c>
      <c r="I247" s="63" t="s">
        <v>694</v>
      </c>
      <c r="J247" s="63" t="s">
        <v>694</v>
      </c>
      <c r="K247" s="66" t="s">
        <v>694</v>
      </c>
      <c r="L247" s="66" t="s">
        <v>694</v>
      </c>
      <c r="M247" s="66" t="s">
        <v>694</v>
      </c>
      <c r="N247" s="66" t="s">
        <v>694</v>
      </c>
      <c r="O247" s="61" t="s">
        <v>694</v>
      </c>
      <c r="P247" s="61" t="s">
        <v>694</v>
      </c>
      <c r="Q247" s="60" t="s">
        <v>774</v>
      </c>
      <c r="R247" s="60" t="s">
        <v>774</v>
      </c>
      <c r="S247" s="60" t="s">
        <v>774</v>
      </c>
      <c r="T247" s="60" t="s">
        <v>774</v>
      </c>
      <c r="U247" s="60" t="s">
        <v>774</v>
      </c>
      <c r="V247" s="60" t="s">
        <v>774</v>
      </c>
      <c r="W247" s="64" t="s">
        <v>694</v>
      </c>
      <c r="X247" s="64" t="s">
        <v>694</v>
      </c>
      <c r="Y247" s="64" t="s">
        <v>694</v>
      </c>
      <c r="Z247" s="64" t="s">
        <v>694</v>
      </c>
      <c r="AA247" s="64" t="s">
        <v>694</v>
      </c>
      <c r="AB247" s="64" t="s">
        <v>694</v>
      </c>
    </row>
    <row r="248" spans="1:28">
      <c r="A248" s="57" t="s">
        <v>484</v>
      </c>
      <c r="B248" s="57">
        <v>189</v>
      </c>
      <c r="C248" s="58" t="s">
        <v>13</v>
      </c>
      <c r="D248" s="59" t="s">
        <v>485</v>
      </c>
      <c r="E248" s="60">
        <v>0.22222222222222221</v>
      </c>
      <c r="F248" s="60">
        <v>0.51851851851851849</v>
      </c>
      <c r="G248" s="60">
        <v>1.8518518518518517E-2</v>
      </c>
      <c r="H248" s="60">
        <v>0.19444444444444445</v>
      </c>
      <c r="I248" s="60">
        <v>4.6296296296296294E-2</v>
      </c>
      <c r="J248" s="59">
        <v>108</v>
      </c>
      <c r="K248" s="61">
        <v>0.10084033613445378</v>
      </c>
      <c r="L248" s="61">
        <v>0.55462184873949583</v>
      </c>
      <c r="M248" s="61">
        <v>8.4033613445378148E-3</v>
      </c>
      <c r="N248" s="61">
        <v>0.27731092436974791</v>
      </c>
      <c r="O248" s="61">
        <v>5.8823529411764705E-2</v>
      </c>
      <c r="P248" s="62">
        <v>119</v>
      </c>
      <c r="Q248" s="63">
        <v>3.6036036036036036E-2</v>
      </c>
      <c r="R248" s="32">
        <v>0.66666666666666663</v>
      </c>
      <c r="S248" s="63">
        <v>0</v>
      </c>
      <c r="T248" s="63">
        <v>1.8018018018018018E-2</v>
      </c>
      <c r="U248" s="63">
        <v>0.27927927927927926</v>
      </c>
      <c r="V248" s="59">
        <v>111</v>
      </c>
      <c r="W248" s="64">
        <v>0</v>
      </c>
      <c r="X248" s="64">
        <v>0.62135922330097082</v>
      </c>
      <c r="Y248" s="64">
        <v>0</v>
      </c>
      <c r="Z248" s="64">
        <v>9.7087378640776691E-3</v>
      </c>
      <c r="AA248" s="64">
        <v>0.36893203883495146</v>
      </c>
      <c r="AB248" s="65">
        <v>103</v>
      </c>
    </row>
    <row r="249" spans="1:28">
      <c r="A249" s="57" t="s">
        <v>486</v>
      </c>
      <c r="B249" s="57">
        <v>121</v>
      </c>
      <c r="C249" s="58" t="s">
        <v>13</v>
      </c>
      <c r="D249" s="59" t="s">
        <v>487</v>
      </c>
      <c r="E249" s="60">
        <v>7.2463768115942032E-2</v>
      </c>
      <c r="F249" s="60">
        <v>0.56521739130434778</v>
      </c>
      <c r="G249" s="60">
        <v>0</v>
      </c>
      <c r="H249" s="60">
        <v>0.27536231884057971</v>
      </c>
      <c r="I249" s="60">
        <v>8.6956521739130432E-2</v>
      </c>
      <c r="J249" s="59">
        <v>69</v>
      </c>
      <c r="K249" s="61">
        <v>4.0540540540540543E-2</v>
      </c>
      <c r="L249" s="61">
        <v>0.47297297297297297</v>
      </c>
      <c r="M249" s="61">
        <v>0</v>
      </c>
      <c r="N249" s="61">
        <v>0.14864864864864866</v>
      </c>
      <c r="O249" s="61">
        <v>0.33783783783783783</v>
      </c>
      <c r="P249" s="62">
        <v>74</v>
      </c>
      <c r="Q249" s="63">
        <v>3.2258064516129031E-2</v>
      </c>
      <c r="R249" s="32">
        <v>0.5161290322580645</v>
      </c>
      <c r="S249" s="63">
        <v>0</v>
      </c>
      <c r="T249" s="63">
        <v>9.6774193548387094E-2</v>
      </c>
      <c r="U249" s="63">
        <v>0.35483870967741937</v>
      </c>
      <c r="V249" s="59">
        <v>62</v>
      </c>
      <c r="W249" s="64">
        <v>0</v>
      </c>
      <c r="X249" s="64">
        <v>0.59677419354838712</v>
      </c>
      <c r="Y249" s="64">
        <v>1.6129032258064516E-2</v>
      </c>
      <c r="Z249" s="64">
        <v>0.14516129032258066</v>
      </c>
      <c r="AA249" s="64">
        <v>0.24193548387096775</v>
      </c>
      <c r="AB249" s="65">
        <v>62</v>
      </c>
    </row>
    <row r="250" spans="1:28">
      <c r="A250" s="57" t="s">
        <v>488</v>
      </c>
      <c r="B250" s="57">
        <v>171</v>
      </c>
      <c r="C250" s="58" t="s">
        <v>13</v>
      </c>
      <c r="D250" s="59" t="s">
        <v>489</v>
      </c>
      <c r="E250" s="60" t="s">
        <v>774</v>
      </c>
      <c r="F250" s="60" t="s">
        <v>774</v>
      </c>
      <c r="G250" s="60" t="s">
        <v>774</v>
      </c>
      <c r="H250" s="60" t="s">
        <v>774</v>
      </c>
      <c r="I250" s="60" t="s">
        <v>774</v>
      </c>
      <c r="J250" s="60" t="s">
        <v>774</v>
      </c>
      <c r="K250" s="61" t="s">
        <v>774</v>
      </c>
      <c r="L250" s="61" t="s">
        <v>774</v>
      </c>
      <c r="M250" s="61" t="s">
        <v>774</v>
      </c>
      <c r="N250" s="61" t="s">
        <v>774</v>
      </c>
      <c r="O250" s="61" t="s">
        <v>774</v>
      </c>
      <c r="P250" s="61" t="s">
        <v>774</v>
      </c>
      <c r="Q250" s="60" t="s">
        <v>774</v>
      </c>
      <c r="R250" s="60" t="s">
        <v>774</v>
      </c>
      <c r="S250" s="60" t="s">
        <v>774</v>
      </c>
      <c r="T250" s="60" t="s">
        <v>774</v>
      </c>
      <c r="U250" s="60" t="s">
        <v>774</v>
      </c>
      <c r="V250" s="60" t="s">
        <v>774</v>
      </c>
      <c r="W250" s="64" t="s">
        <v>774</v>
      </c>
      <c r="X250" s="64" t="s">
        <v>774</v>
      </c>
      <c r="Y250" s="64" t="s">
        <v>774</v>
      </c>
      <c r="Z250" s="64" t="s">
        <v>774</v>
      </c>
      <c r="AA250" s="64" t="s">
        <v>774</v>
      </c>
      <c r="AB250" s="65" t="s">
        <v>774</v>
      </c>
    </row>
    <row r="251" spans="1:28">
      <c r="A251" s="57" t="s">
        <v>490</v>
      </c>
      <c r="B251" s="57">
        <v>113</v>
      </c>
      <c r="C251" s="58" t="s">
        <v>13</v>
      </c>
      <c r="D251" s="59" t="s">
        <v>491</v>
      </c>
      <c r="E251" s="60" t="s">
        <v>774</v>
      </c>
      <c r="F251" s="60" t="s">
        <v>774</v>
      </c>
      <c r="G251" s="60" t="s">
        <v>774</v>
      </c>
      <c r="H251" s="60" t="s">
        <v>774</v>
      </c>
      <c r="I251" s="60" t="s">
        <v>774</v>
      </c>
      <c r="J251" s="60" t="s">
        <v>774</v>
      </c>
      <c r="K251" s="61" t="s">
        <v>774</v>
      </c>
      <c r="L251" s="61" t="s">
        <v>774</v>
      </c>
      <c r="M251" s="61" t="s">
        <v>774</v>
      </c>
      <c r="N251" s="61" t="s">
        <v>774</v>
      </c>
      <c r="O251" s="61" t="s">
        <v>774</v>
      </c>
      <c r="P251" s="61" t="s">
        <v>774</v>
      </c>
      <c r="Q251" s="60" t="s">
        <v>774</v>
      </c>
      <c r="R251" s="60" t="s">
        <v>774</v>
      </c>
      <c r="S251" s="60" t="s">
        <v>774</v>
      </c>
      <c r="T251" s="60" t="s">
        <v>774</v>
      </c>
      <c r="U251" s="60" t="s">
        <v>774</v>
      </c>
      <c r="V251" s="60" t="s">
        <v>774</v>
      </c>
      <c r="W251" s="64" t="s">
        <v>774</v>
      </c>
      <c r="X251" s="64" t="s">
        <v>774</v>
      </c>
      <c r="Y251" s="64" t="s">
        <v>774</v>
      </c>
      <c r="Z251" s="64" t="s">
        <v>774</v>
      </c>
      <c r="AA251" s="64" t="s">
        <v>774</v>
      </c>
      <c r="AB251" s="65" t="s">
        <v>774</v>
      </c>
    </row>
    <row r="252" spans="1:28">
      <c r="A252" s="57" t="s">
        <v>492</v>
      </c>
      <c r="B252" s="57">
        <v>114</v>
      </c>
      <c r="C252" s="58" t="s">
        <v>13</v>
      </c>
      <c r="D252" s="59" t="s">
        <v>493</v>
      </c>
      <c r="E252" s="60">
        <v>0</v>
      </c>
      <c r="F252" s="60">
        <v>0.44642857142857145</v>
      </c>
      <c r="G252" s="60">
        <v>0</v>
      </c>
      <c r="H252" s="60">
        <v>8.9285714285714281E-3</v>
      </c>
      <c r="I252" s="60">
        <v>0.5446428571428571</v>
      </c>
      <c r="J252" s="59">
        <v>112</v>
      </c>
      <c r="K252" s="61">
        <v>9.4339622641509441E-2</v>
      </c>
      <c r="L252" s="61">
        <v>0.52830188679245282</v>
      </c>
      <c r="M252" s="61">
        <v>0</v>
      </c>
      <c r="N252" s="61">
        <v>2.8301886792452831E-2</v>
      </c>
      <c r="O252" s="61">
        <v>0.34905660377358488</v>
      </c>
      <c r="P252" s="62">
        <v>106</v>
      </c>
      <c r="Q252" s="63">
        <v>0.12195121951219512</v>
      </c>
      <c r="R252" s="32">
        <v>0.51219512195121952</v>
      </c>
      <c r="S252" s="63">
        <v>0</v>
      </c>
      <c r="T252" s="63">
        <v>9.7560975609756101E-2</v>
      </c>
      <c r="U252" s="63">
        <v>0.26829268292682928</v>
      </c>
      <c r="V252" s="59">
        <v>123</v>
      </c>
      <c r="W252" s="64">
        <v>5.0847457627118647E-2</v>
      </c>
      <c r="X252" s="64">
        <v>0.40677966101694918</v>
      </c>
      <c r="Y252" s="64">
        <v>0</v>
      </c>
      <c r="Z252" s="64">
        <v>0</v>
      </c>
      <c r="AA252" s="64">
        <v>0.5423728813559322</v>
      </c>
      <c r="AB252" s="65">
        <v>118</v>
      </c>
    </row>
    <row r="253" spans="1:28">
      <c r="A253" s="57" t="s">
        <v>494</v>
      </c>
      <c r="B253" s="57">
        <v>189</v>
      </c>
      <c r="C253" s="58" t="s">
        <v>13</v>
      </c>
      <c r="D253" s="59" t="s">
        <v>495</v>
      </c>
      <c r="E253" s="60" t="s">
        <v>774</v>
      </c>
      <c r="F253" s="60" t="s">
        <v>774</v>
      </c>
      <c r="G253" s="60" t="s">
        <v>774</v>
      </c>
      <c r="H253" s="60" t="s">
        <v>774</v>
      </c>
      <c r="I253" s="60" t="s">
        <v>774</v>
      </c>
      <c r="J253" s="60" t="s">
        <v>774</v>
      </c>
      <c r="K253" s="61" t="s">
        <v>774</v>
      </c>
      <c r="L253" s="61" t="s">
        <v>774</v>
      </c>
      <c r="M253" s="61" t="s">
        <v>774</v>
      </c>
      <c r="N253" s="61" t="s">
        <v>774</v>
      </c>
      <c r="O253" s="61" t="s">
        <v>774</v>
      </c>
      <c r="P253" s="61" t="s">
        <v>774</v>
      </c>
      <c r="Q253" s="63">
        <v>0.45454545454545453</v>
      </c>
      <c r="R253" s="32">
        <v>0</v>
      </c>
      <c r="S253" s="63">
        <v>0</v>
      </c>
      <c r="T253" s="63">
        <v>0.45454545454545453</v>
      </c>
      <c r="U253" s="63">
        <v>9.0909090909090912E-2</v>
      </c>
      <c r="V253" s="59">
        <v>11</v>
      </c>
      <c r="W253" s="64">
        <v>0.2</v>
      </c>
      <c r="X253" s="64">
        <v>0</v>
      </c>
      <c r="Y253" s="64">
        <v>0</v>
      </c>
      <c r="Z253" s="64">
        <v>0.7</v>
      </c>
      <c r="AA253" s="64">
        <v>0.1</v>
      </c>
      <c r="AB253" s="65">
        <v>10</v>
      </c>
    </row>
    <row r="254" spans="1:28">
      <c r="A254" s="57" t="s">
        <v>496</v>
      </c>
      <c r="B254" s="57">
        <v>113</v>
      </c>
      <c r="C254" s="58" t="s">
        <v>13</v>
      </c>
      <c r="D254" s="59" t="s">
        <v>497</v>
      </c>
      <c r="E254" s="63" t="s">
        <v>694</v>
      </c>
      <c r="F254" s="32" t="s">
        <v>694</v>
      </c>
      <c r="G254" s="63" t="s">
        <v>694</v>
      </c>
      <c r="H254" s="63" t="s">
        <v>694</v>
      </c>
      <c r="I254" s="63" t="s">
        <v>694</v>
      </c>
      <c r="J254" s="63" t="s">
        <v>694</v>
      </c>
      <c r="K254" s="66" t="s">
        <v>694</v>
      </c>
      <c r="L254" s="66" t="s">
        <v>694</v>
      </c>
      <c r="M254" s="66" t="s">
        <v>694</v>
      </c>
      <c r="N254" s="66" t="s">
        <v>694</v>
      </c>
      <c r="O254" s="61" t="s">
        <v>694</v>
      </c>
      <c r="P254" s="61" t="s">
        <v>694</v>
      </c>
      <c r="Q254" s="63" t="s">
        <v>694</v>
      </c>
      <c r="R254" s="32" t="s">
        <v>694</v>
      </c>
      <c r="S254" s="63" t="s">
        <v>694</v>
      </c>
      <c r="T254" s="63" t="s">
        <v>694</v>
      </c>
      <c r="U254" s="63" t="s">
        <v>694</v>
      </c>
      <c r="V254" s="63" t="s">
        <v>694</v>
      </c>
      <c r="W254" s="64" t="s">
        <v>694</v>
      </c>
      <c r="X254" s="64" t="s">
        <v>694</v>
      </c>
      <c r="Y254" s="64" t="s">
        <v>694</v>
      </c>
      <c r="Z254" s="64" t="s">
        <v>694</v>
      </c>
      <c r="AA254" s="64" t="s">
        <v>694</v>
      </c>
      <c r="AB254" s="64" t="s">
        <v>694</v>
      </c>
    </row>
    <row r="255" spans="1:28">
      <c r="A255" s="57" t="s">
        <v>498</v>
      </c>
      <c r="B255" s="57">
        <v>101</v>
      </c>
      <c r="C255" s="58" t="s">
        <v>8</v>
      </c>
      <c r="D255" s="59" t="s">
        <v>499</v>
      </c>
      <c r="E255" s="60">
        <v>0.65263157894736845</v>
      </c>
      <c r="F255" s="60">
        <v>0.14210526315789473</v>
      </c>
      <c r="G255" s="60">
        <v>0</v>
      </c>
      <c r="H255" s="60">
        <v>4.736842105263158E-2</v>
      </c>
      <c r="I255" s="60">
        <v>0.15789473684210525</v>
      </c>
      <c r="J255" s="59">
        <v>380</v>
      </c>
      <c r="K255" s="61">
        <v>0.60377358490566035</v>
      </c>
      <c r="L255" s="61">
        <v>0.16711590296495957</v>
      </c>
      <c r="M255" s="61">
        <v>1.078167115902965E-2</v>
      </c>
      <c r="N255" s="61">
        <v>8.0862533692722366E-2</v>
      </c>
      <c r="O255" s="61">
        <v>0.13746630727762804</v>
      </c>
      <c r="P255" s="62">
        <v>371</v>
      </c>
      <c r="Q255" s="63">
        <v>0.6073619631901841</v>
      </c>
      <c r="R255" s="32">
        <v>0.16871165644171779</v>
      </c>
      <c r="S255" s="63">
        <v>1.5337423312883436E-2</v>
      </c>
      <c r="T255" s="63">
        <v>8.8957055214723926E-2</v>
      </c>
      <c r="U255" s="63">
        <v>0.1196319018404908</v>
      </c>
      <c r="V255" s="59">
        <v>326</v>
      </c>
      <c r="W255" s="64">
        <v>0.63636363636363635</v>
      </c>
      <c r="X255" s="64">
        <v>0.17454545454545456</v>
      </c>
      <c r="Y255" s="64">
        <v>2.181818181818182E-2</v>
      </c>
      <c r="Z255" s="64">
        <v>7.2727272727272724E-2</v>
      </c>
      <c r="AA255" s="64">
        <v>9.4545454545454544E-2</v>
      </c>
      <c r="AB255" s="65">
        <v>275</v>
      </c>
    </row>
    <row r="256" spans="1:28">
      <c r="A256" s="58">
        <v>32901</v>
      </c>
      <c r="B256" s="58">
        <v>101</v>
      </c>
      <c r="C256" s="58" t="s">
        <v>13</v>
      </c>
      <c r="D256" s="21" t="s">
        <v>500</v>
      </c>
      <c r="E256" s="63" t="s">
        <v>694</v>
      </c>
      <c r="F256" s="32" t="s">
        <v>694</v>
      </c>
      <c r="G256" s="63" t="s">
        <v>694</v>
      </c>
      <c r="H256" s="63" t="s">
        <v>694</v>
      </c>
      <c r="I256" s="63" t="s">
        <v>694</v>
      </c>
      <c r="J256" s="63" t="s">
        <v>694</v>
      </c>
      <c r="K256" s="66" t="s">
        <v>694</v>
      </c>
      <c r="L256" s="66" t="s">
        <v>694</v>
      </c>
      <c r="M256" s="66" t="s">
        <v>694</v>
      </c>
      <c r="N256" s="66" t="s">
        <v>694</v>
      </c>
      <c r="O256" s="61" t="s">
        <v>694</v>
      </c>
      <c r="P256" s="61" t="s">
        <v>694</v>
      </c>
      <c r="Q256" s="63" t="s">
        <v>694</v>
      </c>
      <c r="R256" s="32" t="s">
        <v>694</v>
      </c>
      <c r="S256" s="63" t="s">
        <v>694</v>
      </c>
      <c r="T256" s="63" t="s">
        <v>694</v>
      </c>
      <c r="U256" s="63" t="s">
        <v>694</v>
      </c>
      <c r="V256" s="63" t="s">
        <v>694</v>
      </c>
      <c r="W256" s="64" t="s">
        <v>694</v>
      </c>
      <c r="X256" s="64" t="s">
        <v>694</v>
      </c>
      <c r="Y256" s="64" t="s">
        <v>694</v>
      </c>
      <c r="Z256" s="64" t="s">
        <v>694</v>
      </c>
      <c r="AA256" s="64" t="s">
        <v>694</v>
      </c>
      <c r="AB256" s="64" t="s">
        <v>694</v>
      </c>
    </row>
    <row r="257" spans="1:28">
      <c r="A257" s="57" t="s">
        <v>501</v>
      </c>
      <c r="B257" s="57">
        <v>101</v>
      </c>
      <c r="C257" s="58" t="s">
        <v>13</v>
      </c>
      <c r="D257" s="59" t="s">
        <v>502</v>
      </c>
      <c r="E257" s="60" t="s">
        <v>774</v>
      </c>
      <c r="F257" s="60" t="s">
        <v>774</v>
      </c>
      <c r="G257" s="60" t="s">
        <v>774</v>
      </c>
      <c r="H257" s="60" t="s">
        <v>774</v>
      </c>
      <c r="I257" s="60" t="s">
        <v>774</v>
      </c>
      <c r="J257" s="60" t="s">
        <v>774</v>
      </c>
      <c r="K257" s="66" t="s">
        <v>694</v>
      </c>
      <c r="L257" s="66" t="s">
        <v>694</v>
      </c>
      <c r="M257" s="66" t="s">
        <v>694</v>
      </c>
      <c r="N257" s="66" t="s">
        <v>694</v>
      </c>
      <c r="O257" s="61" t="s">
        <v>694</v>
      </c>
      <c r="P257" s="61" t="s">
        <v>694</v>
      </c>
      <c r="Q257" s="60" t="s">
        <v>774</v>
      </c>
      <c r="R257" s="60" t="s">
        <v>774</v>
      </c>
      <c r="S257" s="60" t="s">
        <v>774</v>
      </c>
      <c r="T257" s="60" t="s">
        <v>774</v>
      </c>
      <c r="U257" s="60" t="s">
        <v>774</v>
      </c>
      <c r="V257" s="60" t="s">
        <v>774</v>
      </c>
      <c r="W257" s="64" t="s">
        <v>694</v>
      </c>
      <c r="X257" s="64" t="s">
        <v>694</v>
      </c>
      <c r="Y257" s="64" t="s">
        <v>694</v>
      </c>
      <c r="Z257" s="64" t="s">
        <v>694</v>
      </c>
      <c r="AA257" s="64" t="s">
        <v>694</v>
      </c>
      <c r="AB257" s="64" t="s">
        <v>694</v>
      </c>
    </row>
    <row r="258" spans="1:28">
      <c r="A258" s="57" t="s">
        <v>503</v>
      </c>
      <c r="B258" s="57">
        <v>101</v>
      </c>
      <c r="C258" s="58" t="s">
        <v>13</v>
      </c>
      <c r="D258" s="59" t="s">
        <v>504</v>
      </c>
      <c r="E258" s="60" t="s">
        <v>774</v>
      </c>
      <c r="F258" s="60" t="s">
        <v>774</v>
      </c>
      <c r="G258" s="60" t="s">
        <v>774</v>
      </c>
      <c r="H258" s="60" t="s">
        <v>774</v>
      </c>
      <c r="I258" s="60" t="s">
        <v>774</v>
      </c>
      <c r="J258" s="60" t="s">
        <v>774</v>
      </c>
      <c r="K258" s="66" t="s">
        <v>694</v>
      </c>
      <c r="L258" s="66" t="s">
        <v>694</v>
      </c>
      <c r="M258" s="66" t="s">
        <v>694</v>
      </c>
      <c r="N258" s="66" t="s">
        <v>694</v>
      </c>
      <c r="O258" s="61" t="s">
        <v>694</v>
      </c>
      <c r="P258" s="61" t="s">
        <v>694</v>
      </c>
      <c r="Q258" s="63" t="s">
        <v>694</v>
      </c>
      <c r="R258" s="32" t="s">
        <v>694</v>
      </c>
      <c r="S258" s="63" t="s">
        <v>694</v>
      </c>
      <c r="T258" s="63" t="s">
        <v>694</v>
      </c>
      <c r="U258" s="63" t="s">
        <v>694</v>
      </c>
      <c r="V258" s="63" t="s">
        <v>694</v>
      </c>
      <c r="W258" s="64" t="s">
        <v>694</v>
      </c>
      <c r="X258" s="64" t="s">
        <v>694</v>
      </c>
      <c r="Y258" s="64" t="s">
        <v>694</v>
      </c>
      <c r="Z258" s="64" t="s">
        <v>694</v>
      </c>
      <c r="AA258" s="64" t="s">
        <v>694</v>
      </c>
      <c r="AB258" s="64" t="s">
        <v>694</v>
      </c>
    </row>
    <row r="259" spans="1:28">
      <c r="A259" s="57" t="s">
        <v>505</v>
      </c>
      <c r="B259" s="57">
        <v>189</v>
      </c>
      <c r="C259" s="58" t="s">
        <v>13</v>
      </c>
      <c r="D259" s="59" t="s">
        <v>506</v>
      </c>
      <c r="E259" s="60">
        <v>6.0606060606060608E-2</v>
      </c>
      <c r="F259" s="60">
        <v>0.71212121212121215</v>
      </c>
      <c r="G259" s="60">
        <v>0</v>
      </c>
      <c r="H259" s="60">
        <v>0.16666666666666666</v>
      </c>
      <c r="I259" s="60">
        <v>6.0606060606060608E-2</v>
      </c>
      <c r="J259" s="59">
        <v>66</v>
      </c>
      <c r="K259" s="61">
        <v>7.5471698113207544E-2</v>
      </c>
      <c r="L259" s="61">
        <v>0.69811320754716977</v>
      </c>
      <c r="M259" s="61">
        <v>0</v>
      </c>
      <c r="N259" s="61">
        <v>0.16981132075471697</v>
      </c>
      <c r="O259" s="61">
        <v>5.6603773584905662E-2</v>
      </c>
      <c r="P259" s="62">
        <v>53</v>
      </c>
      <c r="Q259" s="63">
        <v>0.1</v>
      </c>
      <c r="R259" s="32">
        <v>0.61428571428571432</v>
      </c>
      <c r="S259" s="63">
        <v>0</v>
      </c>
      <c r="T259" s="63">
        <v>0.2</v>
      </c>
      <c r="U259" s="63">
        <v>8.5714285714285715E-2</v>
      </c>
      <c r="V259" s="59">
        <v>70</v>
      </c>
      <c r="W259" s="64">
        <v>8.5714285714285715E-2</v>
      </c>
      <c r="X259" s="64">
        <v>0.68571428571428572</v>
      </c>
      <c r="Y259" s="64">
        <v>0</v>
      </c>
      <c r="Z259" s="64">
        <v>0.14285714285714285</v>
      </c>
      <c r="AA259" s="64">
        <v>8.5714285714285715E-2</v>
      </c>
      <c r="AB259" s="65">
        <v>70</v>
      </c>
    </row>
    <row r="260" spans="1:28">
      <c r="A260" s="57" t="s">
        <v>641</v>
      </c>
      <c r="B260" s="57">
        <v>123</v>
      </c>
      <c r="C260" s="58" t="s">
        <v>13</v>
      </c>
      <c r="D260" s="59" t="s">
        <v>507</v>
      </c>
      <c r="E260" s="63" t="s">
        <v>694</v>
      </c>
      <c r="F260" s="32" t="s">
        <v>694</v>
      </c>
      <c r="G260" s="63" t="s">
        <v>694</v>
      </c>
      <c r="H260" s="63" t="s">
        <v>694</v>
      </c>
      <c r="I260" s="63" t="s">
        <v>694</v>
      </c>
      <c r="J260" s="63" t="s">
        <v>694</v>
      </c>
      <c r="K260" s="61" t="s">
        <v>694</v>
      </c>
      <c r="L260" s="61" t="s">
        <v>694</v>
      </c>
      <c r="M260" s="61" t="s">
        <v>694</v>
      </c>
      <c r="N260" s="61" t="s">
        <v>694</v>
      </c>
      <c r="O260" s="61" t="s">
        <v>694</v>
      </c>
      <c r="P260" s="61" t="s">
        <v>694</v>
      </c>
      <c r="Q260" s="63" t="s">
        <v>694</v>
      </c>
      <c r="R260" s="32" t="s">
        <v>694</v>
      </c>
      <c r="S260" s="63" t="s">
        <v>694</v>
      </c>
      <c r="T260" s="63" t="s">
        <v>694</v>
      </c>
      <c r="U260" s="63" t="s">
        <v>694</v>
      </c>
      <c r="V260" s="63" t="s">
        <v>694</v>
      </c>
      <c r="W260" s="64" t="s">
        <v>694</v>
      </c>
      <c r="X260" s="64" t="s">
        <v>694</v>
      </c>
      <c r="Y260" s="64" t="s">
        <v>694</v>
      </c>
      <c r="Z260" s="64" t="s">
        <v>694</v>
      </c>
      <c r="AA260" s="64" t="s">
        <v>694</v>
      </c>
      <c r="AB260" s="64" t="s">
        <v>694</v>
      </c>
    </row>
    <row r="261" spans="1:28">
      <c r="A261" s="57" t="s">
        <v>508</v>
      </c>
      <c r="B261" s="57">
        <v>123</v>
      </c>
      <c r="C261" s="58" t="s">
        <v>13</v>
      </c>
      <c r="D261" s="59" t="s">
        <v>509</v>
      </c>
      <c r="E261" s="63" t="s">
        <v>694</v>
      </c>
      <c r="F261" s="32" t="s">
        <v>694</v>
      </c>
      <c r="G261" s="63" t="s">
        <v>694</v>
      </c>
      <c r="H261" s="63" t="s">
        <v>694</v>
      </c>
      <c r="I261" s="63" t="s">
        <v>694</v>
      </c>
      <c r="J261" s="63" t="s">
        <v>694</v>
      </c>
      <c r="K261" s="66" t="s">
        <v>694</v>
      </c>
      <c r="L261" s="66" t="s">
        <v>694</v>
      </c>
      <c r="M261" s="66" t="s">
        <v>694</v>
      </c>
      <c r="N261" s="66" t="s">
        <v>694</v>
      </c>
      <c r="O261" s="61" t="s">
        <v>694</v>
      </c>
      <c r="P261" s="61" t="s">
        <v>694</v>
      </c>
      <c r="Q261" s="63" t="s">
        <v>694</v>
      </c>
      <c r="R261" s="32" t="s">
        <v>694</v>
      </c>
      <c r="S261" s="63" t="s">
        <v>694</v>
      </c>
      <c r="T261" s="63" t="s">
        <v>694</v>
      </c>
      <c r="U261" s="63" t="s">
        <v>694</v>
      </c>
      <c r="V261" s="63" t="s">
        <v>694</v>
      </c>
      <c r="W261" s="64" t="s">
        <v>694</v>
      </c>
      <c r="X261" s="64" t="s">
        <v>694</v>
      </c>
      <c r="Y261" s="64" t="s">
        <v>694</v>
      </c>
      <c r="Z261" s="64" t="s">
        <v>694</v>
      </c>
      <c r="AA261" s="64" t="s">
        <v>694</v>
      </c>
      <c r="AB261" s="64" t="s">
        <v>694</v>
      </c>
    </row>
    <row r="262" spans="1:28">
      <c r="A262" s="68" t="s">
        <v>642</v>
      </c>
      <c r="B262" s="57">
        <v>171</v>
      </c>
      <c r="C262" s="58" t="s">
        <v>13</v>
      </c>
      <c r="D262" s="59" t="s">
        <v>510</v>
      </c>
      <c r="E262" s="63" t="s">
        <v>694</v>
      </c>
      <c r="F262" s="32" t="s">
        <v>694</v>
      </c>
      <c r="G262" s="63" t="s">
        <v>694</v>
      </c>
      <c r="H262" s="63" t="s">
        <v>694</v>
      </c>
      <c r="I262" s="63" t="s">
        <v>694</v>
      </c>
      <c r="J262" s="63" t="s">
        <v>694</v>
      </c>
      <c r="K262" s="61" t="s">
        <v>694</v>
      </c>
      <c r="L262" s="61" t="s">
        <v>694</v>
      </c>
      <c r="M262" s="61" t="s">
        <v>694</v>
      </c>
      <c r="N262" s="61" t="s">
        <v>694</v>
      </c>
      <c r="O262" s="61" t="s">
        <v>694</v>
      </c>
      <c r="P262" s="61" t="s">
        <v>694</v>
      </c>
      <c r="Q262" s="63" t="s">
        <v>694</v>
      </c>
      <c r="R262" s="32" t="s">
        <v>694</v>
      </c>
      <c r="S262" s="63" t="s">
        <v>694</v>
      </c>
      <c r="T262" s="63" t="s">
        <v>694</v>
      </c>
      <c r="U262" s="63" t="s">
        <v>694</v>
      </c>
      <c r="V262" s="63" t="s">
        <v>694</v>
      </c>
      <c r="W262" s="64" t="s">
        <v>694</v>
      </c>
      <c r="X262" s="64" t="s">
        <v>694</v>
      </c>
      <c r="Y262" s="64" t="s">
        <v>694</v>
      </c>
      <c r="Z262" s="64" t="s">
        <v>694</v>
      </c>
      <c r="AA262" s="64" t="s">
        <v>694</v>
      </c>
      <c r="AB262" s="64" t="s">
        <v>694</v>
      </c>
    </row>
    <row r="263" spans="1:28">
      <c r="A263" s="57" t="s">
        <v>511</v>
      </c>
      <c r="B263" s="57">
        <v>121</v>
      </c>
      <c r="C263" s="58" t="s">
        <v>13</v>
      </c>
      <c r="D263" s="59" t="s">
        <v>512</v>
      </c>
      <c r="E263" s="60">
        <v>0</v>
      </c>
      <c r="F263" s="60">
        <v>0.75757575757575757</v>
      </c>
      <c r="G263" s="60">
        <v>0</v>
      </c>
      <c r="H263" s="60">
        <v>9.0909090909090912E-2</v>
      </c>
      <c r="I263" s="60">
        <v>0.15151515151515152</v>
      </c>
      <c r="J263" s="59">
        <v>33</v>
      </c>
      <c r="K263" s="61">
        <v>2.7027027027027029E-2</v>
      </c>
      <c r="L263" s="61">
        <v>0.70270270270270274</v>
      </c>
      <c r="M263" s="61">
        <v>0</v>
      </c>
      <c r="N263" s="61">
        <v>0.13513513513513514</v>
      </c>
      <c r="O263" s="61">
        <v>0.13513513513513514</v>
      </c>
      <c r="P263" s="62">
        <v>37</v>
      </c>
      <c r="Q263" s="63">
        <v>0</v>
      </c>
      <c r="R263" s="32">
        <v>0.65853658536585369</v>
      </c>
      <c r="S263" s="63">
        <v>0</v>
      </c>
      <c r="T263" s="63">
        <v>4.878048780487805E-2</v>
      </c>
      <c r="U263" s="63">
        <v>0.29268292682926828</v>
      </c>
      <c r="V263" s="59">
        <v>41</v>
      </c>
      <c r="W263" s="64">
        <v>0</v>
      </c>
      <c r="X263" s="64">
        <v>0.77419354838709675</v>
      </c>
      <c r="Y263" s="64">
        <v>0</v>
      </c>
      <c r="Z263" s="64">
        <v>3.2258064516129031E-2</v>
      </c>
      <c r="AA263" s="64">
        <v>0.19354838709677419</v>
      </c>
      <c r="AB263" s="65">
        <v>31</v>
      </c>
    </row>
    <row r="264" spans="1:28">
      <c r="A264" s="57" t="s">
        <v>513</v>
      </c>
      <c r="B264" s="57">
        <v>101</v>
      </c>
      <c r="C264" s="58" t="s">
        <v>13</v>
      </c>
      <c r="D264" s="59" t="s">
        <v>514</v>
      </c>
      <c r="E264" s="63" t="s">
        <v>694</v>
      </c>
      <c r="F264" s="32" t="s">
        <v>694</v>
      </c>
      <c r="G264" s="63" t="s">
        <v>694</v>
      </c>
      <c r="H264" s="63" t="s">
        <v>694</v>
      </c>
      <c r="I264" s="63" t="s">
        <v>694</v>
      </c>
      <c r="J264" s="63" t="s">
        <v>694</v>
      </c>
      <c r="K264" s="66" t="s">
        <v>694</v>
      </c>
      <c r="L264" s="66" t="s">
        <v>694</v>
      </c>
      <c r="M264" s="66" t="s">
        <v>694</v>
      </c>
      <c r="N264" s="66" t="s">
        <v>694</v>
      </c>
      <c r="O264" s="61" t="s">
        <v>694</v>
      </c>
      <c r="P264" s="61" t="s">
        <v>694</v>
      </c>
      <c r="Q264" s="63" t="s">
        <v>694</v>
      </c>
      <c r="R264" s="32" t="s">
        <v>694</v>
      </c>
      <c r="S264" s="63" t="s">
        <v>694</v>
      </c>
      <c r="T264" s="63" t="s">
        <v>694</v>
      </c>
      <c r="U264" s="63" t="s">
        <v>694</v>
      </c>
      <c r="V264" s="63" t="s">
        <v>694</v>
      </c>
      <c r="W264" s="64" t="s">
        <v>774</v>
      </c>
      <c r="X264" s="64" t="s">
        <v>774</v>
      </c>
      <c r="Y264" s="64" t="s">
        <v>774</v>
      </c>
      <c r="Z264" s="64" t="s">
        <v>774</v>
      </c>
      <c r="AA264" s="64" t="s">
        <v>774</v>
      </c>
      <c r="AB264" s="65" t="s">
        <v>774</v>
      </c>
    </row>
    <row r="265" spans="1:28">
      <c r="A265" s="57" t="s">
        <v>515</v>
      </c>
      <c r="B265" s="57">
        <v>112</v>
      </c>
      <c r="C265" s="58" t="s">
        <v>13</v>
      </c>
      <c r="D265" s="59" t="s">
        <v>516</v>
      </c>
      <c r="E265" s="63" t="s">
        <v>694</v>
      </c>
      <c r="F265" s="32" t="s">
        <v>694</v>
      </c>
      <c r="G265" s="63" t="s">
        <v>694</v>
      </c>
      <c r="H265" s="63" t="s">
        <v>694</v>
      </c>
      <c r="I265" s="63" t="s">
        <v>694</v>
      </c>
      <c r="J265" s="63" t="s">
        <v>694</v>
      </c>
      <c r="K265" s="61">
        <v>0.2</v>
      </c>
      <c r="L265" s="61">
        <v>0.3</v>
      </c>
      <c r="M265" s="61">
        <v>0</v>
      </c>
      <c r="N265" s="61">
        <v>0.3</v>
      </c>
      <c r="O265" s="61">
        <v>0.2</v>
      </c>
      <c r="P265" s="62">
        <v>10</v>
      </c>
      <c r="Q265" s="60" t="s">
        <v>774</v>
      </c>
      <c r="R265" s="60" t="s">
        <v>774</v>
      </c>
      <c r="S265" s="60" t="s">
        <v>774</v>
      </c>
      <c r="T265" s="60" t="s">
        <v>774</v>
      </c>
      <c r="U265" s="60" t="s">
        <v>774</v>
      </c>
      <c r="V265" s="60" t="s">
        <v>774</v>
      </c>
      <c r="W265" s="64" t="s">
        <v>774</v>
      </c>
      <c r="X265" s="64" t="s">
        <v>774</v>
      </c>
      <c r="Y265" s="64" t="s">
        <v>774</v>
      </c>
      <c r="Z265" s="64" t="s">
        <v>774</v>
      </c>
      <c r="AA265" s="64" t="s">
        <v>774</v>
      </c>
      <c r="AB265" s="65" t="s">
        <v>774</v>
      </c>
    </row>
    <row r="266" spans="1:28">
      <c r="A266" s="57" t="s">
        <v>517</v>
      </c>
      <c r="B266" s="57">
        <v>189</v>
      </c>
      <c r="C266" s="58" t="s">
        <v>13</v>
      </c>
      <c r="D266" s="59" t="s">
        <v>518</v>
      </c>
      <c r="E266" s="60">
        <v>7.6923076923076927E-2</v>
      </c>
      <c r="F266" s="60">
        <v>0.92307692307692313</v>
      </c>
      <c r="G266" s="60">
        <v>0</v>
      </c>
      <c r="H266" s="60">
        <v>0</v>
      </c>
      <c r="I266" s="60">
        <v>0</v>
      </c>
      <c r="J266" s="59">
        <v>39</v>
      </c>
      <c r="K266" s="61">
        <v>9.0909090909090912E-2</v>
      </c>
      <c r="L266" s="61">
        <v>0.90909090909090906</v>
      </c>
      <c r="M266" s="61">
        <v>0</v>
      </c>
      <c r="N266" s="61">
        <v>0</v>
      </c>
      <c r="O266" s="61">
        <v>0</v>
      </c>
      <c r="P266" s="62">
        <v>33</v>
      </c>
      <c r="Q266" s="63">
        <v>7.407407407407407E-2</v>
      </c>
      <c r="R266" s="32">
        <v>0.92592592592592593</v>
      </c>
      <c r="S266" s="63">
        <v>0</v>
      </c>
      <c r="T266" s="63">
        <v>0</v>
      </c>
      <c r="U266" s="63">
        <v>0</v>
      </c>
      <c r="V266" s="59">
        <v>27</v>
      </c>
      <c r="W266" s="64">
        <v>0</v>
      </c>
      <c r="X266" s="64">
        <v>1</v>
      </c>
      <c r="Y266" s="64">
        <v>0</v>
      </c>
      <c r="Z266" s="64">
        <v>0</v>
      </c>
      <c r="AA266" s="64">
        <v>0</v>
      </c>
      <c r="AB266" s="65">
        <v>27</v>
      </c>
    </row>
    <row r="267" spans="1:28">
      <c r="A267" s="58">
        <v>27905</v>
      </c>
      <c r="B267" s="58">
        <v>121</v>
      </c>
      <c r="C267" s="58" t="s">
        <v>13</v>
      </c>
      <c r="D267" s="21" t="s">
        <v>519</v>
      </c>
      <c r="E267" s="63" t="s">
        <v>694</v>
      </c>
      <c r="F267" s="32" t="s">
        <v>694</v>
      </c>
      <c r="G267" s="63" t="s">
        <v>694</v>
      </c>
      <c r="H267" s="63" t="s">
        <v>694</v>
      </c>
      <c r="I267" s="63" t="s">
        <v>694</v>
      </c>
      <c r="J267" s="63" t="s">
        <v>694</v>
      </c>
      <c r="K267" s="66" t="s">
        <v>694</v>
      </c>
      <c r="L267" s="66" t="s">
        <v>694</v>
      </c>
      <c r="M267" s="66" t="s">
        <v>694</v>
      </c>
      <c r="N267" s="66" t="s">
        <v>694</v>
      </c>
      <c r="O267" s="61" t="s">
        <v>694</v>
      </c>
      <c r="P267" s="61" t="s">
        <v>694</v>
      </c>
      <c r="Q267" s="63" t="s">
        <v>694</v>
      </c>
      <c r="R267" s="32" t="s">
        <v>694</v>
      </c>
      <c r="S267" s="63" t="s">
        <v>694</v>
      </c>
      <c r="T267" s="63" t="s">
        <v>694</v>
      </c>
      <c r="U267" s="63" t="s">
        <v>694</v>
      </c>
      <c r="V267" s="63" t="s">
        <v>694</v>
      </c>
      <c r="W267" s="64" t="s">
        <v>694</v>
      </c>
      <c r="X267" s="64" t="s">
        <v>694</v>
      </c>
      <c r="Y267" s="64" t="s">
        <v>694</v>
      </c>
      <c r="Z267" s="64" t="s">
        <v>694</v>
      </c>
      <c r="AA267" s="64" t="s">
        <v>694</v>
      </c>
      <c r="AB267" s="64" t="s">
        <v>694</v>
      </c>
    </row>
    <row r="268" spans="1:28">
      <c r="A268" s="58">
        <v>17905</v>
      </c>
      <c r="B268" s="58">
        <v>121</v>
      </c>
      <c r="C268" s="58" t="s">
        <v>13</v>
      </c>
      <c r="D268" s="21" t="s">
        <v>520</v>
      </c>
      <c r="E268" s="63" t="s">
        <v>694</v>
      </c>
      <c r="F268" s="32" t="s">
        <v>694</v>
      </c>
      <c r="G268" s="63" t="s">
        <v>694</v>
      </c>
      <c r="H268" s="63" t="s">
        <v>694</v>
      </c>
      <c r="I268" s="63" t="s">
        <v>694</v>
      </c>
      <c r="J268" s="63" t="s">
        <v>694</v>
      </c>
      <c r="K268" s="66" t="s">
        <v>694</v>
      </c>
      <c r="L268" s="66" t="s">
        <v>694</v>
      </c>
      <c r="M268" s="66" t="s">
        <v>694</v>
      </c>
      <c r="N268" s="66" t="s">
        <v>694</v>
      </c>
      <c r="O268" s="61" t="s">
        <v>694</v>
      </c>
      <c r="P268" s="61" t="s">
        <v>694</v>
      </c>
      <c r="Q268" s="63" t="s">
        <v>694</v>
      </c>
      <c r="R268" s="32" t="s">
        <v>694</v>
      </c>
      <c r="S268" s="63" t="s">
        <v>694</v>
      </c>
      <c r="T268" s="63" t="s">
        <v>694</v>
      </c>
      <c r="U268" s="63" t="s">
        <v>694</v>
      </c>
      <c r="V268" s="63" t="s">
        <v>694</v>
      </c>
      <c r="W268" s="64" t="s">
        <v>694</v>
      </c>
      <c r="X268" s="64" t="s">
        <v>694</v>
      </c>
      <c r="Y268" s="64" t="s">
        <v>694</v>
      </c>
      <c r="Z268" s="64" t="s">
        <v>694</v>
      </c>
      <c r="AA268" s="64" t="s">
        <v>694</v>
      </c>
      <c r="AB268" s="64" t="s">
        <v>694</v>
      </c>
    </row>
    <row r="269" spans="1:28">
      <c r="A269" s="58">
        <v>17902</v>
      </c>
      <c r="B269" s="58">
        <v>121</v>
      </c>
      <c r="C269" s="58" t="s">
        <v>13</v>
      </c>
      <c r="D269" s="21" t="s">
        <v>521</v>
      </c>
      <c r="E269" s="63" t="s">
        <v>694</v>
      </c>
      <c r="F269" s="32" t="s">
        <v>694</v>
      </c>
      <c r="G269" s="63" t="s">
        <v>694</v>
      </c>
      <c r="H269" s="63" t="s">
        <v>694</v>
      </c>
      <c r="I269" s="63" t="s">
        <v>694</v>
      </c>
      <c r="J269" s="63" t="s">
        <v>694</v>
      </c>
      <c r="K269" s="66" t="s">
        <v>694</v>
      </c>
      <c r="L269" s="66" t="s">
        <v>694</v>
      </c>
      <c r="M269" s="66" t="s">
        <v>694</v>
      </c>
      <c r="N269" s="66" t="s">
        <v>694</v>
      </c>
      <c r="O269" s="61" t="s">
        <v>694</v>
      </c>
      <c r="P269" s="61" t="s">
        <v>694</v>
      </c>
      <c r="Q269" s="63" t="s">
        <v>694</v>
      </c>
      <c r="R269" s="32" t="s">
        <v>694</v>
      </c>
      <c r="S269" s="63" t="s">
        <v>694</v>
      </c>
      <c r="T269" s="63" t="s">
        <v>694</v>
      </c>
      <c r="U269" s="63" t="s">
        <v>694</v>
      </c>
      <c r="V269" s="63" t="s">
        <v>694</v>
      </c>
      <c r="W269" s="64" t="s">
        <v>694</v>
      </c>
      <c r="X269" s="64" t="s">
        <v>694</v>
      </c>
      <c r="Y269" s="64" t="s">
        <v>694</v>
      </c>
      <c r="Z269" s="64" t="s">
        <v>694</v>
      </c>
      <c r="AA269" s="64" t="s">
        <v>694</v>
      </c>
      <c r="AB269" s="64" t="s">
        <v>694</v>
      </c>
    </row>
    <row r="270" spans="1:28">
      <c r="A270" s="58">
        <v>33202</v>
      </c>
      <c r="B270" s="58">
        <v>101</v>
      </c>
      <c r="C270" s="58" t="s">
        <v>13</v>
      </c>
      <c r="D270" s="21" t="s">
        <v>522</v>
      </c>
      <c r="E270" s="63" t="s">
        <v>694</v>
      </c>
      <c r="F270" s="32" t="s">
        <v>694</v>
      </c>
      <c r="G270" s="63" t="s">
        <v>694</v>
      </c>
      <c r="H270" s="63" t="s">
        <v>694</v>
      </c>
      <c r="I270" s="63" t="s">
        <v>694</v>
      </c>
      <c r="J270" s="63" t="s">
        <v>694</v>
      </c>
      <c r="K270" s="66" t="s">
        <v>694</v>
      </c>
      <c r="L270" s="66" t="s">
        <v>694</v>
      </c>
      <c r="M270" s="66" t="s">
        <v>694</v>
      </c>
      <c r="N270" s="66" t="s">
        <v>694</v>
      </c>
      <c r="O270" s="61" t="s">
        <v>694</v>
      </c>
      <c r="P270" s="61" t="s">
        <v>694</v>
      </c>
      <c r="Q270" s="63" t="s">
        <v>694</v>
      </c>
      <c r="R270" s="32" t="s">
        <v>694</v>
      </c>
      <c r="S270" s="63" t="s">
        <v>694</v>
      </c>
      <c r="T270" s="63" t="s">
        <v>694</v>
      </c>
      <c r="U270" s="63" t="s">
        <v>694</v>
      </c>
      <c r="V270" s="63" t="s">
        <v>694</v>
      </c>
      <c r="W270" s="64" t="s">
        <v>694</v>
      </c>
      <c r="X270" s="64" t="s">
        <v>694</v>
      </c>
      <c r="Y270" s="64" t="s">
        <v>694</v>
      </c>
      <c r="Z270" s="64" t="s">
        <v>694</v>
      </c>
      <c r="AA270" s="64" t="s">
        <v>694</v>
      </c>
      <c r="AB270" s="64" t="s">
        <v>694</v>
      </c>
    </row>
    <row r="271" spans="1:28">
      <c r="A271" s="57" t="s">
        <v>523</v>
      </c>
      <c r="B271" s="57">
        <v>121</v>
      </c>
      <c r="C271" s="58" t="s">
        <v>13</v>
      </c>
      <c r="D271" s="59" t="s">
        <v>524</v>
      </c>
      <c r="E271" s="60">
        <v>0.20454545454545456</v>
      </c>
      <c r="F271" s="60">
        <v>0.27272727272727271</v>
      </c>
      <c r="G271" s="60">
        <v>0</v>
      </c>
      <c r="H271" s="60">
        <v>0.31060606060606061</v>
      </c>
      <c r="I271" s="60">
        <v>0.21212121212121213</v>
      </c>
      <c r="J271" s="59">
        <v>132</v>
      </c>
      <c r="K271" s="61">
        <v>2.8571428571428571E-2</v>
      </c>
      <c r="L271" s="61">
        <v>0.32142857142857145</v>
      </c>
      <c r="M271" s="61">
        <v>0</v>
      </c>
      <c r="N271" s="61">
        <v>0.41428571428571431</v>
      </c>
      <c r="O271" s="61">
        <v>0.23571428571428571</v>
      </c>
      <c r="P271" s="62">
        <v>140</v>
      </c>
      <c r="Q271" s="63">
        <v>2.5806451612903226E-2</v>
      </c>
      <c r="R271" s="32">
        <v>0.24516129032258063</v>
      </c>
      <c r="S271" s="63">
        <v>0</v>
      </c>
      <c r="T271" s="63">
        <v>0.45161290322580644</v>
      </c>
      <c r="U271" s="63">
        <v>0.27741935483870966</v>
      </c>
      <c r="V271" s="59">
        <v>155</v>
      </c>
      <c r="W271" s="64">
        <v>4.065040650406504E-2</v>
      </c>
      <c r="X271" s="64">
        <v>0.25203252032520324</v>
      </c>
      <c r="Y271" s="64">
        <v>0</v>
      </c>
      <c r="Z271" s="64">
        <v>0.45528455284552843</v>
      </c>
      <c r="AA271" s="64">
        <v>0.25203252032520324</v>
      </c>
      <c r="AB271" s="65">
        <v>123</v>
      </c>
    </row>
    <row r="272" spans="1:28">
      <c r="A272" s="57" t="s">
        <v>525</v>
      </c>
      <c r="B272" s="57">
        <v>105</v>
      </c>
      <c r="C272" s="58" t="s">
        <v>13</v>
      </c>
      <c r="D272" s="59" t="s">
        <v>526</v>
      </c>
      <c r="E272" s="60">
        <v>0</v>
      </c>
      <c r="F272" s="60">
        <v>0.5714285714285714</v>
      </c>
      <c r="G272" s="60">
        <v>0</v>
      </c>
      <c r="H272" s="60">
        <v>0.22222222222222221</v>
      </c>
      <c r="I272" s="60">
        <v>0.20634920634920634</v>
      </c>
      <c r="J272" s="59">
        <v>63</v>
      </c>
      <c r="K272" s="61">
        <v>0</v>
      </c>
      <c r="L272" s="61">
        <v>0.67346938775510201</v>
      </c>
      <c r="M272" s="61">
        <v>0</v>
      </c>
      <c r="N272" s="61">
        <v>0.18367346938775511</v>
      </c>
      <c r="O272" s="61">
        <v>0.14285714285714285</v>
      </c>
      <c r="P272" s="62">
        <v>49</v>
      </c>
      <c r="Q272" s="63">
        <v>0</v>
      </c>
      <c r="R272" s="32">
        <v>0.54716981132075471</v>
      </c>
      <c r="S272" s="63">
        <v>1.8867924528301886E-2</v>
      </c>
      <c r="T272" s="63">
        <v>0.26415094339622641</v>
      </c>
      <c r="U272" s="63">
        <v>0.16981132075471697</v>
      </c>
      <c r="V272" s="59">
        <v>53</v>
      </c>
      <c r="W272" s="64">
        <v>0</v>
      </c>
      <c r="X272" s="64">
        <v>0.51063829787234039</v>
      </c>
      <c r="Y272" s="64">
        <v>2.1276595744680851E-2</v>
      </c>
      <c r="Z272" s="64">
        <v>0.27659574468085107</v>
      </c>
      <c r="AA272" s="64">
        <v>0.19148936170212766</v>
      </c>
      <c r="AB272" s="65">
        <v>47</v>
      </c>
    </row>
    <row r="273" spans="1:28">
      <c r="A273" s="58">
        <v>18902</v>
      </c>
      <c r="B273" s="58">
        <v>900</v>
      </c>
      <c r="C273" s="58" t="s">
        <v>13</v>
      </c>
      <c r="D273" s="21" t="s">
        <v>527</v>
      </c>
      <c r="E273" s="63" t="s">
        <v>694</v>
      </c>
      <c r="F273" s="32" t="s">
        <v>694</v>
      </c>
      <c r="G273" s="63" t="s">
        <v>694</v>
      </c>
      <c r="H273" s="63" t="s">
        <v>694</v>
      </c>
      <c r="I273" s="63" t="s">
        <v>694</v>
      </c>
      <c r="J273" s="63" t="s">
        <v>694</v>
      </c>
      <c r="K273" s="66" t="s">
        <v>694</v>
      </c>
      <c r="L273" s="66" t="s">
        <v>694</v>
      </c>
      <c r="M273" s="66" t="s">
        <v>694</v>
      </c>
      <c r="N273" s="66" t="s">
        <v>694</v>
      </c>
      <c r="O273" s="61" t="s">
        <v>694</v>
      </c>
      <c r="P273" s="61" t="s">
        <v>694</v>
      </c>
      <c r="Q273" s="63" t="s">
        <v>694</v>
      </c>
      <c r="R273" s="32" t="s">
        <v>694</v>
      </c>
      <c r="S273" s="63" t="s">
        <v>694</v>
      </c>
      <c r="T273" s="63" t="s">
        <v>694</v>
      </c>
      <c r="U273" s="63" t="s">
        <v>694</v>
      </c>
      <c r="V273" s="63" t="s">
        <v>694</v>
      </c>
      <c r="W273" s="64" t="s">
        <v>694</v>
      </c>
      <c r="X273" s="64" t="s">
        <v>694</v>
      </c>
      <c r="Y273" s="64" t="s">
        <v>694</v>
      </c>
      <c r="Z273" s="64" t="s">
        <v>694</v>
      </c>
      <c r="AA273" s="64" t="s">
        <v>694</v>
      </c>
      <c r="AB273" s="64" t="s">
        <v>694</v>
      </c>
    </row>
    <row r="274" spans="1:28">
      <c r="A274" s="57" t="s">
        <v>528</v>
      </c>
      <c r="B274" s="57">
        <v>121</v>
      </c>
      <c r="C274" s="58" t="s">
        <v>13</v>
      </c>
      <c r="D274" s="59" t="s">
        <v>529</v>
      </c>
      <c r="E274" s="60">
        <v>0.47169811320754718</v>
      </c>
      <c r="F274" s="60">
        <v>0.31446540880503143</v>
      </c>
      <c r="G274" s="60">
        <v>3.1446540880503146E-3</v>
      </c>
      <c r="H274" s="60">
        <v>6.6037735849056603E-2</v>
      </c>
      <c r="I274" s="60">
        <v>0.14465408805031446</v>
      </c>
      <c r="J274" s="59">
        <v>318</v>
      </c>
      <c r="K274" s="61">
        <v>0.51780821917808217</v>
      </c>
      <c r="L274" s="61">
        <v>0.28219178082191781</v>
      </c>
      <c r="M274" s="61">
        <v>0</v>
      </c>
      <c r="N274" s="61">
        <v>8.7671232876712329E-2</v>
      </c>
      <c r="O274" s="61">
        <v>0.11232876712328767</v>
      </c>
      <c r="P274" s="62">
        <v>365</v>
      </c>
      <c r="Q274" s="63">
        <v>0.59214501510574014</v>
      </c>
      <c r="R274" s="32">
        <v>0.26586102719033233</v>
      </c>
      <c r="S274" s="63">
        <v>6.0422960725075529E-3</v>
      </c>
      <c r="T274" s="63">
        <v>4.8338368580060423E-2</v>
      </c>
      <c r="U274" s="63">
        <v>8.7613293051359523E-2</v>
      </c>
      <c r="V274" s="59">
        <v>331</v>
      </c>
      <c r="W274" s="64">
        <v>0.565359477124183</v>
      </c>
      <c r="X274" s="64">
        <v>0.26143790849673204</v>
      </c>
      <c r="Y274" s="64">
        <v>0</v>
      </c>
      <c r="Z274" s="64">
        <v>8.4967320261437912E-2</v>
      </c>
      <c r="AA274" s="64">
        <v>8.8235294117647065E-2</v>
      </c>
      <c r="AB274" s="65">
        <v>306</v>
      </c>
    </row>
    <row r="275" spans="1:28">
      <c r="A275" s="57" t="s">
        <v>530</v>
      </c>
      <c r="B275" s="57">
        <v>113</v>
      </c>
      <c r="C275" s="58" t="s">
        <v>13</v>
      </c>
      <c r="D275" s="59" t="s">
        <v>531</v>
      </c>
      <c r="E275" s="60" t="s">
        <v>774</v>
      </c>
      <c r="F275" s="60" t="s">
        <v>774</v>
      </c>
      <c r="G275" s="60" t="s">
        <v>774</v>
      </c>
      <c r="H275" s="60" t="s">
        <v>774</v>
      </c>
      <c r="I275" s="60" t="s">
        <v>774</v>
      </c>
      <c r="J275" s="60" t="s">
        <v>774</v>
      </c>
      <c r="K275" s="61" t="s">
        <v>774</v>
      </c>
      <c r="L275" s="61" t="s">
        <v>774</v>
      </c>
      <c r="M275" s="61" t="s">
        <v>774</v>
      </c>
      <c r="N275" s="61" t="s">
        <v>774</v>
      </c>
      <c r="O275" s="61" t="s">
        <v>774</v>
      </c>
      <c r="P275" s="61" t="s">
        <v>774</v>
      </c>
      <c r="Q275" s="63" t="s">
        <v>694</v>
      </c>
      <c r="R275" s="32" t="s">
        <v>694</v>
      </c>
      <c r="S275" s="63" t="s">
        <v>694</v>
      </c>
      <c r="T275" s="63" t="s">
        <v>694</v>
      </c>
      <c r="U275" s="63" t="s">
        <v>694</v>
      </c>
      <c r="V275" s="63" t="s">
        <v>694</v>
      </c>
      <c r="W275" s="64" t="s">
        <v>694</v>
      </c>
      <c r="X275" s="64" t="s">
        <v>694</v>
      </c>
      <c r="Y275" s="64" t="s">
        <v>694</v>
      </c>
      <c r="Z275" s="64" t="s">
        <v>694</v>
      </c>
      <c r="AA275" s="64" t="s">
        <v>694</v>
      </c>
      <c r="AB275" s="64" t="s">
        <v>694</v>
      </c>
    </row>
    <row r="276" spans="1:28">
      <c r="A276" s="57" t="s">
        <v>532</v>
      </c>
      <c r="B276" s="57">
        <v>121</v>
      </c>
      <c r="C276" s="58" t="s">
        <v>13</v>
      </c>
      <c r="D276" s="59" t="s">
        <v>533</v>
      </c>
      <c r="E276" s="60">
        <v>0.64556962025316456</v>
      </c>
      <c r="F276" s="60">
        <v>1.2658227848101266E-2</v>
      </c>
      <c r="G276" s="60">
        <v>0</v>
      </c>
      <c r="H276" s="60">
        <v>0.26582278481012656</v>
      </c>
      <c r="I276" s="60">
        <v>7.5949367088607597E-2</v>
      </c>
      <c r="J276" s="59">
        <v>79</v>
      </c>
      <c r="K276" s="61">
        <v>0.41052631578947368</v>
      </c>
      <c r="L276" s="61">
        <v>0.10526315789473684</v>
      </c>
      <c r="M276" s="61">
        <v>0</v>
      </c>
      <c r="N276" s="61">
        <v>0.33684210526315789</v>
      </c>
      <c r="O276" s="61">
        <v>0.14736842105263157</v>
      </c>
      <c r="P276" s="62">
        <v>95</v>
      </c>
      <c r="Q276" s="63">
        <v>0.32323232323232326</v>
      </c>
      <c r="R276" s="32">
        <v>0.24242424242424243</v>
      </c>
      <c r="S276" s="63">
        <v>0</v>
      </c>
      <c r="T276" s="63">
        <v>0.27272727272727271</v>
      </c>
      <c r="U276" s="63">
        <v>0.16161616161616163</v>
      </c>
      <c r="V276" s="59">
        <v>99</v>
      </c>
      <c r="W276" s="64">
        <v>0.32989690721649484</v>
      </c>
      <c r="X276" s="64">
        <v>0.27835051546391754</v>
      </c>
      <c r="Y276" s="64">
        <v>0</v>
      </c>
      <c r="Z276" s="64">
        <v>0.24742268041237114</v>
      </c>
      <c r="AA276" s="64">
        <v>0.14432989690721648</v>
      </c>
      <c r="AB276" s="65">
        <v>97</v>
      </c>
    </row>
    <row r="277" spans="1:28">
      <c r="A277" s="57" t="s">
        <v>534</v>
      </c>
      <c r="B277" s="57">
        <v>101</v>
      </c>
      <c r="C277" s="58" t="s">
        <v>13</v>
      </c>
      <c r="D277" s="59" t="s">
        <v>535</v>
      </c>
      <c r="E277" s="60" t="s">
        <v>774</v>
      </c>
      <c r="F277" s="60" t="s">
        <v>774</v>
      </c>
      <c r="G277" s="60" t="s">
        <v>774</v>
      </c>
      <c r="H277" s="60" t="s">
        <v>774</v>
      </c>
      <c r="I277" s="60" t="s">
        <v>774</v>
      </c>
      <c r="J277" s="60" t="s">
        <v>774</v>
      </c>
      <c r="K277" s="61" t="s">
        <v>774</v>
      </c>
      <c r="L277" s="61" t="s">
        <v>774</v>
      </c>
      <c r="M277" s="61" t="s">
        <v>774</v>
      </c>
      <c r="N277" s="61" t="s">
        <v>774</v>
      </c>
      <c r="O277" s="61" t="s">
        <v>774</v>
      </c>
      <c r="P277" s="61" t="s">
        <v>774</v>
      </c>
      <c r="Q277" s="63" t="s">
        <v>694</v>
      </c>
      <c r="R277" s="32" t="s">
        <v>694</v>
      </c>
      <c r="S277" s="63" t="s">
        <v>694</v>
      </c>
      <c r="T277" s="63" t="s">
        <v>694</v>
      </c>
      <c r="U277" s="63" t="s">
        <v>694</v>
      </c>
      <c r="V277" s="63" t="s">
        <v>694</v>
      </c>
      <c r="W277" s="64" t="s">
        <v>774</v>
      </c>
      <c r="X277" s="64" t="s">
        <v>774</v>
      </c>
      <c r="Y277" s="64" t="s">
        <v>774</v>
      </c>
      <c r="Z277" s="64" t="s">
        <v>774</v>
      </c>
      <c r="AA277" s="64" t="s">
        <v>774</v>
      </c>
      <c r="AB277" s="65" t="s">
        <v>774</v>
      </c>
    </row>
    <row r="278" spans="1:28">
      <c r="A278" s="57" t="s">
        <v>536</v>
      </c>
      <c r="B278" s="57">
        <v>113</v>
      </c>
      <c r="C278" s="58" t="s">
        <v>13</v>
      </c>
      <c r="D278" s="59" t="s">
        <v>537</v>
      </c>
      <c r="E278" s="60">
        <v>0</v>
      </c>
      <c r="F278" s="60">
        <v>0.75</v>
      </c>
      <c r="G278" s="60">
        <v>0</v>
      </c>
      <c r="H278" s="60">
        <v>0</v>
      </c>
      <c r="I278" s="60">
        <v>0.25</v>
      </c>
      <c r="J278" s="59">
        <v>12</v>
      </c>
      <c r="K278" s="61">
        <v>0</v>
      </c>
      <c r="L278" s="61">
        <v>0.5625</v>
      </c>
      <c r="M278" s="61">
        <v>0</v>
      </c>
      <c r="N278" s="61">
        <v>0.125</v>
      </c>
      <c r="O278" s="61">
        <v>0.3125</v>
      </c>
      <c r="P278" s="62">
        <v>16</v>
      </c>
      <c r="Q278" s="63">
        <v>0</v>
      </c>
      <c r="R278" s="32">
        <v>0.5714285714285714</v>
      </c>
      <c r="S278" s="63">
        <v>0</v>
      </c>
      <c r="T278" s="63">
        <v>0</v>
      </c>
      <c r="U278" s="63">
        <v>0.42857142857142855</v>
      </c>
      <c r="V278" s="59">
        <v>14</v>
      </c>
      <c r="W278" s="64">
        <v>0</v>
      </c>
      <c r="X278" s="64">
        <v>0.6</v>
      </c>
      <c r="Y278" s="64">
        <v>0</v>
      </c>
      <c r="Z278" s="64">
        <v>0</v>
      </c>
      <c r="AA278" s="64">
        <v>0.4</v>
      </c>
      <c r="AB278" s="65">
        <v>10</v>
      </c>
    </row>
    <row r="279" spans="1:28" ht="15.75" customHeight="1">
      <c r="A279" s="57" t="s">
        <v>538</v>
      </c>
      <c r="B279" s="57">
        <v>105</v>
      </c>
      <c r="C279" s="58" t="s">
        <v>13</v>
      </c>
      <c r="D279" s="59" t="s">
        <v>539</v>
      </c>
      <c r="E279" s="60" t="s">
        <v>774</v>
      </c>
      <c r="F279" s="60" t="s">
        <v>774</v>
      </c>
      <c r="G279" s="60" t="s">
        <v>774</v>
      </c>
      <c r="H279" s="60" t="s">
        <v>774</v>
      </c>
      <c r="I279" s="60" t="s">
        <v>774</v>
      </c>
      <c r="J279" s="60" t="s">
        <v>774</v>
      </c>
      <c r="K279" s="61" t="s">
        <v>774</v>
      </c>
      <c r="L279" s="61" t="s">
        <v>774</v>
      </c>
      <c r="M279" s="61" t="s">
        <v>774</v>
      </c>
      <c r="N279" s="61" t="s">
        <v>774</v>
      </c>
      <c r="O279" s="61" t="s">
        <v>774</v>
      </c>
      <c r="P279" s="61" t="s">
        <v>774</v>
      </c>
      <c r="Q279" s="60" t="s">
        <v>774</v>
      </c>
      <c r="R279" s="60" t="s">
        <v>774</v>
      </c>
      <c r="S279" s="60" t="s">
        <v>774</v>
      </c>
      <c r="T279" s="60" t="s">
        <v>774</v>
      </c>
      <c r="U279" s="60" t="s">
        <v>774</v>
      </c>
      <c r="V279" s="60" t="s">
        <v>774</v>
      </c>
      <c r="W279" s="64" t="s">
        <v>774</v>
      </c>
      <c r="X279" s="64" t="s">
        <v>774</v>
      </c>
      <c r="Y279" s="64" t="s">
        <v>774</v>
      </c>
      <c r="Z279" s="64" t="s">
        <v>774</v>
      </c>
      <c r="AA279" s="64" t="s">
        <v>774</v>
      </c>
      <c r="AB279" s="65" t="s">
        <v>774</v>
      </c>
    </row>
    <row r="280" spans="1:28">
      <c r="A280" s="57" t="s">
        <v>540</v>
      </c>
      <c r="B280" s="57">
        <v>113</v>
      </c>
      <c r="C280" s="58" t="s">
        <v>13</v>
      </c>
      <c r="D280" s="59" t="s">
        <v>541</v>
      </c>
      <c r="E280" s="60" t="s">
        <v>774</v>
      </c>
      <c r="F280" s="60" t="s">
        <v>774</v>
      </c>
      <c r="G280" s="60" t="s">
        <v>774</v>
      </c>
      <c r="H280" s="60" t="s">
        <v>774</v>
      </c>
      <c r="I280" s="60" t="s">
        <v>774</v>
      </c>
      <c r="J280" s="60" t="s">
        <v>774</v>
      </c>
      <c r="K280" s="61" t="s">
        <v>774</v>
      </c>
      <c r="L280" s="61" t="s">
        <v>774</v>
      </c>
      <c r="M280" s="61" t="s">
        <v>774</v>
      </c>
      <c r="N280" s="61" t="s">
        <v>774</v>
      </c>
      <c r="O280" s="61" t="s">
        <v>774</v>
      </c>
      <c r="P280" s="61" t="s">
        <v>774</v>
      </c>
      <c r="Q280" s="60" t="s">
        <v>774</v>
      </c>
      <c r="R280" s="60" t="s">
        <v>774</v>
      </c>
      <c r="S280" s="60" t="s">
        <v>774</v>
      </c>
      <c r="T280" s="60" t="s">
        <v>774</v>
      </c>
      <c r="U280" s="60" t="s">
        <v>774</v>
      </c>
      <c r="V280" s="60" t="s">
        <v>774</v>
      </c>
      <c r="W280" s="64" t="s">
        <v>774</v>
      </c>
      <c r="X280" s="64" t="s">
        <v>774</v>
      </c>
      <c r="Y280" s="64" t="s">
        <v>774</v>
      </c>
      <c r="Z280" s="64" t="s">
        <v>774</v>
      </c>
      <c r="AA280" s="64" t="s">
        <v>774</v>
      </c>
      <c r="AB280" s="65" t="s">
        <v>774</v>
      </c>
    </row>
    <row r="281" spans="1:28">
      <c r="A281" s="57" t="s">
        <v>542</v>
      </c>
      <c r="B281" s="57">
        <v>171</v>
      </c>
      <c r="C281" s="58" t="s">
        <v>13</v>
      </c>
      <c r="D281" s="59" t="s">
        <v>543</v>
      </c>
      <c r="E281" s="60" t="s">
        <v>774</v>
      </c>
      <c r="F281" s="60" t="s">
        <v>774</v>
      </c>
      <c r="G281" s="60" t="s">
        <v>774</v>
      </c>
      <c r="H281" s="60" t="s">
        <v>774</v>
      </c>
      <c r="I281" s="60" t="s">
        <v>774</v>
      </c>
      <c r="J281" s="60" t="s">
        <v>774</v>
      </c>
      <c r="K281" s="61" t="s">
        <v>774</v>
      </c>
      <c r="L281" s="61" t="s">
        <v>774</v>
      </c>
      <c r="M281" s="61" t="s">
        <v>774</v>
      </c>
      <c r="N281" s="61" t="s">
        <v>774</v>
      </c>
      <c r="O281" s="61" t="s">
        <v>774</v>
      </c>
      <c r="P281" s="61" t="s">
        <v>774</v>
      </c>
      <c r="Q281" s="60" t="s">
        <v>774</v>
      </c>
      <c r="R281" s="60" t="s">
        <v>774</v>
      </c>
      <c r="S281" s="60" t="s">
        <v>774</v>
      </c>
      <c r="T281" s="60" t="s">
        <v>774</v>
      </c>
      <c r="U281" s="60" t="s">
        <v>774</v>
      </c>
      <c r="V281" s="60" t="s">
        <v>774</v>
      </c>
      <c r="W281" s="64" t="s">
        <v>774</v>
      </c>
      <c r="X281" s="64" t="s">
        <v>774</v>
      </c>
      <c r="Y281" s="64" t="s">
        <v>774</v>
      </c>
      <c r="Z281" s="64" t="s">
        <v>774</v>
      </c>
      <c r="AA281" s="64" t="s">
        <v>774</v>
      </c>
      <c r="AB281" s="65" t="s">
        <v>774</v>
      </c>
    </row>
    <row r="282" spans="1:28">
      <c r="A282" s="57" t="s">
        <v>544</v>
      </c>
      <c r="B282" s="57">
        <v>105</v>
      </c>
      <c r="C282" s="58" t="s">
        <v>13</v>
      </c>
      <c r="D282" s="59" t="s">
        <v>545</v>
      </c>
      <c r="E282" s="60">
        <v>0.97142857142857142</v>
      </c>
      <c r="F282" s="60">
        <v>0</v>
      </c>
      <c r="G282" s="60">
        <v>0</v>
      </c>
      <c r="H282" s="60">
        <v>2.8571428571428571E-2</v>
      </c>
      <c r="I282" s="60">
        <v>0</v>
      </c>
      <c r="J282" s="59">
        <v>35</v>
      </c>
      <c r="K282" s="61">
        <v>0.9</v>
      </c>
      <c r="L282" s="61">
        <v>0</v>
      </c>
      <c r="M282" s="61">
        <v>0</v>
      </c>
      <c r="N282" s="61">
        <v>0.1</v>
      </c>
      <c r="O282" s="61">
        <v>0</v>
      </c>
      <c r="P282" s="62">
        <v>30</v>
      </c>
      <c r="Q282" s="63">
        <v>0.8214285714285714</v>
      </c>
      <c r="R282" s="32">
        <v>0</v>
      </c>
      <c r="S282" s="63">
        <v>3.5714285714285712E-2</v>
      </c>
      <c r="T282" s="63">
        <v>0.14285714285714285</v>
      </c>
      <c r="U282" s="63">
        <v>0</v>
      </c>
      <c r="V282" s="59">
        <v>28</v>
      </c>
      <c r="W282" s="64">
        <v>0.89189189189189189</v>
      </c>
      <c r="X282" s="64">
        <v>0</v>
      </c>
      <c r="Y282" s="64">
        <v>0</v>
      </c>
      <c r="Z282" s="64">
        <v>0.10810810810810811</v>
      </c>
      <c r="AA282" s="64">
        <v>0</v>
      </c>
      <c r="AB282" s="65">
        <v>37</v>
      </c>
    </row>
    <row r="283" spans="1:28">
      <c r="A283" s="57" t="s">
        <v>546</v>
      </c>
      <c r="B283" s="57">
        <v>123</v>
      </c>
      <c r="C283" s="58" t="s">
        <v>13</v>
      </c>
      <c r="D283" s="59" t="s">
        <v>547</v>
      </c>
      <c r="E283" s="63" t="s">
        <v>694</v>
      </c>
      <c r="F283" s="32" t="s">
        <v>694</v>
      </c>
      <c r="G283" s="63" t="s">
        <v>694</v>
      </c>
      <c r="H283" s="63" t="s">
        <v>694</v>
      </c>
      <c r="I283" s="63" t="s">
        <v>694</v>
      </c>
      <c r="J283" s="63" t="s">
        <v>694</v>
      </c>
      <c r="K283" s="66" t="s">
        <v>694</v>
      </c>
      <c r="L283" s="66" t="s">
        <v>694</v>
      </c>
      <c r="M283" s="66" t="s">
        <v>694</v>
      </c>
      <c r="N283" s="66" t="s">
        <v>694</v>
      </c>
      <c r="O283" s="61" t="s">
        <v>694</v>
      </c>
      <c r="P283" s="61" t="s">
        <v>694</v>
      </c>
      <c r="Q283" s="60" t="s">
        <v>774</v>
      </c>
      <c r="R283" s="60" t="s">
        <v>774</v>
      </c>
      <c r="S283" s="60" t="s">
        <v>774</v>
      </c>
      <c r="T283" s="60" t="s">
        <v>774</v>
      </c>
      <c r="U283" s="60" t="s">
        <v>774</v>
      </c>
      <c r="V283" s="60" t="s">
        <v>774</v>
      </c>
      <c r="W283" s="64" t="s">
        <v>774</v>
      </c>
      <c r="X283" s="64" t="s">
        <v>774</v>
      </c>
      <c r="Y283" s="64" t="s">
        <v>774</v>
      </c>
      <c r="Z283" s="64" t="s">
        <v>774</v>
      </c>
      <c r="AA283" s="64" t="s">
        <v>774</v>
      </c>
      <c r="AB283" s="65" t="s">
        <v>774</v>
      </c>
    </row>
    <row r="284" spans="1:28">
      <c r="A284" s="57" t="s">
        <v>548</v>
      </c>
      <c r="B284" s="57">
        <v>112</v>
      </c>
      <c r="C284" s="58" t="s">
        <v>13</v>
      </c>
      <c r="D284" s="59" t="s">
        <v>549</v>
      </c>
      <c r="E284" s="60" t="s">
        <v>774</v>
      </c>
      <c r="F284" s="60" t="s">
        <v>774</v>
      </c>
      <c r="G284" s="60" t="s">
        <v>774</v>
      </c>
      <c r="H284" s="60" t="s">
        <v>774</v>
      </c>
      <c r="I284" s="60" t="s">
        <v>774</v>
      </c>
      <c r="J284" s="60" t="s">
        <v>774</v>
      </c>
      <c r="K284" s="61" t="s">
        <v>774</v>
      </c>
      <c r="L284" s="61" t="s">
        <v>774</v>
      </c>
      <c r="M284" s="61" t="s">
        <v>774</v>
      </c>
      <c r="N284" s="61" t="s">
        <v>774</v>
      </c>
      <c r="O284" s="61" t="s">
        <v>774</v>
      </c>
      <c r="P284" s="61" t="s">
        <v>774</v>
      </c>
      <c r="Q284" s="60" t="s">
        <v>774</v>
      </c>
      <c r="R284" s="60" t="s">
        <v>774</v>
      </c>
      <c r="S284" s="60" t="s">
        <v>774</v>
      </c>
      <c r="T284" s="60" t="s">
        <v>774</v>
      </c>
      <c r="U284" s="60" t="s">
        <v>774</v>
      </c>
      <c r="V284" s="60" t="s">
        <v>774</v>
      </c>
      <c r="W284" s="64" t="s">
        <v>774</v>
      </c>
      <c r="X284" s="64" t="s">
        <v>774</v>
      </c>
      <c r="Y284" s="64" t="s">
        <v>774</v>
      </c>
      <c r="Z284" s="64" t="s">
        <v>774</v>
      </c>
      <c r="AA284" s="64" t="s">
        <v>774</v>
      </c>
      <c r="AB284" s="65" t="s">
        <v>774</v>
      </c>
    </row>
    <row r="285" spans="1:28">
      <c r="A285" s="57">
        <v>20400</v>
      </c>
      <c r="B285" s="57">
        <v>112</v>
      </c>
      <c r="C285" s="58" t="s">
        <v>13</v>
      </c>
      <c r="D285" s="59" t="s">
        <v>550</v>
      </c>
      <c r="E285" s="63" t="s">
        <v>694</v>
      </c>
      <c r="F285" s="32" t="s">
        <v>694</v>
      </c>
      <c r="G285" s="63" t="s">
        <v>694</v>
      </c>
      <c r="H285" s="63" t="s">
        <v>694</v>
      </c>
      <c r="I285" s="63" t="s">
        <v>694</v>
      </c>
      <c r="J285" s="63" t="s">
        <v>694</v>
      </c>
      <c r="K285" s="61" t="s">
        <v>774</v>
      </c>
      <c r="L285" s="61" t="s">
        <v>774</v>
      </c>
      <c r="M285" s="61" t="s">
        <v>774</v>
      </c>
      <c r="N285" s="61" t="s">
        <v>774</v>
      </c>
      <c r="O285" s="61" t="s">
        <v>774</v>
      </c>
      <c r="P285" s="61" t="s">
        <v>774</v>
      </c>
      <c r="Q285" s="60" t="s">
        <v>774</v>
      </c>
      <c r="R285" s="60" t="s">
        <v>774</v>
      </c>
      <c r="S285" s="60" t="s">
        <v>774</v>
      </c>
      <c r="T285" s="60" t="s">
        <v>774</v>
      </c>
      <c r="U285" s="60" t="s">
        <v>774</v>
      </c>
      <c r="V285" s="60" t="s">
        <v>774</v>
      </c>
      <c r="W285" s="64" t="s">
        <v>774</v>
      </c>
      <c r="X285" s="64" t="s">
        <v>774</v>
      </c>
      <c r="Y285" s="64" t="s">
        <v>774</v>
      </c>
      <c r="Z285" s="64" t="s">
        <v>774</v>
      </c>
      <c r="AA285" s="64" t="s">
        <v>774</v>
      </c>
      <c r="AB285" s="65" t="s">
        <v>774</v>
      </c>
    </row>
    <row r="286" spans="1:28">
      <c r="A286" s="57" t="s">
        <v>551</v>
      </c>
      <c r="B286" s="57">
        <v>121</v>
      </c>
      <c r="C286" s="58" t="s">
        <v>13</v>
      </c>
      <c r="D286" s="59" t="s">
        <v>552</v>
      </c>
      <c r="E286" s="60">
        <v>0.28205128205128205</v>
      </c>
      <c r="F286" s="60">
        <v>0.53846153846153844</v>
      </c>
      <c r="G286" s="60">
        <v>0</v>
      </c>
      <c r="H286" s="60">
        <v>2.564102564102564E-2</v>
      </c>
      <c r="I286" s="60">
        <v>0.15384615384615385</v>
      </c>
      <c r="J286" s="59">
        <v>39</v>
      </c>
      <c r="K286" s="61">
        <v>0.27500000000000002</v>
      </c>
      <c r="L286" s="61">
        <v>0.6</v>
      </c>
      <c r="M286" s="61">
        <v>0</v>
      </c>
      <c r="N286" s="61">
        <v>0.125</v>
      </c>
      <c r="O286" s="61">
        <v>0</v>
      </c>
      <c r="P286" s="62">
        <v>40</v>
      </c>
      <c r="Q286" s="63">
        <v>0.21052631578947367</v>
      </c>
      <c r="R286" s="32">
        <v>0.68421052631578949</v>
      </c>
      <c r="S286" s="63">
        <v>0</v>
      </c>
      <c r="T286" s="63">
        <v>0.10526315789473684</v>
      </c>
      <c r="U286" s="63">
        <v>0</v>
      </c>
      <c r="V286" s="59">
        <v>19</v>
      </c>
      <c r="W286" s="64">
        <v>0.16666666666666666</v>
      </c>
      <c r="X286" s="64">
        <v>0.77777777777777779</v>
      </c>
      <c r="Y286" s="64">
        <v>0</v>
      </c>
      <c r="Z286" s="64">
        <v>5.5555555555555552E-2</v>
      </c>
      <c r="AA286" s="64">
        <v>0</v>
      </c>
      <c r="AB286" s="65">
        <v>18</v>
      </c>
    </row>
    <row r="287" spans="1:28">
      <c r="A287" s="57" t="s">
        <v>553</v>
      </c>
      <c r="B287" s="57">
        <v>113</v>
      </c>
      <c r="C287" s="58" t="s">
        <v>8</v>
      </c>
      <c r="D287" s="59" t="s">
        <v>554</v>
      </c>
      <c r="E287" s="60">
        <v>5.4545454545454543E-2</v>
      </c>
      <c r="F287" s="60">
        <v>0.76363636363636367</v>
      </c>
      <c r="G287" s="60">
        <v>0</v>
      </c>
      <c r="H287" s="60">
        <v>3.6363636363636362E-2</v>
      </c>
      <c r="I287" s="60">
        <v>0.14545454545454545</v>
      </c>
      <c r="J287" s="59">
        <v>55</v>
      </c>
      <c r="K287" s="61">
        <v>1.2658227848101266E-2</v>
      </c>
      <c r="L287" s="61">
        <v>0.72151898734177211</v>
      </c>
      <c r="M287" s="61">
        <v>0</v>
      </c>
      <c r="N287" s="61">
        <v>0.22784810126582278</v>
      </c>
      <c r="O287" s="61">
        <v>3.7974683544303799E-2</v>
      </c>
      <c r="P287" s="62">
        <v>79</v>
      </c>
      <c r="Q287" s="63">
        <v>7.0422535211267609E-2</v>
      </c>
      <c r="R287" s="32">
        <v>0.60563380281690138</v>
      </c>
      <c r="S287" s="63">
        <v>4.2253521126760563E-2</v>
      </c>
      <c r="T287" s="63">
        <v>0.25352112676056338</v>
      </c>
      <c r="U287" s="63">
        <v>2.8169014084507043E-2</v>
      </c>
      <c r="V287" s="59">
        <v>71</v>
      </c>
      <c r="W287" s="64">
        <v>1.4492753623188406E-2</v>
      </c>
      <c r="X287" s="64">
        <v>0.71014492753623193</v>
      </c>
      <c r="Y287" s="64">
        <v>0</v>
      </c>
      <c r="Z287" s="64">
        <v>0.27536231884057971</v>
      </c>
      <c r="AA287" s="64">
        <v>0</v>
      </c>
      <c r="AB287" s="65">
        <v>69</v>
      </c>
    </row>
    <row r="288" spans="1:28">
      <c r="A288" s="57" t="s">
        <v>555</v>
      </c>
      <c r="B288" s="57">
        <v>105</v>
      </c>
      <c r="C288" s="58" t="s">
        <v>13</v>
      </c>
      <c r="D288" s="59" t="s">
        <v>556</v>
      </c>
      <c r="E288" s="60">
        <v>0.2857142857142857</v>
      </c>
      <c r="F288" s="60">
        <v>0.7142857142857143</v>
      </c>
      <c r="G288" s="60">
        <v>0</v>
      </c>
      <c r="H288" s="60">
        <v>0</v>
      </c>
      <c r="I288" s="60">
        <v>0</v>
      </c>
      <c r="J288" s="59">
        <v>14</v>
      </c>
      <c r="K288" s="61">
        <v>0.5</v>
      </c>
      <c r="L288" s="61">
        <v>0.4</v>
      </c>
      <c r="M288" s="61">
        <v>0</v>
      </c>
      <c r="N288" s="61">
        <v>0.1</v>
      </c>
      <c r="O288" s="61">
        <v>0</v>
      </c>
      <c r="P288" s="62">
        <v>10</v>
      </c>
      <c r="Q288" s="63">
        <v>0.33333333333333331</v>
      </c>
      <c r="R288" s="32">
        <v>0.66666666666666663</v>
      </c>
      <c r="S288" s="63">
        <v>0</v>
      </c>
      <c r="T288" s="63">
        <v>0</v>
      </c>
      <c r="U288" s="63">
        <v>0</v>
      </c>
      <c r="V288" s="59">
        <v>12</v>
      </c>
      <c r="W288" s="64" t="s">
        <v>774</v>
      </c>
      <c r="X288" s="64" t="s">
        <v>774</v>
      </c>
      <c r="Y288" s="64" t="s">
        <v>774</v>
      </c>
      <c r="Z288" s="64" t="s">
        <v>774</v>
      </c>
      <c r="AA288" s="64" t="s">
        <v>774</v>
      </c>
      <c r="AB288" s="65" t="s">
        <v>774</v>
      </c>
    </row>
    <row r="289" spans="1:28">
      <c r="A289" s="57" t="s">
        <v>557</v>
      </c>
      <c r="B289" s="57">
        <v>121</v>
      </c>
      <c r="C289" s="58" t="s">
        <v>13</v>
      </c>
      <c r="D289" s="59" t="s">
        <v>558</v>
      </c>
      <c r="E289" s="60">
        <v>0</v>
      </c>
      <c r="F289" s="60">
        <v>0.38461538461538464</v>
      </c>
      <c r="G289" s="60">
        <v>0</v>
      </c>
      <c r="H289" s="60">
        <v>0.48717948717948717</v>
      </c>
      <c r="I289" s="60">
        <v>0.12820512820512819</v>
      </c>
      <c r="J289" s="59">
        <v>78</v>
      </c>
      <c r="K289" s="61">
        <v>0.36666666666666664</v>
      </c>
      <c r="L289" s="61">
        <v>0.35</v>
      </c>
      <c r="M289" s="61">
        <v>1.6666666666666666E-2</v>
      </c>
      <c r="N289" s="61">
        <v>0.21666666666666667</v>
      </c>
      <c r="O289" s="61">
        <v>0.05</v>
      </c>
      <c r="P289" s="62">
        <v>60</v>
      </c>
      <c r="Q289" s="63">
        <v>0.5</v>
      </c>
      <c r="R289" s="32">
        <v>0.28846153846153844</v>
      </c>
      <c r="S289" s="63">
        <v>0</v>
      </c>
      <c r="T289" s="63">
        <v>0.15384615384615385</v>
      </c>
      <c r="U289" s="63">
        <v>5.7692307692307696E-2</v>
      </c>
      <c r="V289" s="59">
        <v>52</v>
      </c>
      <c r="W289" s="64">
        <v>0.46666666666666667</v>
      </c>
      <c r="X289" s="64">
        <v>0.31111111111111112</v>
      </c>
      <c r="Y289" s="64">
        <v>0</v>
      </c>
      <c r="Z289" s="64">
        <v>0.13333333333333333</v>
      </c>
      <c r="AA289" s="64">
        <v>8.8888888888888892E-2</v>
      </c>
      <c r="AB289" s="65">
        <v>45</v>
      </c>
    </row>
    <row r="290" spans="1:28">
      <c r="A290" s="57" t="s">
        <v>559</v>
      </c>
      <c r="B290" s="57">
        <v>101</v>
      </c>
      <c r="C290" s="58" t="s">
        <v>13</v>
      </c>
      <c r="D290" s="59" t="s">
        <v>560</v>
      </c>
      <c r="E290" s="60" t="s">
        <v>774</v>
      </c>
      <c r="F290" s="60" t="s">
        <v>774</v>
      </c>
      <c r="G290" s="60" t="s">
        <v>774</v>
      </c>
      <c r="H290" s="60" t="s">
        <v>774</v>
      </c>
      <c r="I290" s="60" t="s">
        <v>774</v>
      </c>
      <c r="J290" s="60" t="s">
        <v>774</v>
      </c>
      <c r="K290" s="61" t="s">
        <v>774</v>
      </c>
      <c r="L290" s="61" t="s">
        <v>774</v>
      </c>
      <c r="M290" s="61" t="s">
        <v>774</v>
      </c>
      <c r="N290" s="61" t="s">
        <v>774</v>
      </c>
      <c r="O290" s="61" t="s">
        <v>774</v>
      </c>
      <c r="P290" s="61" t="s">
        <v>774</v>
      </c>
      <c r="Q290" s="60" t="s">
        <v>774</v>
      </c>
      <c r="R290" s="60" t="s">
        <v>774</v>
      </c>
      <c r="S290" s="60" t="s">
        <v>774</v>
      </c>
      <c r="T290" s="60" t="s">
        <v>774</v>
      </c>
      <c r="U290" s="60" t="s">
        <v>774</v>
      </c>
      <c r="V290" s="60" t="s">
        <v>774</v>
      </c>
      <c r="W290" s="64" t="s">
        <v>774</v>
      </c>
      <c r="X290" s="64" t="s">
        <v>774</v>
      </c>
      <c r="Y290" s="64" t="s">
        <v>774</v>
      </c>
      <c r="Z290" s="64" t="s">
        <v>774</v>
      </c>
      <c r="AA290" s="64" t="s">
        <v>774</v>
      </c>
      <c r="AB290" s="65" t="s">
        <v>774</v>
      </c>
    </row>
    <row r="291" spans="1:28">
      <c r="A291" s="57" t="s">
        <v>561</v>
      </c>
      <c r="B291" s="57">
        <v>112</v>
      </c>
      <c r="C291" s="58" t="s">
        <v>13</v>
      </c>
      <c r="D291" s="59" t="s">
        <v>562</v>
      </c>
      <c r="E291" s="60">
        <v>0.13596491228070176</v>
      </c>
      <c r="F291" s="60">
        <v>0.27192982456140352</v>
      </c>
      <c r="G291" s="60">
        <v>0</v>
      </c>
      <c r="H291" s="60">
        <v>0.46052631578947367</v>
      </c>
      <c r="I291" s="60">
        <v>0.13157894736842105</v>
      </c>
      <c r="J291" s="59">
        <v>228</v>
      </c>
      <c r="K291" s="61">
        <v>0.24074074074074073</v>
      </c>
      <c r="L291" s="61">
        <v>0.43518518518518517</v>
      </c>
      <c r="M291" s="61">
        <v>0</v>
      </c>
      <c r="N291" s="61">
        <v>0.18055555555555555</v>
      </c>
      <c r="O291" s="61">
        <v>0.14351851851851852</v>
      </c>
      <c r="P291" s="62">
        <v>216</v>
      </c>
      <c r="Q291" s="63">
        <v>0.30901287553648071</v>
      </c>
      <c r="R291" s="32">
        <v>0.39914163090128757</v>
      </c>
      <c r="S291" s="63">
        <v>4.2918454935622317E-3</v>
      </c>
      <c r="T291" s="63">
        <v>0.16738197424892703</v>
      </c>
      <c r="U291" s="63">
        <v>0.12017167381974249</v>
      </c>
      <c r="V291" s="59">
        <v>233</v>
      </c>
      <c r="W291" s="64">
        <v>0.33333333333333331</v>
      </c>
      <c r="X291" s="64">
        <v>0.26470588235294118</v>
      </c>
      <c r="Y291" s="64">
        <v>0</v>
      </c>
      <c r="Z291" s="64">
        <v>0.26960784313725489</v>
      </c>
      <c r="AA291" s="64">
        <v>0.13235294117647059</v>
      </c>
      <c r="AB291" s="65">
        <v>204</v>
      </c>
    </row>
    <row r="292" spans="1:28">
      <c r="A292" s="57" t="s">
        <v>563</v>
      </c>
      <c r="B292" s="57">
        <v>121</v>
      </c>
      <c r="C292" s="58" t="s">
        <v>13</v>
      </c>
      <c r="D292" s="59" t="s">
        <v>564</v>
      </c>
      <c r="E292" s="60">
        <v>0.5</v>
      </c>
      <c r="F292" s="60">
        <v>0</v>
      </c>
      <c r="G292" s="60">
        <v>0</v>
      </c>
      <c r="H292" s="60">
        <v>0</v>
      </c>
      <c r="I292" s="60">
        <v>0.5</v>
      </c>
      <c r="J292" s="59">
        <v>14</v>
      </c>
      <c r="K292" s="61">
        <v>0.8</v>
      </c>
      <c r="L292" s="61">
        <v>0</v>
      </c>
      <c r="M292" s="61">
        <v>0</v>
      </c>
      <c r="N292" s="61">
        <v>0</v>
      </c>
      <c r="O292" s="61">
        <v>0.2</v>
      </c>
      <c r="P292" s="62">
        <v>15</v>
      </c>
      <c r="Q292" s="63">
        <v>1</v>
      </c>
      <c r="R292" s="32">
        <v>0</v>
      </c>
      <c r="S292" s="63">
        <v>0</v>
      </c>
      <c r="T292" s="63">
        <v>0</v>
      </c>
      <c r="U292" s="63">
        <v>0</v>
      </c>
      <c r="V292" s="59">
        <v>14</v>
      </c>
      <c r="W292" s="64">
        <v>1</v>
      </c>
      <c r="X292" s="64">
        <v>0</v>
      </c>
      <c r="Y292" s="64">
        <v>0</v>
      </c>
      <c r="Z292" s="64">
        <v>0</v>
      </c>
      <c r="AA292" s="64">
        <v>0</v>
      </c>
      <c r="AB292" s="65">
        <v>14</v>
      </c>
    </row>
    <row r="293" spans="1:28">
      <c r="A293" s="57" t="s">
        <v>565</v>
      </c>
      <c r="B293" s="57">
        <v>112</v>
      </c>
      <c r="C293" s="58" t="s">
        <v>13</v>
      </c>
      <c r="D293" s="59" t="s">
        <v>566</v>
      </c>
      <c r="E293" s="63" t="s">
        <v>694</v>
      </c>
      <c r="F293" s="32" t="s">
        <v>694</v>
      </c>
      <c r="G293" s="63" t="s">
        <v>694</v>
      </c>
      <c r="H293" s="63" t="s">
        <v>694</v>
      </c>
      <c r="I293" s="63" t="s">
        <v>694</v>
      </c>
      <c r="J293" s="63" t="s">
        <v>694</v>
      </c>
      <c r="K293" s="61" t="s">
        <v>774</v>
      </c>
      <c r="L293" s="61" t="s">
        <v>774</v>
      </c>
      <c r="M293" s="61" t="s">
        <v>774</v>
      </c>
      <c r="N293" s="61" t="s">
        <v>774</v>
      </c>
      <c r="O293" s="61" t="s">
        <v>774</v>
      </c>
      <c r="P293" s="61" t="s">
        <v>774</v>
      </c>
      <c r="Q293" s="60" t="s">
        <v>774</v>
      </c>
      <c r="R293" s="60" t="s">
        <v>774</v>
      </c>
      <c r="S293" s="60" t="s">
        <v>774</v>
      </c>
      <c r="T293" s="60" t="s">
        <v>774</v>
      </c>
      <c r="U293" s="60" t="s">
        <v>774</v>
      </c>
      <c r="V293" s="60" t="s">
        <v>774</v>
      </c>
      <c r="W293" s="64" t="s">
        <v>774</v>
      </c>
      <c r="X293" s="64" t="s">
        <v>774</v>
      </c>
      <c r="Y293" s="64" t="s">
        <v>774</v>
      </c>
      <c r="Z293" s="64" t="s">
        <v>774</v>
      </c>
      <c r="AA293" s="64" t="s">
        <v>774</v>
      </c>
      <c r="AB293" s="65" t="s">
        <v>774</v>
      </c>
    </row>
    <row r="294" spans="1:28">
      <c r="A294" s="57" t="s">
        <v>567</v>
      </c>
      <c r="B294" s="57">
        <v>105</v>
      </c>
      <c r="C294" s="58" t="s">
        <v>13</v>
      </c>
      <c r="D294" s="59" t="s">
        <v>568</v>
      </c>
      <c r="E294" s="60">
        <v>0.31818181818181818</v>
      </c>
      <c r="F294" s="60">
        <v>0</v>
      </c>
      <c r="G294" s="60">
        <v>0</v>
      </c>
      <c r="H294" s="60">
        <v>0.36363636363636365</v>
      </c>
      <c r="I294" s="60">
        <v>0.31818181818181818</v>
      </c>
      <c r="J294" s="59">
        <v>22</v>
      </c>
      <c r="K294" s="61">
        <v>0.4</v>
      </c>
      <c r="L294" s="61">
        <v>0</v>
      </c>
      <c r="M294" s="61">
        <v>0.12</v>
      </c>
      <c r="N294" s="61">
        <v>0.2</v>
      </c>
      <c r="O294" s="61">
        <v>0.28000000000000003</v>
      </c>
      <c r="P294" s="62">
        <v>25</v>
      </c>
      <c r="Q294" s="63">
        <v>0.25</v>
      </c>
      <c r="R294" s="32">
        <v>0</v>
      </c>
      <c r="S294" s="63">
        <v>0</v>
      </c>
      <c r="T294" s="63">
        <v>0.44444444444444442</v>
      </c>
      <c r="U294" s="63">
        <v>0.30555555555555558</v>
      </c>
      <c r="V294" s="59">
        <v>36</v>
      </c>
      <c r="W294" s="64">
        <v>0.34375</v>
      </c>
      <c r="X294" s="64">
        <v>6.25E-2</v>
      </c>
      <c r="Y294" s="64">
        <v>0</v>
      </c>
      <c r="Z294" s="64">
        <v>0.5</v>
      </c>
      <c r="AA294" s="64">
        <v>9.375E-2</v>
      </c>
      <c r="AB294" s="65">
        <v>32</v>
      </c>
    </row>
    <row r="295" spans="1:28">
      <c r="A295" s="57" t="s">
        <v>569</v>
      </c>
      <c r="B295" s="57">
        <v>123</v>
      </c>
      <c r="C295" s="58" t="s">
        <v>13</v>
      </c>
      <c r="D295" s="59" t="s">
        <v>570</v>
      </c>
      <c r="E295" s="60" t="s">
        <v>774</v>
      </c>
      <c r="F295" s="60" t="s">
        <v>774</v>
      </c>
      <c r="G295" s="60" t="s">
        <v>774</v>
      </c>
      <c r="H295" s="60" t="s">
        <v>774</v>
      </c>
      <c r="I295" s="60" t="s">
        <v>774</v>
      </c>
      <c r="J295" s="60" t="s">
        <v>774</v>
      </c>
      <c r="K295" s="61" t="s">
        <v>774</v>
      </c>
      <c r="L295" s="61" t="s">
        <v>774</v>
      </c>
      <c r="M295" s="61" t="s">
        <v>774</v>
      </c>
      <c r="N295" s="61" t="s">
        <v>774</v>
      </c>
      <c r="O295" s="61" t="s">
        <v>774</v>
      </c>
      <c r="P295" s="61" t="s">
        <v>774</v>
      </c>
      <c r="Q295" s="60" t="s">
        <v>774</v>
      </c>
      <c r="R295" s="60" t="s">
        <v>774</v>
      </c>
      <c r="S295" s="60" t="s">
        <v>774</v>
      </c>
      <c r="T295" s="60" t="s">
        <v>774</v>
      </c>
      <c r="U295" s="60" t="s">
        <v>774</v>
      </c>
      <c r="V295" s="60" t="s">
        <v>774</v>
      </c>
      <c r="W295" s="64" t="s">
        <v>774</v>
      </c>
      <c r="X295" s="64" t="s">
        <v>774</v>
      </c>
      <c r="Y295" s="64" t="s">
        <v>774</v>
      </c>
      <c r="Z295" s="64" t="s">
        <v>774</v>
      </c>
      <c r="AA295" s="64" t="s">
        <v>774</v>
      </c>
      <c r="AB295" s="65" t="s">
        <v>774</v>
      </c>
    </row>
    <row r="296" spans="1:28">
      <c r="A296" s="57" t="s">
        <v>571</v>
      </c>
      <c r="B296" s="57">
        <v>123</v>
      </c>
      <c r="C296" s="58" t="s">
        <v>13</v>
      </c>
      <c r="D296" s="59" t="s">
        <v>572</v>
      </c>
      <c r="E296" s="60">
        <v>2.3809523809523808E-2</v>
      </c>
      <c r="F296" s="60">
        <v>0.16666666666666666</v>
      </c>
      <c r="G296" s="60">
        <v>0</v>
      </c>
      <c r="H296" s="60">
        <v>0.59523809523809523</v>
      </c>
      <c r="I296" s="60">
        <v>0.21428571428571427</v>
      </c>
      <c r="J296" s="59">
        <v>42</v>
      </c>
      <c r="K296" s="61">
        <v>0</v>
      </c>
      <c r="L296" s="61">
        <v>0.22727272727272727</v>
      </c>
      <c r="M296" s="61">
        <v>0</v>
      </c>
      <c r="N296" s="61">
        <v>0.61363636363636365</v>
      </c>
      <c r="O296" s="61">
        <v>0.15909090909090909</v>
      </c>
      <c r="P296" s="62">
        <v>44</v>
      </c>
      <c r="Q296" s="63">
        <v>5.128205128205128E-2</v>
      </c>
      <c r="R296" s="32">
        <v>0.30769230769230771</v>
      </c>
      <c r="S296" s="63">
        <v>0</v>
      </c>
      <c r="T296" s="63">
        <v>0.53846153846153844</v>
      </c>
      <c r="U296" s="63">
        <v>0.10256410256410256</v>
      </c>
      <c r="V296" s="59">
        <v>39</v>
      </c>
      <c r="W296" s="64">
        <v>5.5555555555555552E-2</v>
      </c>
      <c r="X296" s="64">
        <v>0.3611111111111111</v>
      </c>
      <c r="Y296" s="64">
        <v>2.7777777777777776E-2</v>
      </c>
      <c r="Z296" s="64">
        <v>0.41666666666666669</v>
      </c>
      <c r="AA296" s="64">
        <v>0.1388888888888889</v>
      </c>
      <c r="AB296" s="65">
        <v>36</v>
      </c>
    </row>
    <row r="297" spans="1:28">
      <c r="A297" s="57" t="s">
        <v>573</v>
      </c>
      <c r="B297" s="57">
        <v>105</v>
      </c>
      <c r="C297" s="58" t="s">
        <v>13</v>
      </c>
      <c r="D297" s="59" t="s">
        <v>574</v>
      </c>
      <c r="E297" s="60">
        <v>1</v>
      </c>
      <c r="F297" s="60">
        <v>0</v>
      </c>
      <c r="G297" s="60">
        <v>0</v>
      </c>
      <c r="H297" s="60">
        <v>0</v>
      </c>
      <c r="I297" s="60">
        <v>0</v>
      </c>
      <c r="J297" s="59">
        <v>21</v>
      </c>
      <c r="K297" s="61">
        <v>0.96296296296296291</v>
      </c>
      <c r="L297" s="61">
        <v>3.7037037037037035E-2</v>
      </c>
      <c r="M297" s="61">
        <v>0</v>
      </c>
      <c r="N297" s="61">
        <v>0</v>
      </c>
      <c r="O297" s="61">
        <v>0</v>
      </c>
      <c r="P297" s="62">
        <v>27</v>
      </c>
      <c r="Q297" s="63">
        <v>1</v>
      </c>
      <c r="R297" s="32">
        <v>0</v>
      </c>
      <c r="S297" s="63">
        <v>0</v>
      </c>
      <c r="T297" s="63">
        <v>0</v>
      </c>
      <c r="U297" s="63">
        <v>0</v>
      </c>
      <c r="V297" s="59">
        <v>17</v>
      </c>
      <c r="W297" s="64">
        <v>1</v>
      </c>
      <c r="X297" s="64">
        <v>0</v>
      </c>
      <c r="Y297" s="64">
        <v>0</v>
      </c>
      <c r="Z297" s="64">
        <v>0</v>
      </c>
      <c r="AA297" s="64">
        <v>0</v>
      </c>
      <c r="AB297" s="65">
        <v>27</v>
      </c>
    </row>
    <row r="298" spans="1:28">
      <c r="A298" s="57" t="s">
        <v>575</v>
      </c>
      <c r="B298" s="57">
        <v>171</v>
      </c>
      <c r="C298" s="58" t="s">
        <v>13</v>
      </c>
      <c r="D298" s="59" t="s">
        <v>576</v>
      </c>
      <c r="E298" s="60">
        <v>0.58333333333333337</v>
      </c>
      <c r="F298" s="60">
        <v>0.41666666666666669</v>
      </c>
      <c r="G298" s="60">
        <v>0</v>
      </c>
      <c r="H298" s="60">
        <v>0</v>
      </c>
      <c r="I298" s="60">
        <v>0</v>
      </c>
      <c r="J298" s="59">
        <v>12</v>
      </c>
      <c r="K298" s="61">
        <v>0.4</v>
      </c>
      <c r="L298" s="61">
        <v>0.6</v>
      </c>
      <c r="M298" s="61">
        <v>0</v>
      </c>
      <c r="N298" s="61">
        <v>0</v>
      </c>
      <c r="O298" s="61">
        <v>0</v>
      </c>
      <c r="P298" s="62">
        <v>15</v>
      </c>
      <c r="Q298" s="63">
        <v>0.4</v>
      </c>
      <c r="R298" s="32">
        <v>0.6</v>
      </c>
      <c r="S298" s="63">
        <v>0</v>
      </c>
      <c r="T298" s="63">
        <v>0</v>
      </c>
      <c r="U298" s="63">
        <v>0</v>
      </c>
      <c r="V298" s="59">
        <v>10</v>
      </c>
      <c r="W298" s="64">
        <v>0.63636363636363635</v>
      </c>
      <c r="X298" s="64">
        <v>0.36363636363636365</v>
      </c>
      <c r="Y298" s="64">
        <v>0</v>
      </c>
      <c r="Z298" s="64">
        <v>0</v>
      </c>
      <c r="AA298" s="64">
        <v>0</v>
      </c>
      <c r="AB298" s="65">
        <v>11</v>
      </c>
    </row>
    <row r="299" spans="1:28">
      <c r="A299" s="58">
        <v>34979</v>
      </c>
      <c r="B299" s="58">
        <v>113</v>
      </c>
      <c r="C299" s="58" t="s">
        <v>13</v>
      </c>
      <c r="D299" s="21" t="s">
        <v>577</v>
      </c>
      <c r="E299" s="63" t="s">
        <v>694</v>
      </c>
      <c r="F299" s="32" t="s">
        <v>694</v>
      </c>
      <c r="G299" s="63" t="s">
        <v>694</v>
      </c>
      <c r="H299" s="63" t="s">
        <v>694</v>
      </c>
      <c r="I299" s="63" t="s">
        <v>694</v>
      </c>
      <c r="J299" s="63" t="s">
        <v>694</v>
      </c>
      <c r="K299" s="66" t="s">
        <v>694</v>
      </c>
      <c r="L299" s="66" t="s">
        <v>694</v>
      </c>
      <c r="M299" s="66" t="s">
        <v>694</v>
      </c>
      <c r="N299" s="66" t="s">
        <v>694</v>
      </c>
      <c r="O299" s="61" t="s">
        <v>694</v>
      </c>
      <c r="P299" s="61" t="s">
        <v>694</v>
      </c>
      <c r="Q299" s="63" t="s">
        <v>694</v>
      </c>
      <c r="R299" s="32" t="s">
        <v>694</v>
      </c>
      <c r="S299" s="63" t="s">
        <v>694</v>
      </c>
      <c r="T299" s="63" t="s">
        <v>694</v>
      </c>
      <c r="U299" s="63" t="s">
        <v>694</v>
      </c>
      <c r="V299" s="63" t="s">
        <v>694</v>
      </c>
      <c r="W299" s="64" t="s">
        <v>694</v>
      </c>
      <c r="X299" s="64" t="s">
        <v>694</v>
      </c>
      <c r="Y299" s="64" t="s">
        <v>694</v>
      </c>
      <c r="Z299" s="64" t="s">
        <v>694</v>
      </c>
      <c r="AA299" s="64" t="s">
        <v>694</v>
      </c>
      <c r="AB299" s="64" t="s">
        <v>694</v>
      </c>
    </row>
    <row r="300" spans="1:28">
      <c r="A300" s="57" t="s">
        <v>578</v>
      </c>
      <c r="B300" s="57">
        <v>112</v>
      </c>
      <c r="C300" s="58" t="s">
        <v>13</v>
      </c>
      <c r="D300" s="59" t="s">
        <v>579</v>
      </c>
      <c r="E300" s="60">
        <v>5.8823529411764705E-2</v>
      </c>
      <c r="F300" s="60">
        <v>0.67647058823529416</v>
      </c>
      <c r="G300" s="60">
        <v>0</v>
      </c>
      <c r="H300" s="60">
        <v>0.11764705882352941</v>
      </c>
      <c r="I300" s="60">
        <v>0.14705882352941177</v>
      </c>
      <c r="J300" s="59">
        <v>34</v>
      </c>
      <c r="K300" s="61">
        <v>3.7037037037037035E-2</v>
      </c>
      <c r="L300" s="61">
        <v>0.55555555555555558</v>
      </c>
      <c r="M300" s="61">
        <v>0</v>
      </c>
      <c r="N300" s="61">
        <v>0.25925925925925924</v>
      </c>
      <c r="O300" s="61">
        <v>0.14814814814814814</v>
      </c>
      <c r="P300" s="62">
        <v>27</v>
      </c>
      <c r="Q300" s="63">
        <v>0</v>
      </c>
      <c r="R300" s="32">
        <v>0.5</v>
      </c>
      <c r="S300" s="63">
        <v>0</v>
      </c>
      <c r="T300" s="63">
        <v>0.31578947368421051</v>
      </c>
      <c r="U300" s="63">
        <v>0.18421052631578946</v>
      </c>
      <c r="V300" s="59">
        <v>38</v>
      </c>
      <c r="W300" s="64">
        <v>3.2258064516129031E-2</v>
      </c>
      <c r="X300" s="64">
        <v>0.70967741935483875</v>
      </c>
      <c r="Y300" s="64">
        <v>0</v>
      </c>
      <c r="Z300" s="64">
        <v>3.2258064516129031E-2</v>
      </c>
      <c r="AA300" s="64">
        <v>0.22580645161290322</v>
      </c>
      <c r="AB300" s="65">
        <v>31</v>
      </c>
    </row>
    <row r="301" spans="1:28">
      <c r="A301" s="57" t="s">
        <v>580</v>
      </c>
      <c r="B301" s="57">
        <v>101</v>
      </c>
      <c r="C301" s="58" t="s">
        <v>13</v>
      </c>
      <c r="D301" s="59" t="s">
        <v>581</v>
      </c>
      <c r="E301" s="60" t="s">
        <v>774</v>
      </c>
      <c r="F301" s="60" t="s">
        <v>774</v>
      </c>
      <c r="G301" s="60" t="s">
        <v>774</v>
      </c>
      <c r="H301" s="60" t="s">
        <v>774</v>
      </c>
      <c r="I301" s="60" t="s">
        <v>774</v>
      </c>
      <c r="J301" s="60" t="s">
        <v>774</v>
      </c>
      <c r="K301" s="61" t="s">
        <v>774</v>
      </c>
      <c r="L301" s="61" t="s">
        <v>774</v>
      </c>
      <c r="M301" s="61" t="s">
        <v>774</v>
      </c>
      <c r="N301" s="61" t="s">
        <v>774</v>
      </c>
      <c r="O301" s="61" t="s">
        <v>774</v>
      </c>
      <c r="P301" s="61" t="s">
        <v>774</v>
      </c>
      <c r="Q301" s="60" t="s">
        <v>774</v>
      </c>
      <c r="R301" s="60" t="s">
        <v>774</v>
      </c>
      <c r="S301" s="60" t="s">
        <v>774</v>
      </c>
      <c r="T301" s="60" t="s">
        <v>774</v>
      </c>
      <c r="U301" s="60" t="s">
        <v>774</v>
      </c>
      <c r="V301" s="60" t="s">
        <v>774</v>
      </c>
      <c r="W301" s="64" t="s">
        <v>774</v>
      </c>
      <c r="X301" s="64" t="s">
        <v>774</v>
      </c>
      <c r="Y301" s="64" t="s">
        <v>774</v>
      </c>
      <c r="Z301" s="64" t="s">
        <v>774</v>
      </c>
      <c r="AA301" s="64" t="s">
        <v>774</v>
      </c>
      <c r="AB301" s="65" t="s">
        <v>774</v>
      </c>
    </row>
    <row r="302" spans="1:28">
      <c r="A302" s="57" t="s">
        <v>582</v>
      </c>
      <c r="B302" s="57">
        <v>171</v>
      </c>
      <c r="C302" s="58" t="s">
        <v>13</v>
      </c>
      <c r="D302" s="59" t="s">
        <v>583</v>
      </c>
      <c r="E302" s="60" t="s">
        <v>774</v>
      </c>
      <c r="F302" s="60" t="s">
        <v>774</v>
      </c>
      <c r="G302" s="60" t="s">
        <v>774</v>
      </c>
      <c r="H302" s="60" t="s">
        <v>774</v>
      </c>
      <c r="I302" s="60" t="s">
        <v>774</v>
      </c>
      <c r="J302" s="60" t="s">
        <v>774</v>
      </c>
      <c r="K302" s="61" t="s">
        <v>774</v>
      </c>
      <c r="L302" s="61" t="s">
        <v>774</v>
      </c>
      <c r="M302" s="61" t="s">
        <v>774</v>
      </c>
      <c r="N302" s="61" t="s">
        <v>774</v>
      </c>
      <c r="O302" s="61" t="s">
        <v>774</v>
      </c>
      <c r="P302" s="61" t="s">
        <v>774</v>
      </c>
      <c r="Q302" s="60" t="s">
        <v>774</v>
      </c>
      <c r="R302" s="60" t="s">
        <v>774</v>
      </c>
      <c r="S302" s="60" t="s">
        <v>774</v>
      </c>
      <c r="T302" s="60" t="s">
        <v>774</v>
      </c>
      <c r="U302" s="60" t="s">
        <v>774</v>
      </c>
      <c r="V302" s="60" t="s">
        <v>774</v>
      </c>
      <c r="W302" s="64" t="s">
        <v>774</v>
      </c>
      <c r="X302" s="64" t="s">
        <v>774</v>
      </c>
      <c r="Y302" s="64" t="s">
        <v>774</v>
      </c>
      <c r="Z302" s="64" t="s">
        <v>774</v>
      </c>
      <c r="AA302" s="64" t="s">
        <v>774</v>
      </c>
      <c r="AB302" s="65" t="s">
        <v>774</v>
      </c>
    </row>
    <row r="303" spans="1:28">
      <c r="A303" s="57" t="s">
        <v>584</v>
      </c>
      <c r="B303" s="57">
        <v>101</v>
      </c>
      <c r="C303" s="58" t="s">
        <v>13</v>
      </c>
      <c r="D303" s="59" t="s">
        <v>585</v>
      </c>
      <c r="E303" s="60" t="s">
        <v>774</v>
      </c>
      <c r="F303" s="60" t="s">
        <v>774</v>
      </c>
      <c r="G303" s="60" t="s">
        <v>774</v>
      </c>
      <c r="H303" s="60" t="s">
        <v>774</v>
      </c>
      <c r="I303" s="60" t="s">
        <v>774</v>
      </c>
      <c r="J303" s="60" t="s">
        <v>774</v>
      </c>
      <c r="K303" s="61" t="s">
        <v>774</v>
      </c>
      <c r="L303" s="61" t="s">
        <v>774</v>
      </c>
      <c r="M303" s="61" t="s">
        <v>774</v>
      </c>
      <c r="N303" s="61" t="s">
        <v>774</v>
      </c>
      <c r="O303" s="61" t="s">
        <v>774</v>
      </c>
      <c r="P303" s="61" t="s">
        <v>774</v>
      </c>
      <c r="Q303" s="60" t="s">
        <v>774</v>
      </c>
      <c r="R303" s="60" t="s">
        <v>774</v>
      </c>
      <c r="S303" s="60" t="s">
        <v>774</v>
      </c>
      <c r="T303" s="60" t="s">
        <v>774</v>
      </c>
      <c r="U303" s="60" t="s">
        <v>774</v>
      </c>
      <c r="V303" s="60" t="s">
        <v>774</v>
      </c>
      <c r="W303" s="64" t="s">
        <v>774</v>
      </c>
      <c r="X303" s="64" t="s">
        <v>774</v>
      </c>
      <c r="Y303" s="64" t="s">
        <v>774</v>
      </c>
      <c r="Z303" s="64" t="s">
        <v>774</v>
      </c>
      <c r="AA303" s="64" t="s">
        <v>774</v>
      </c>
      <c r="AB303" s="65" t="s">
        <v>774</v>
      </c>
    </row>
    <row r="304" spans="1:28">
      <c r="A304" s="57" t="s">
        <v>586</v>
      </c>
      <c r="B304" s="57">
        <v>171</v>
      </c>
      <c r="C304" s="58" t="s">
        <v>13</v>
      </c>
      <c r="D304" s="59" t="s">
        <v>587</v>
      </c>
      <c r="E304" s="60">
        <v>0.76249999999999996</v>
      </c>
      <c r="F304" s="60">
        <v>0.1875</v>
      </c>
      <c r="G304" s="60">
        <v>0</v>
      </c>
      <c r="H304" s="60">
        <v>0.05</v>
      </c>
      <c r="I304" s="60">
        <v>0</v>
      </c>
      <c r="J304" s="59">
        <v>80</v>
      </c>
      <c r="K304" s="61">
        <v>0.76543209876543206</v>
      </c>
      <c r="L304" s="61">
        <v>0.16049382716049382</v>
      </c>
      <c r="M304" s="61">
        <v>0</v>
      </c>
      <c r="N304" s="61">
        <v>7.407407407407407E-2</v>
      </c>
      <c r="O304" s="61">
        <v>0</v>
      </c>
      <c r="P304" s="62">
        <v>81</v>
      </c>
      <c r="Q304" s="63">
        <v>0.78787878787878785</v>
      </c>
      <c r="R304" s="32">
        <v>8.0808080808080815E-2</v>
      </c>
      <c r="S304" s="63">
        <v>0</v>
      </c>
      <c r="T304" s="63">
        <v>0.12121212121212122</v>
      </c>
      <c r="U304" s="63">
        <v>1.0101010101010102E-2</v>
      </c>
      <c r="V304" s="59">
        <v>99</v>
      </c>
      <c r="W304" s="64">
        <v>0.81818181818181823</v>
      </c>
      <c r="X304" s="64">
        <v>4.5454545454545456E-2</v>
      </c>
      <c r="Y304" s="64">
        <v>0</v>
      </c>
      <c r="Z304" s="64">
        <v>9.0909090909090912E-2</v>
      </c>
      <c r="AA304" s="64">
        <v>4.5454545454545456E-2</v>
      </c>
      <c r="AB304" s="65">
        <v>88</v>
      </c>
    </row>
    <row r="305" spans="1:28">
      <c r="A305" s="57" t="s">
        <v>588</v>
      </c>
      <c r="B305" s="57">
        <v>105</v>
      </c>
      <c r="C305" s="58" t="s">
        <v>13</v>
      </c>
      <c r="D305" s="59" t="s">
        <v>589</v>
      </c>
      <c r="E305" s="60">
        <v>0.19047619047619047</v>
      </c>
      <c r="F305" s="60">
        <v>0.3968253968253968</v>
      </c>
      <c r="G305" s="60">
        <v>0</v>
      </c>
      <c r="H305" s="60">
        <v>0.22222222222222221</v>
      </c>
      <c r="I305" s="60">
        <v>0.19047619047619047</v>
      </c>
      <c r="J305" s="59">
        <v>63</v>
      </c>
      <c r="K305" s="61">
        <v>0.10606060606060606</v>
      </c>
      <c r="L305" s="61">
        <v>0.5</v>
      </c>
      <c r="M305" s="61">
        <v>3.0303030303030304E-2</v>
      </c>
      <c r="N305" s="61">
        <v>0.15151515151515152</v>
      </c>
      <c r="O305" s="61">
        <v>0.21212121212121213</v>
      </c>
      <c r="P305" s="62">
        <v>66</v>
      </c>
      <c r="Q305" s="63">
        <v>0.10526315789473684</v>
      </c>
      <c r="R305" s="32">
        <v>0.54385964912280704</v>
      </c>
      <c r="S305" s="63">
        <v>1.7543859649122806E-2</v>
      </c>
      <c r="T305" s="63">
        <v>0.17543859649122806</v>
      </c>
      <c r="U305" s="63">
        <v>0.15789473684210525</v>
      </c>
      <c r="V305" s="59">
        <v>57</v>
      </c>
      <c r="W305" s="64">
        <v>3.6363636363636362E-2</v>
      </c>
      <c r="X305" s="64">
        <v>0.49090909090909091</v>
      </c>
      <c r="Y305" s="64">
        <v>1.8181818181818181E-2</v>
      </c>
      <c r="Z305" s="64">
        <v>0.30909090909090908</v>
      </c>
      <c r="AA305" s="64">
        <v>0.14545454545454545</v>
      </c>
      <c r="AB305" s="65">
        <v>55</v>
      </c>
    </row>
    <row r="306" spans="1:28">
      <c r="A306" s="57" t="s">
        <v>590</v>
      </c>
      <c r="B306" s="57">
        <v>101</v>
      </c>
      <c r="C306" s="58" t="s">
        <v>13</v>
      </c>
      <c r="D306" s="59" t="s">
        <v>591</v>
      </c>
      <c r="E306" s="60">
        <v>0.21428571428571427</v>
      </c>
      <c r="F306" s="60">
        <v>0.5357142857142857</v>
      </c>
      <c r="G306" s="60">
        <v>0</v>
      </c>
      <c r="H306" s="60">
        <v>0</v>
      </c>
      <c r="I306" s="60">
        <v>0.25</v>
      </c>
      <c r="J306" s="59">
        <v>28</v>
      </c>
      <c r="K306" s="61">
        <v>0.21428571428571427</v>
      </c>
      <c r="L306" s="61">
        <v>0.52380952380952384</v>
      </c>
      <c r="M306" s="61">
        <v>0</v>
      </c>
      <c r="N306" s="61">
        <v>0.23809523809523808</v>
      </c>
      <c r="O306" s="61">
        <v>2.3809523809523808E-2</v>
      </c>
      <c r="P306" s="62">
        <v>42</v>
      </c>
      <c r="Q306" s="63">
        <v>0.16666666666666666</v>
      </c>
      <c r="R306" s="32">
        <v>0.44444444444444442</v>
      </c>
      <c r="S306" s="63">
        <v>0</v>
      </c>
      <c r="T306" s="63">
        <v>0.30555555555555558</v>
      </c>
      <c r="U306" s="63">
        <v>8.3333333333333329E-2</v>
      </c>
      <c r="V306" s="59">
        <v>36</v>
      </c>
      <c r="W306" s="64">
        <v>0.36666666666666664</v>
      </c>
      <c r="X306" s="64">
        <v>0.36666666666666664</v>
      </c>
      <c r="Y306" s="64">
        <v>0</v>
      </c>
      <c r="Z306" s="64">
        <v>0.13333333333333333</v>
      </c>
      <c r="AA306" s="64">
        <v>0.13333333333333333</v>
      </c>
      <c r="AB306" s="65">
        <v>30</v>
      </c>
    </row>
    <row r="307" spans="1:28">
      <c r="A307" s="58">
        <v>37902</v>
      </c>
      <c r="B307" s="58">
        <v>189</v>
      </c>
      <c r="C307" s="58" t="s">
        <v>13</v>
      </c>
      <c r="D307" s="21" t="s">
        <v>592</v>
      </c>
      <c r="E307" s="63" t="s">
        <v>694</v>
      </c>
      <c r="F307" s="32" t="s">
        <v>694</v>
      </c>
      <c r="G307" s="63" t="s">
        <v>694</v>
      </c>
      <c r="H307" s="63" t="s">
        <v>694</v>
      </c>
      <c r="I307" s="63" t="s">
        <v>694</v>
      </c>
      <c r="J307" s="63" t="s">
        <v>694</v>
      </c>
      <c r="K307" s="66" t="s">
        <v>694</v>
      </c>
      <c r="L307" s="66" t="s">
        <v>694</v>
      </c>
      <c r="M307" s="66" t="s">
        <v>694</v>
      </c>
      <c r="N307" s="66" t="s">
        <v>694</v>
      </c>
      <c r="O307" s="61" t="s">
        <v>694</v>
      </c>
      <c r="P307" s="61" t="s">
        <v>694</v>
      </c>
      <c r="Q307" s="63" t="s">
        <v>694</v>
      </c>
      <c r="R307" s="32" t="s">
        <v>694</v>
      </c>
      <c r="S307" s="63" t="s">
        <v>694</v>
      </c>
      <c r="T307" s="63" t="s">
        <v>694</v>
      </c>
      <c r="U307" s="63" t="s">
        <v>694</v>
      </c>
      <c r="V307" s="63" t="s">
        <v>694</v>
      </c>
      <c r="W307" s="64" t="s">
        <v>694</v>
      </c>
      <c r="X307" s="64" t="s">
        <v>694</v>
      </c>
      <c r="Y307" s="64" t="s">
        <v>694</v>
      </c>
      <c r="Z307" s="64" t="s">
        <v>694</v>
      </c>
      <c r="AA307" s="64" t="s">
        <v>694</v>
      </c>
      <c r="AB307" s="64" t="s">
        <v>694</v>
      </c>
    </row>
    <row r="308" spans="1:28">
      <c r="A308" s="57" t="s">
        <v>593</v>
      </c>
      <c r="B308" s="57">
        <v>113</v>
      </c>
      <c r="C308" s="58" t="s">
        <v>13</v>
      </c>
      <c r="D308" s="59" t="s">
        <v>594</v>
      </c>
      <c r="E308" s="63" t="s">
        <v>694</v>
      </c>
      <c r="F308" s="32" t="s">
        <v>694</v>
      </c>
      <c r="G308" s="63" t="s">
        <v>694</v>
      </c>
      <c r="H308" s="63" t="s">
        <v>694</v>
      </c>
      <c r="I308" s="63" t="s">
        <v>694</v>
      </c>
      <c r="J308" s="63" t="s">
        <v>694</v>
      </c>
      <c r="K308" s="61" t="s">
        <v>774</v>
      </c>
      <c r="L308" s="61" t="s">
        <v>774</v>
      </c>
      <c r="M308" s="61" t="s">
        <v>774</v>
      </c>
      <c r="N308" s="61" t="s">
        <v>774</v>
      </c>
      <c r="O308" s="61" t="s">
        <v>774</v>
      </c>
      <c r="P308" s="61" t="s">
        <v>774</v>
      </c>
      <c r="Q308" s="60" t="s">
        <v>774</v>
      </c>
      <c r="R308" s="60" t="s">
        <v>774</v>
      </c>
      <c r="S308" s="60" t="s">
        <v>774</v>
      </c>
      <c r="T308" s="60" t="s">
        <v>774</v>
      </c>
      <c r="U308" s="60" t="s">
        <v>774</v>
      </c>
      <c r="V308" s="60" t="s">
        <v>774</v>
      </c>
      <c r="W308" s="64" t="s">
        <v>774</v>
      </c>
      <c r="X308" s="64" t="s">
        <v>774</v>
      </c>
      <c r="Y308" s="64" t="s">
        <v>774</v>
      </c>
      <c r="Z308" s="64" t="s">
        <v>774</v>
      </c>
      <c r="AA308" s="64" t="s">
        <v>774</v>
      </c>
      <c r="AB308" s="65" t="s">
        <v>774</v>
      </c>
    </row>
    <row r="309" spans="1:28">
      <c r="A309" s="57" t="s">
        <v>595</v>
      </c>
      <c r="B309" s="57">
        <v>121</v>
      </c>
      <c r="C309" s="58" t="s">
        <v>13</v>
      </c>
      <c r="D309" s="59" t="s">
        <v>596</v>
      </c>
      <c r="E309" s="60">
        <v>0.7142857142857143</v>
      </c>
      <c r="F309" s="60">
        <v>0</v>
      </c>
      <c r="G309" s="60">
        <v>0</v>
      </c>
      <c r="H309" s="60">
        <v>0.16326530612244897</v>
      </c>
      <c r="I309" s="60">
        <v>0.12244897959183673</v>
      </c>
      <c r="J309" s="59">
        <v>49</v>
      </c>
      <c r="K309" s="61">
        <v>0.72222222222222221</v>
      </c>
      <c r="L309" s="61">
        <v>3.7037037037037035E-2</v>
      </c>
      <c r="M309" s="61">
        <v>0</v>
      </c>
      <c r="N309" s="61">
        <v>9.2592592592592587E-2</v>
      </c>
      <c r="O309" s="61">
        <v>0.14814814814814814</v>
      </c>
      <c r="P309" s="62">
        <v>54</v>
      </c>
      <c r="Q309" s="63">
        <v>0.17391304347826086</v>
      </c>
      <c r="R309" s="32">
        <v>0.56521739130434778</v>
      </c>
      <c r="S309" s="63">
        <v>0</v>
      </c>
      <c r="T309" s="63">
        <v>2.1739130434782608E-2</v>
      </c>
      <c r="U309" s="63">
        <v>0.2391304347826087</v>
      </c>
      <c r="V309" s="59">
        <v>46</v>
      </c>
      <c r="W309" s="64">
        <v>0.14893617021276595</v>
      </c>
      <c r="X309" s="64">
        <v>0.51063829787234039</v>
      </c>
      <c r="Y309" s="64">
        <v>0</v>
      </c>
      <c r="Z309" s="64">
        <v>0.1702127659574468</v>
      </c>
      <c r="AA309" s="64">
        <v>0.1702127659574468</v>
      </c>
      <c r="AB309" s="65">
        <v>47</v>
      </c>
    </row>
    <row r="310" spans="1:28">
      <c r="A310" s="57" t="s">
        <v>597</v>
      </c>
      <c r="B310" s="57">
        <v>112</v>
      </c>
      <c r="C310" s="58" t="s">
        <v>13</v>
      </c>
      <c r="D310" s="59" t="s">
        <v>598</v>
      </c>
      <c r="E310" s="60" t="s">
        <v>774</v>
      </c>
      <c r="F310" s="60" t="s">
        <v>774</v>
      </c>
      <c r="G310" s="60" t="s">
        <v>774</v>
      </c>
      <c r="H310" s="60" t="s">
        <v>774</v>
      </c>
      <c r="I310" s="60" t="s">
        <v>774</v>
      </c>
      <c r="J310" s="60" t="s">
        <v>774</v>
      </c>
      <c r="K310" s="61" t="s">
        <v>774</v>
      </c>
      <c r="L310" s="61" t="s">
        <v>774</v>
      </c>
      <c r="M310" s="61" t="s">
        <v>774</v>
      </c>
      <c r="N310" s="61" t="s">
        <v>774</v>
      </c>
      <c r="O310" s="61" t="s">
        <v>774</v>
      </c>
      <c r="P310" s="61" t="s">
        <v>774</v>
      </c>
      <c r="Q310" s="60" t="s">
        <v>774</v>
      </c>
      <c r="R310" s="60" t="s">
        <v>774</v>
      </c>
      <c r="S310" s="60" t="s">
        <v>774</v>
      </c>
      <c r="T310" s="60" t="s">
        <v>774</v>
      </c>
      <c r="U310" s="60" t="s">
        <v>774</v>
      </c>
      <c r="V310" s="60" t="s">
        <v>774</v>
      </c>
      <c r="W310" s="64" t="s">
        <v>774</v>
      </c>
      <c r="X310" s="64" t="s">
        <v>774</v>
      </c>
      <c r="Y310" s="64" t="s">
        <v>774</v>
      </c>
      <c r="Z310" s="64" t="s">
        <v>774</v>
      </c>
      <c r="AA310" s="64" t="s">
        <v>774</v>
      </c>
      <c r="AB310" s="65" t="s">
        <v>774</v>
      </c>
    </row>
    <row r="311" spans="1:28">
      <c r="A311" s="57" t="s">
        <v>599</v>
      </c>
      <c r="B311" s="57">
        <v>101</v>
      </c>
      <c r="C311" s="58" t="s">
        <v>13</v>
      </c>
      <c r="D311" s="59" t="s">
        <v>600</v>
      </c>
      <c r="E311" s="63" t="s">
        <v>694</v>
      </c>
      <c r="F311" s="32" t="s">
        <v>694</v>
      </c>
      <c r="G311" s="63" t="s">
        <v>694</v>
      </c>
      <c r="H311" s="63" t="s">
        <v>694</v>
      </c>
      <c r="I311" s="63" t="s">
        <v>694</v>
      </c>
      <c r="J311" s="63" t="s">
        <v>694</v>
      </c>
      <c r="K311" s="61" t="s">
        <v>774</v>
      </c>
      <c r="L311" s="61" t="s">
        <v>774</v>
      </c>
      <c r="M311" s="61" t="s">
        <v>774</v>
      </c>
      <c r="N311" s="61" t="s">
        <v>774</v>
      </c>
      <c r="O311" s="61" t="s">
        <v>774</v>
      </c>
      <c r="P311" s="61" t="s">
        <v>774</v>
      </c>
      <c r="Q311" s="63" t="s">
        <v>694</v>
      </c>
      <c r="R311" s="32" t="s">
        <v>694</v>
      </c>
      <c r="S311" s="63" t="s">
        <v>694</v>
      </c>
      <c r="T311" s="63" t="s">
        <v>694</v>
      </c>
      <c r="U311" s="63" t="s">
        <v>694</v>
      </c>
      <c r="V311" s="63" t="s">
        <v>694</v>
      </c>
      <c r="W311" s="64" t="s">
        <v>774</v>
      </c>
      <c r="X311" s="64" t="s">
        <v>774</v>
      </c>
      <c r="Y311" s="64" t="s">
        <v>774</v>
      </c>
      <c r="Z311" s="64" t="s">
        <v>774</v>
      </c>
      <c r="AA311" s="64" t="s">
        <v>774</v>
      </c>
      <c r="AB311" s="65" t="s">
        <v>774</v>
      </c>
    </row>
    <row r="312" spans="1:28">
      <c r="A312" s="57" t="s">
        <v>601</v>
      </c>
      <c r="B312" s="57">
        <v>113</v>
      </c>
      <c r="C312" s="58" t="s">
        <v>13</v>
      </c>
      <c r="D312" s="59" t="s">
        <v>602</v>
      </c>
      <c r="E312" s="60" t="s">
        <v>774</v>
      </c>
      <c r="F312" s="60" t="s">
        <v>774</v>
      </c>
      <c r="G312" s="60" t="s">
        <v>774</v>
      </c>
      <c r="H312" s="60" t="s">
        <v>774</v>
      </c>
      <c r="I312" s="60" t="s">
        <v>774</v>
      </c>
      <c r="J312" s="60" t="s">
        <v>774</v>
      </c>
      <c r="K312" s="61" t="s">
        <v>774</v>
      </c>
      <c r="L312" s="61" t="s">
        <v>774</v>
      </c>
      <c r="M312" s="61" t="s">
        <v>774</v>
      </c>
      <c r="N312" s="61" t="s">
        <v>774</v>
      </c>
      <c r="O312" s="61" t="s">
        <v>774</v>
      </c>
      <c r="P312" s="61" t="s">
        <v>774</v>
      </c>
      <c r="Q312" s="63">
        <v>0</v>
      </c>
      <c r="R312" s="32">
        <v>0</v>
      </c>
      <c r="S312" s="63">
        <v>0</v>
      </c>
      <c r="T312" s="63">
        <v>1</v>
      </c>
      <c r="U312" s="63">
        <v>0</v>
      </c>
      <c r="V312" s="59">
        <v>3</v>
      </c>
      <c r="W312" s="64" t="s">
        <v>694</v>
      </c>
      <c r="X312" s="64" t="s">
        <v>694</v>
      </c>
      <c r="Y312" s="64" t="s">
        <v>694</v>
      </c>
      <c r="Z312" s="64" t="s">
        <v>694</v>
      </c>
      <c r="AA312" s="64" t="s">
        <v>694</v>
      </c>
      <c r="AB312" s="64" t="s">
        <v>694</v>
      </c>
    </row>
    <row r="313" spans="1:28">
      <c r="A313" s="57" t="s">
        <v>603</v>
      </c>
      <c r="B313" s="57">
        <v>171</v>
      </c>
      <c r="C313" s="58" t="s">
        <v>13</v>
      </c>
      <c r="D313" s="59" t="s">
        <v>604</v>
      </c>
      <c r="E313" s="63" t="s">
        <v>694</v>
      </c>
      <c r="F313" s="32" t="s">
        <v>694</v>
      </c>
      <c r="G313" s="63" t="s">
        <v>694</v>
      </c>
      <c r="H313" s="63" t="s">
        <v>694</v>
      </c>
      <c r="I313" s="63" t="s">
        <v>694</v>
      </c>
      <c r="J313" s="63" t="s">
        <v>694</v>
      </c>
      <c r="K313" s="66" t="s">
        <v>694</v>
      </c>
      <c r="L313" s="66" t="s">
        <v>694</v>
      </c>
      <c r="M313" s="66" t="s">
        <v>694</v>
      </c>
      <c r="N313" s="66" t="s">
        <v>694</v>
      </c>
      <c r="O313" s="61" t="s">
        <v>694</v>
      </c>
      <c r="P313" s="61" t="s">
        <v>694</v>
      </c>
      <c r="Q313" s="63" t="s">
        <v>694</v>
      </c>
      <c r="R313" s="32" t="s">
        <v>694</v>
      </c>
      <c r="S313" s="63" t="s">
        <v>694</v>
      </c>
      <c r="T313" s="63" t="s">
        <v>694</v>
      </c>
      <c r="U313" s="63" t="s">
        <v>694</v>
      </c>
      <c r="V313" s="63" t="s">
        <v>694</v>
      </c>
      <c r="W313" s="64" t="s">
        <v>694</v>
      </c>
      <c r="X313" s="64" t="s">
        <v>694</v>
      </c>
      <c r="Y313" s="64" t="s">
        <v>694</v>
      </c>
      <c r="Z313" s="64" t="s">
        <v>694</v>
      </c>
      <c r="AA313" s="64" t="s">
        <v>694</v>
      </c>
      <c r="AB313" s="64" t="s">
        <v>694</v>
      </c>
    </row>
    <row r="314" spans="1:28">
      <c r="A314" s="57" t="s">
        <v>605</v>
      </c>
      <c r="B314" s="57">
        <v>113</v>
      </c>
      <c r="C314" s="58" t="s">
        <v>13</v>
      </c>
      <c r="D314" s="59" t="s">
        <v>606</v>
      </c>
      <c r="E314" s="60">
        <v>0.9</v>
      </c>
      <c r="F314" s="60">
        <v>0</v>
      </c>
      <c r="G314" s="60">
        <v>0</v>
      </c>
      <c r="H314" s="60">
        <v>0.1</v>
      </c>
      <c r="I314" s="60">
        <v>0</v>
      </c>
      <c r="J314" s="59">
        <v>10</v>
      </c>
      <c r="K314" s="61" t="s">
        <v>774</v>
      </c>
      <c r="L314" s="61" t="s">
        <v>774</v>
      </c>
      <c r="M314" s="61" t="s">
        <v>774</v>
      </c>
      <c r="N314" s="61" t="s">
        <v>774</v>
      </c>
      <c r="O314" s="61" t="s">
        <v>774</v>
      </c>
      <c r="P314" s="61" t="s">
        <v>774</v>
      </c>
      <c r="Q314" s="63">
        <v>0.9375</v>
      </c>
      <c r="R314" s="32">
        <v>0</v>
      </c>
      <c r="S314" s="63">
        <v>0</v>
      </c>
      <c r="T314" s="63">
        <v>0</v>
      </c>
      <c r="U314" s="63">
        <v>6.25E-2</v>
      </c>
      <c r="V314" s="59">
        <v>16</v>
      </c>
      <c r="W314" s="64">
        <v>0.7</v>
      </c>
      <c r="X314" s="64">
        <v>0</v>
      </c>
      <c r="Y314" s="64">
        <v>0</v>
      </c>
      <c r="Z314" s="64">
        <v>0</v>
      </c>
      <c r="AA314" s="64">
        <v>0.3</v>
      </c>
      <c r="AB314" s="65">
        <v>10</v>
      </c>
    </row>
    <row r="315" spans="1:28">
      <c r="A315" s="57" t="s">
        <v>607</v>
      </c>
      <c r="B315" s="57">
        <v>113</v>
      </c>
      <c r="C315" s="58" t="s">
        <v>13</v>
      </c>
      <c r="D315" s="59" t="s">
        <v>608</v>
      </c>
      <c r="E315" s="63" t="s">
        <v>694</v>
      </c>
      <c r="F315" s="32" t="s">
        <v>694</v>
      </c>
      <c r="G315" s="63" t="s">
        <v>694</v>
      </c>
      <c r="H315" s="63" t="s">
        <v>694</v>
      </c>
      <c r="I315" s="63" t="s">
        <v>694</v>
      </c>
      <c r="J315" s="63" t="s">
        <v>694</v>
      </c>
      <c r="K315" s="61" t="s">
        <v>774</v>
      </c>
      <c r="L315" s="61" t="s">
        <v>774</v>
      </c>
      <c r="M315" s="61" t="s">
        <v>774</v>
      </c>
      <c r="N315" s="61" t="s">
        <v>774</v>
      </c>
      <c r="O315" s="61" t="s">
        <v>774</v>
      </c>
      <c r="P315" s="61" t="s">
        <v>774</v>
      </c>
      <c r="Q315" s="63" t="s">
        <v>694</v>
      </c>
      <c r="R315" s="32" t="s">
        <v>694</v>
      </c>
      <c r="S315" s="63" t="s">
        <v>694</v>
      </c>
      <c r="T315" s="63" t="s">
        <v>694</v>
      </c>
      <c r="U315" s="63" t="s">
        <v>694</v>
      </c>
      <c r="V315" s="63" t="s">
        <v>694</v>
      </c>
      <c r="W315" s="64" t="s">
        <v>774</v>
      </c>
      <c r="X315" s="64" t="s">
        <v>774</v>
      </c>
      <c r="Y315" s="64" t="s">
        <v>774</v>
      </c>
      <c r="Z315" s="64" t="s">
        <v>774</v>
      </c>
      <c r="AA315" s="64" t="s">
        <v>774</v>
      </c>
      <c r="AB315" s="65" t="s">
        <v>774</v>
      </c>
    </row>
    <row r="316" spans="1:28">
      <c r="A316" s="68" t="s">
        <v>609</v>
      </c>
      <c r="B316" s="68" t="s">
        <v>644</v>
      </c>
      <c r="C316" s="58" t="s">
        <v>13</v>
      </c>
      <c r="D316" s="59" t="s">
        <v>610</v>
      </c>
      <c r="E316" s="63" t="s">
        <v>694</v>
      </c>
      <c r="F316" s="32" t="s">
        <v>694</v>
      </c>
      <c r="G316" s="63" t="s">
        <v>694</v>
      </c>
      <c r="H316" s="63" t="s">
        <v>694</v>
      </c>
      <c r="I316" s="63" t="s">
        <v>694</v>
      </c>
      <c r="J316" s="63" t="s">
        <v>694</v>
      </c>
      <c r="K316" s="61" t="s">
        <v>774</v>
      </c>
      <c r="L316" s="61" t="s">
        <v>774</v>
      </c>
      <c r="M316" s="61" t="s">
        <v>774</v>
      </c>
      <c r="N316" s="61" t="s">
        <v>774</v>
      </c>
      <c r="O316" s="61" t="s">
        <v>774</v>
      </c>
      <c r="P316" s="61" t="s">
        <v>774</v>
      </c>
      <c r="Q316" s="63" t="s">
        <v>694</v>
      </c>
      <c r="R316" s="32" t="s">
        <v>694</v>
      </c>
      <c r="S316" s="63" t="s">
        <v>694</v>
      </c>
      <c r="T316" s="63" t="s">
        <v>694</v>
      </c>
      <c r="U316" s="63" t="s">
        <v>694</v>
      </c>
      <c r="V316" s="63" t="s">
        <v>694</v>
      </c>
      <c r="W316" s="64" t="s">
        <v>774</v>
      </c>
      <c r="X316" s="64" t="s">
        <v>774</v>
      </c>
      <c r="Y316" s="64" t="s">
        <v>774</v>
      </c>
      <c r="Z316" s="64" t="s">
        <v>774</v>
      </c>
      <c r="AA316" s="64" t="s">
        <v>774</v>
      </c>
      <c r="AB316" s="65" t="s">
        <v>774</v>
      </c>
    </row>
    <row r="317" spans="1:28">
      <c r="A317" s="57" t="s">
        <v>611</v>
      </c>
      <c r="B317" s="57">
        <v>112</v>
      </c>
      <c r="C317" s="58" t="s">
        <v>13</v>
      </c>
      <c r="D317" s="59" t="s">
        <v>612</v>
      </c>
      <c r="E317" s="60">
        <v>0</v>
      </c>
      <c r="F317" s="60">
        <v>0.65</v>
      </c>
      <c r="G317" s="60">
        <v>0</v>
      </c>
      <c r="H317" s="60">
        <v>0.3</v>
      </c>
      <c r="I317" s="60">
        <v>0.05</v>
      </c>
      <c r="J317" s="59">
        <v>20</v>
      </c>
      <c r="K317" s="61">
        <v>6.8965517241379309E-2</v>
      </c>
      <c r="L317" s="61">
        <v>0.48275862068965519</v>
      </c>
      <c r="M317" s="61">
        <v>0</v>
      </c>
      <c r="N317" s="61">
        <v>0.13793103448275862</v>
      </c>
      <c r="O317" s="61">
        <v>0.31034482758620691</v>
      </c>
      <c r="P317" s="62">
        <v>29</v>
      </c>
      <c r="Q317" s="63">
        <v>3.8461538461538464E-2</v>
      </c>
      <c r="R317" s="32">
        <v>0.53846153846153844</v>
      </c>
      <c r="S317" s="63">
        <v>0</v>
      </c>
      <c r="T317" s="63">
        <v>0.34615384615384615</v>
      </c>
      <c r="U317" s="63">
        <v>7.6923076923076927E-2</v>
      </c>
      <c r="V317" s="59">
        <v>26</v>
      </c>
      <c r="W317" s="64">
        <v>0</v>
      </c>
      <c r="X317" s="64">
        <v>0.65217391304347827</v>
      </c>
      <c r="Y317" s="64">
        <v>0</v>
      </c>
      <c r="Z317" s="64">
        <v>0.17391304347826086</v>
      </c>
      <c r="AA317" s="64">
        <v>0.17391304347826086</v>
      </c>
      <c r="AB317" s="65">
        <v>23</v>
      </c>
    </row>
    <row r="318" spans="1:28">
      <c r="A318" s="57" t="s">
        <v>613</v>
      </c>
      <c r="B318" s="57">
        <v>105</v>
      </c>
      <c r="C318" s="58" t="s">
        <v>8</v>
      </c>
      <c r="D318" s="59" t="s">
        <v>614</v>
      </c>
      <c r="E318" s="60">
        <v>0.25821596244131456</v>
      </c>
      <c r="F318" s="60">
        <v>0.5539906103286385</v>
      </c>
      <c r="G318" s="60">
        <v>4.6948356807511738E-3</v>
      </c>
      <c r="H318" s="60">
        <v>9.8591549295774641E-2</v>
      </c>
      <c r="I318" s="60">
        <v>8.4507042253521125E-2</v>
      </c>
      <c r="J318" s="59">
        <v>213</v>
      </c>
      <c r="K318" s="61">
        <v>0.36238532110091742</v>
      </c>
      <c r="L318" s="61">
        <v>0.49082568807339449</v>
      </c>
      <c r="M318" s="61">
        <v>4.5871559633027525E-3</v>
      </c>
      <c r="N318" s="61">
        <v>7.3394495412844041E-2</v>
      </c>
      <c r="O318" s="61">
        <v>6.8807339449541288E-2</v>
      </c>
      <c r="P318" s="62">
        <v>218</v>
      </c>
      <c r="Q318" s="63">
        <v>0.19282511210762332</v>
      </c>
      <c r="R318" s="32">
        <v>0.5829596412556054</v>
      </c>
      <c r="S318" s="63">
        <v>8.9686098654708519E-3</v>
      </c>
      <c r="T318" s="63">
        <v>0.17937219730941703</v>
      </c>
      <c r="U318" s="63">
        <v>3.5874439461883408E-2</v>
      </c>
      <c r="V318" s="59">
        <v>223</v>
      </c>
      <c r="W318" s="64">
        <v>0.20207253886010362</v>
      </c>
      <c r="X318" s="64">
        <v>0.6113989637305699</v>
      </c>
      <c r="Y318" s="64">
        <v>1.5544041450777202E-2</v>
      </c>
      <c r="Z318" s="64">
        <v>0.13471502590673576</v>
      </c>
      <c r="AA318" s="64">
        <v>3.6269430051813469E-2</v>
      </c>
      <c r="AB318" s="65">
        <v>193</v>
      </c>
    </row>
    <row r="319" spans="1:28">
      <c r="A319" s="57" t="s">
        <v>615</v>
      </c>
      <c r="B319" s="57">
        <v>113</v>
      </c>
      <c r="C319" s="58" t="s">
        <v>13</v>
      </c>
      <c r="D319" s="59" t="s">
        <v>616</v>
      </c>
      <c r="E319" s="60">
        <v>0.73493975903614461</v>
      </c>
      <c r="F319" s="60">
        <v>6.0240963855421686E-2</v>
      </c>
      <c r="G319" s="60">
        <v>0</v>
      </c>
      <c r="H319" s="60">
        <v>0.18072289156626506</v>
      </c>
      <c r="I319" s="60">
        <v>2.4096385542168676E-2</v>
      </c>
      <c r="J319" s="59">
        <v>83</v>
      </c>
      <c r="K319" s="61">
        <v>0.81034482758620685</v>
      </c>
      <c r="L319" s="61">
        <v>0.10344827586206896</v>
      </c>
      <c r="M319" s="61">
        <v>0</v>
      </c>
      <c r="N319" s="61">
        <v>3.4482758620689655E-2</v>
      </c>
      <c r="O319" s="61">
        <v>5.1724137931034482E-2</v>
      </c>
      <c r="P319" s="62">
        <v>58</v>
      </c>
      <c r="Q319" s="63">
        <v>0.79661016949152541</v>
      </c>
      <c r="R319" s="32">
        <v>0.15254237288135594</v>
      </c>
      <c r="S319" s="63">
        <v>0</v>
      </c>
      <c r="T319" s="63">
        <v>0</v>
      </c>
      <c r="U319" s="63">
        <v>5.0847457627118647E-2</v>
      </c>
      <c r="V319" s="59">
        <v>59</v>
      </c>
      <c r="W319" s="64">
        <v>4.4444444444444446E-2</v>
      </c>
      <c r="X319" s="64">
        <v>0.77777777777777779</v>
      </c>
      <c r="Y319" s="64">
        <v>0</v>
      </c>
      <c r="Z319" s="64">
        <v>0.15555555555555556</v>
      </c>
      <c r="AA319" s="64">
        <v>2.2222222222222223E-2</v>
      </c>
      <c r="AB319" s="65">
        <v>45</v>
      </c>
    </row>
    <row r="320" spans="1:28">
      <c r="A320" s="57" t="s">
        <v>617</v>
      </c>
      <c r="B320" s="57">
        <v>105</v>
      </c>
      <c r="C320" s="58" t="s">
        <v>13</v>
      </c>
      <c r="D320" s="59" t="s">
        <v>618</v>
      </c>
      <c r="E320" s="60" t="s">
        <v>774</v>
      </c>
      <c r="F320" s="60" t="s">
        <v>774</v>
      </c>
      <c r="G320" s="60" t="s">
        <v>774</v>
      </c>
      <c r="H320" s="60" t="s">
        <v>774</v>
      </c>
      <c r="I320" s="60" t="s">
        <v>774</v>
      </c>
      <c r="J320" s="60" t="s">
        <v>774</v>
      </c>
      <c r="K320" s="61" t="s">
        <v>774</v>
      </c>
      <c r="L320" s="61" t="s">
        <v>774</v>
      </c>
      <c r="M320" s="61" t="s">
        <v>774</v>
      </c>
      <c r="N320" s="61" t="s">
        <v>774</v>
      </c>
      <c r="O320" s="61" t="s">
        <v>774</v>
      </c>
      <c r="P320" s="61" t="s">
        <v>774</v>
      </c>
      <c r="Q320" s="63">
        <v>0.53846153846153844</v>
      </c>
      <c r="R320" s="32">
        <v>0</v>
      </c>
      <c r="S320" s="63">
        <v>0</v>
      </c>
      <c r="T320" s="63">
        <v>0.38461538461538464</v>
      </c>
      <c r="U320" s="63">
        <v>7.6923076923076927E-2</v>
      </c>
      <c r="V320" s="59">
        <v>13</v>
      </c>
      <c r="W320" s="64" t="s">
        <v>774</v>
      </c>
      <c r="X320" s="64" t="s">
        <v>774</v>
      </c>
      <c r="Y320" s="64" t="s">
        <v>774</v>
      </c>
      <c r="Z320" s="64" t="s">
        <v>774</v>
      </c>
      <c r="AA320" s="64" t="s">
        <v>774</v>
      </c>
      <c r="AB320" s="65" t="s">
        <v>774</v>
      </c>
    </row>
  </sheetData>
  <autoFilter ref="C4:C320" xr:uid="{CED87EDC-C310-4298-840E-C46B89A76AD6}"/>
  <mergeCells count="13">
    <mergeCell ref="W2:AB2"/>
    <mergeCell ref="Q2:V2"/>
    <mergeCell ref="K2:P2"/>
    <mergeCell ref="A4:A5"/>
    <mergeCell ref="A1:D1"/>
    <mergeCell ref="E1:S1"/>
    <mergeCell ref="B4:B5"/>
    <mergeCell ref="C4:C5"/>
    <mergeCell ref="A2:A3"/>
    <mergeCell ref="B2:B3"/>
    <mergeCell ref="D2:D3"/>
    <mergeCell ref="C2:C3"/>
    <mergeCell ref="E2:J2"/>
  </mergeCells>
  <printOptions horizontalCentered="1"/>
  <pageMargins left="0.4" right="0.4" top="0.35" bottom="0.4" header="0.3" footer="0.25"/>
  <pageSetup scale="55" fitToHeight="0" orientation="landscape" r:id="rId1"/>
  <headerFooter>
    <oddFooter>&amp;LSource: OSPI. (2021). &amp;"-,Italic"DRAFT Least Restrictive Environment and Child Count Data&amp;RPage &amp;P of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7CB9E-C295-4567-AAC7-87D6229CEB66}">
  <dimension ref="A1:BH322"/>
  <sheetViews>
    <sheetView workbookViewId="0">
      <selection sqref="A1:XFD1"/>
    </sheetView>
  </sheetViews>
  <sheetFormatPr defaultColWidth="8.85546875" defaultRowHeight="16.5"/>
  <cols>
    <col min="1" max="1" width="9.42578125" style="38" customWidth="1"/>
    <col min="2" max="2" width="11.7109375" style="38" customWidth="1"/>
    <col min="3" max="3" width="11.140625" style="38" customWidth="1"/>
    <col min="4" max="4" width="40.140625" style="38" bestFit="1" customWidth="1"/>
    <col min="5" max="9" width="13.7109375" style="71" customWidth="1"/>
    <col min="10" max="10" width="13.7109375" style="38" customWidth="1"/>
    <col min="11" max="15" width="13.7109375" style="71" customWidth="1"/>
    <col min="16" max="52" width="13.7109375" style="38" customWidth="1"/>
    <col min="53" max="56" width="9.140625" style="38" customWidth="1"/>
    <col min="57" max="16384" width="8.85546875" style="38"/>
  </cols>
  <sheetData>
    <row r="1" spans="1:60" ht="66" customHeight="1">
      <c r="A1" s="172"/>
      <c r="B1" s="172"/>
      <c r="C1" s="172"/>
      <c r="D1" s="172"/>
      <c r="E1" s="173" t="e" vm="1">
        <v>#VALUE!</v>
      </c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41"/>
      <c r="U1" s="41"/>
      <c r="V1" s="41"/>
      <c r="W1" s="41"/>
      <c r="X1" s="41"/>
      <c r="Y1" s="147"/>
      <c r="Z1" s="147"/>
      <c r="AA1" s="147"/>
      <c r="AB1" s="147"/>
      <c r="AC1" s="147"/>
      <c r="AD1" s="147"/>
      <c r="AE1" s="147"/>
    </row>
    <row r="2" spans="1:60" ht="25.5">
      <c r="A2" s="178" t="s">
        <v>0</v>
      </c>
      <c r="B2" s="178" t="s">
        <v>1</v>
      </c>
      <c r="C2" s="183" t="s">
        <v>698</v>
      </c>
      <c r="D2" s="178" t="s">
        <v>700</v>
      </c>
      <c r="E2" s="211" t="s">
        <v>695</v>
      </c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3"/>
      <c r="Q2" s="206" t="s">
        <v>691</v>
      </c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8"/>
      <c r="AC2" s="209" t="s">
        <v>686</v>
      </c>
      <c r="AD2" s="210"/>
      <c r="AE2" s="210"/>
      <c r="AF2" s="210"/>
      <c r="AG2" s="210"/>
      <c r="AH2" s="210"/>
      <c r="AI2" s="210"/>
      <c r="AJ2" s="210"/>
      <c r="AK2" s="210"/>
      <c r="AL2" s="210"/>
      <c r="AM2" s="210"/>
      <c r="AN2" s="134"/>
      <c r="AO2" s="203" t="s">
        <v>650</v>
      </c>
      <c r="AP2" s="204"/>
      <c r="AQ2" s="204"/>
      <c r="AR2" s="204"/>
      <c r="AS2" s="204"/>
      <c r="AT2" s="204"/>
      <c r="AU2" s="204"/>
      <c r="AV2" s="204"/>
      <c r="AW2" s="204"/>
      <c r="AX2" s="204"/>
      <c r="AY2" s="204"/>
      <c r="AZ2" s="205"/>
      <c r="BB2" s="142"/>
    </row>
    <row r="3" spans="1:60" ht="57">
      <c r="A3" s="178"/>
      <c r="B3" s="178"/>
      <c r="C3" s="184"/>
      <c r="D3" s="185"/>
      <c r="E3" s="42" t="s">
        <v>619</v>
      </c>
      <c r="F3" s="42" t="s">
        <v>620</v>
      </c>
      <c r="G3" s="42" t="s">
        <v>648</v>
      </c>
      <c r="H3" s="42" t="s">
        <v>621</v>
      </c>
      <c r="I3" s="42" t="s">
        <v>649</v>
      </c>
      <c r="J3" s="43" t="s">
        <v>685</v>
      </c>
      <c r="K3" s="42" t="s">
        <v>675</v>
      </c>
      <c r="L3" s="42" t="s">
        <v>676</v>
      </c>
      <c r="M3" s="42" t="s">
        <v>677</v>
      </c>
      <c r="N3" s="42" t="s">
        <v>678</v>
      </c>
      <c r="O3" s="42" t="s">
        <v>679</v>
      </c>
      <c r="P3" s="43" t="s">
        <v>680</v>
      </c>
      <c r="Q3" s="44" t="s">
        <v>619</v>
      </c>
      <c r="R3" s="44" t="s">
        <v>620</v>
      </c>
      <c r="S3" s="44" t="s">
        <v>648</v>
      </c>
      <c r="T3" s="44" t="s">
        <v>621</v>
      </c>
      <c r="U3" s="44" t="s">
        <v>649</v>
      </c>
      <c r="V3" s="45" t="s">
        <v>685</v>
      </c>
      <c r="W3" s="44" t="s">
        <v>675</v>
      </c>
      <c r="X3" s="44" t="s">
        <v>676</v>
      </c>
      <c r="Y3" s="44" t="s">
        <v>677</v>
      </c>
      <c r="Z3" s="44" t="s">
        <v>678</v>
      </c>
      <c r="AA3" s="44" t="s">
        <v>679</v>
      </c>
      <c r="AB3" s="45" t="s">
        <v>680</v>
      </c>
      <c r="AC3" s="46" t="s">
        <v>619</v>
      </c>
      <c r="AD3" s="46" t="s">
        <v>620</v>
      </c>
      <c r="AE3" s="46" t="s">
        <v>648</v>
      </c>
      <c r="AF3" s="46" t="s">
        <v>621</v>
      </c>
      <c r="AG3" s="46" t="s">
        <v>649</v>
      </c>
      <c r="AH3" s="46" t="s">
        <v>685</v>
      </c>
      <c r="AI3" s="46" t="s">
        <v>675</v>
      </c>
      <c r="AJ3" s="46" t="s">
        <v>676</v>
      </c>
      <c r="AK3" s="46" t="s">
        <v>677</v>
      </c>
      <c r="AL3" s="46" t="s">
        <v>678</v>
      </c>
      <c r="AM3" s="46" t="s">
        <v>679</v>
      </c>
      <c r="AN3" s="46" t="s">
        <v>680</v>
      </c>
      <c r="AO3" s="47" t="s">
        <v>619</v>
      </c>
      <c r="AP3" s="47" t="s">
        <v>620</v>
      </c>
      <c r="AQ3" s="47" t="s">
        <v>648</v>
      </c>
      <c r="AR3" s="47" t="s">
        <v>621</v>
      </c>
      <c r="AS3" s="47" t="s">
        <v>649</v>
      </c>
      <c r="AT3" s="47" t="s">
        <v>651</v>
      </c>
      <c r="AU3" s="47" t="s">
        <v>675</v>
      </c>
      <c r="AV3" s="47" t="s">
        <v>676</v>
      </c>
      <c r="AW3" s="47" t="s">
        <v>677</v>
      </c>
      <c r="AX3" s="47" t="s">
        <v>678</v>
      </c>
      <c r="AY3" s="47" t="s">
        <v>679</v>
      </c>
      <c r="AZ3" s="47" t="s">
        <v>680</v>
      </c>
      <c r="BB3" s="142"/>
    </row>
    <row r="4" spans="1:60" s="37" customFormat="1">
      <c r="A4" s="174">
        <v>99999</v>
      </c>
      <c r="B4" s="176">
        <v>999</v>
      </c>
      <c r="C4" s="176" t="s">
        <v>701</v>
      </c>
      <c r="D4" s="48" t="s">
        <v>6</v>
      </c>
      <c r="E4" s="49">
        <v>0.34946677604593929</v>
      </c>
      <c r="F4" s="49">
        <v>0.39474979491386381</v>
      </c>
      <c r="G4" s="49">
        <v>4.6759639048400328E-3</v>
      </c>
      <c r="H4" s="49">
        <v>0.15734208367514357</v>
      </c>
      <c r="I4" s="49">
        <v>9.3765381460213293E-2</v>
      </c>
      <c r="J4" s="50">
        <v>12190</v>
      </c>
      <c r="K4" s="49">
        <v>0.30267753201396974</v>
      </c>
      <c r="L4" s="49">
        <v>0.49592549476135039</v>
      </c>
      <c r="M4" s="49">
        <v>4.6565774155995342E-3</v>
      </c>
      <c r="N4" s="49">
        <v>0.14435389988358557</v>
      </c>
      <c r="O4" s="49">
        <v>5.2386495925494762E-2</v>
      </c>
      <c r="P4" s="135">
        <v>859</v>
      </c>
      <c r="Q4" s="51">
        <v>0.34539999999999998</v>
      </c>
      <c r="R4" s="51">
        <v>0.39910000000000001</v>
      </c>
      <c r="S4" s="51">
        <v>5.3E-3</v>
      </c>
      <c r="T4" s="51">
        <v>0.15340000000000001</v>
      </c>
      <c r="U4" s="51">
        <v>9.6799999999999997E-2</v>
      </c>
      <c r="V4" s="52">
        <v>12475</v>
      </c>
      <c r="W4" s="51">
        <v>0.33900000000000002</v>
      </c>
      <c r="X4" s="51">
        <v>0.49030000000000001</v>
      </c>
      <c r="Y4" s="51">
        <v>1.1999999999999999E-3</v>
      </c>
      <c r="Z4" s="51">
        <v>0.12470000000000001</v>
      </c>
      <c r="AA4" s="51">
        <v>4.48E-2</v>
      </c>
      <c r="AB4" s="136">
        <v>826</v>
      </c>
      <c r="AC4" s="137">
        <v>0.33175012075350185</v>
      </c>
      <c r="AD4" s="137">
        <v>0.40970000000000001</v>
      </c>
      <c r="AE4" s="137">
        <v>4.5886330703590406E-3</v>
      </c>
      <c r="AF4" s="137">
        <v>0.1535984543551763</v>
      </c>
      <c r="AG4" s="137">
        <v>0.10030590887135726</v>
      </c>
      <c r="AH4" s="52">
        <v>12425</v>
      </c>
      <c r="AI4" s="137">
        <v>0.31642189586114822</v>
      </c>
      <c r="AJ4" s="137">
        <v>0.51401869158878499</v>
      </c>
      <c r="AK4" s="137">
        <v>1.3351134846461949E-3</v>
      </c>
      <c r="AL4" s="137">
        <v>0.1068090787716956</v>
      </c>
      <c r="AM4" s="137">
        <v>6.1415220293724967E-2</v>
      </c>
      <c r="AN4" s="136">
        <v>749</v>
      </c>
      <c r="AO4" s="86">
        <v>0.31080000000000002</v>
      </c>
      <c r="AP4" s="86">
        <v>0.43280000000000002</v>
      </c>
      <c r="AQ4" s="86">
        <v>4.4999999999999997E-3</v>
      </c>
      <c r="AR4" s="86">
        <v>0.1502</v>
      </c>
      <c r="AS4" s="86">
        <v>0.1016</v>
      </c>
      <c r="AT4" s="138">
        <v>10822</v>
      </c>
      <c r="AU4" s="86">
        <v>0.31640000000000001</v>
      </c>
      <c r="AV4" s="86">
        <v>0.50839999999999996</v>
      </c>
      <c r="AW4" s="86">
        <v>3.0999999999999999E-3</v>
      </c>
      <c r="AX4" s="86">
        <v>0.1336</v>
      </c>
      <c r="AY4" s="86">
        <v>3.8399999999999997E-2</v>
      </c>
      <c r="AZ4" s="138">
        <v>651</v>
      </c>
      <c r="BB4" s="142"/>
      <c r="BC4" s="38"/>
      <c r="BD4" s="38"/>
      <c r="BE4" s="38"/>
      <c r="BF4" s="38"/>
      <c r="BG4" s="38"/>
      <c r="BH4" s="38"/>
    </row>
    <row r="5" spans="1:60" s="37" customFormat="1">
      <c r="A5" s="175"/>
      <c r="B5" s="177"/>
      <c r="C5" s="177"/>
      <c r="D5" s="48" t="s">
        <v>699</v>
      </c>
      <c r="E5" s="49">
        <v>0.31580974388600036</v>
      </c>
      <c r="F5" s="49">
        <v>0.4380897361833237</v>
      </c>
      <c r="G5" s="49">
        <v>5.0067398420951276E-3</v>
      </c>
      <c r="H5" s="49">
        <v>0.15597920277296359</v>
      </c>
      <c r="I5" s="49">
        <v>8.5114577315617182E-2</v>
      </c>
      <c r="J5" s="50">
        <v>5193</v>
      </c>
      <c r="K5" s="49">
        <v>0.27083333333333331</v>
      </c>
      <c r="L5" s="49">
        <v>0.515625</v>
      </c>
      <c r="M5" s="49">
        <v>6.9444444444444441E-3</v>
      </c>
      <c r="N5" s="49">
        <v>0.15277777777777779</v>
      </c>
      <c r="O5" s="49">
        <v>5.3819444444444448E-2</v>
      </c>
      <c r="P5" s="135">
        <v>576</v>
      </c>
      <c r="Q5" s="51">
        <f>1659/5189</f>
        <v>0.31971478126806707</v>
      </c>
      <c r="R5" s="51">
        <f>2296/5189</f>
        <v>0.4424744652148776</v>
      </c>
      <c r="S5" s="51">
        <f>19/5189</f>
        <v>3.661591828868761E-3</v>
      </c>
      <c r="T5" s="51">
        <f>749/5189</f>
        <v>0.14434380420119483</v>
      </c>
      <c r="U5" s="51">
        <f>466/5189</f>
        <v>8.9805357486991713E-2</v>
      </c>
      <c r="V5" s="52">
        <v>5189</v>
      </c>
      <c r="W5" s="51">
        <f>160/527</f>
        <v>0.30360531309297911</v>
      </c>
      <c r="X5" s="51">
        <f>271/527</f>
        <v>0.51423149905123344</v>
      </c>
      <c r="Y5" s="51">
        <f>1/527</f>
        <v>1.8975332068311196E-3</v>
      </c>
      <c r="Z5" s="51">
        <f>69/527</f>
        <v>0.13092979127134724</v>
      </c>
      <c r="AA5" s="51">
        <f>26/527</f>
        <v>4.9335863377609111E-2</v>
      </c>
      <c r="AB5" s="136">
        <v>527</v>
      </c>
      <c r="AC5" s="137">
        <f>1279/3331</f>
        <v>0.38396877814470132</v>
      </c>
      <c r="AD5" s="137">
        <f>1213/3331</f>
        <v>0.36415490843590514</v>
      </c>
      <c r="AE5" s="137">
        <f>17/3331</f>
        <v>5.103572500750525E-3</v>
      </c>
      <c r="AF5" s="137">
        <f>448/3331</f>
        <v>0.13449414590213149</v>
      </c>
      <c r="AG5" s="137">
        <f>374/3331</f>
        <v>0.11227859501651156</v>
      </c>
      <c r="AH5" s="52">
        <v>3331</v>
      </c>
      <c r="AI5" s="137">
        <f>127/369</f>
        <v>0.34417344173441733</v>
      </c>
      <c r="AJ5" s="137">
        <f>127/369</f>
        <v>0.34417344173441733</v>
      </c>
      <c r="AK5" s="137">
        <f>1/369</f>
        <v>2.7100271002710027E-3</v>
      </c>
      <c r="AL5" s="137">
        <f>27/369</f>
        <v>7.3170731707317069E-2</v>
      </c>
      <c r="AM5" s="137">
        <f>26/369</f>
        <v>7.0460704607046065E-2</v>
      </c>
      <c r="AN5" s="136">
        <v>369</v>
      </c>
      <c r="AO5" s="139">
        <f>1232/4336</f>
        <v>0.28413284132841327</v>
      </c>
      <c r="AP5" s="139">
        <f>2134/4336</f>
        <v>0.49215867158671589</v>
      </c>
      <c r="AQ5" s="139">
        <f>26/4336</f>
        <v>5.9963099630996313E-3</v>
      </c>
      <c r="AR5" s="139">
        <f>572/4336</f>
        <v>0.13191881918819187</v>
      </c>
      <c r="AS5" s="139">
        <f>372/4336</f>
        <v>8.5793357933579339E-2</v>
      </c>
      <c r="AT5" s="140">
        <v>4336</v>
      </c>
      <c r="AU5" s="86">
        <f>121/420</f>
        <v>0.28809523809523807</v>
      </c>
      <c r="AV5" s="86">
        <f>239/420</f>
        <v>0.56904761904761902</v>
      </c>
      <c r="AW5" s="86">
        <f>0</f>
        <v>0</v>
      </c>
      <c r="AX5" s="86">
        <f>50/420</f>
        <v>0.11904761904761904</v>
      </c>
      <c r="AY5" s="86">
        <f>10/420</f>
        <v>2.3809523809523808E-2</v>
      </c>
      <c r="AZ5" s="138">
        <v>420</v>
      </c>
      <c r="BB5" s="142"/>
      <c r="BC5" s="38"/>
      <c r="BD5" s="38"/>
      <c r="BE5" s="38"/>
      <c r="BF5" s="38"/>
      <c r="BG5" s="38"/>
      <c r="BH5" s="38"/>
    </row>
    <row r="6" spans="1:60">
      <c r="A6" s="57" t="s">
        <v>7</v>
      </c>
      <c r="B6" s="58">
        <v>113</v>
      </c>
      <c r="C6" s="58" t="s">
        <v>13</v>
      </c>
      <c r="D6" s="21" t="s">
        <v>9</v>
      </c>
      <c r="E6" s="60">
        <v>0.73333333333333328</v>
      </c>
      <c r="F6" s="60">
        <v>0.26666666666666666</v>
      </c>
      <c r="G6" s="60">
        <v>0</v>
      </c>
      <c r="H6" s="60">
        <v>0</v>
      </c>
      <c r="I6" s="60">
        <v>0</v>
      </c>
      <c r="J6" s="59">
        <v>45</v>
      </c>
      <c r="K6" s="63" t="s">
        <v>694</v>
      </c>
      <c r="L6" s="32" t="s">
        <v>694</v>
      </c>
      <c r="M6" s="63" t="s">
        <v>694</v>
      </c>
      <c r="N6" s="63" t="s">
        <v>694</v>
      </c>
      <c r="O6" s="63" t="s">
        <v>694</v>
      </c>
      <c r="P6" s="63" t="s">
        <v>694</v>
      </c>
      <c r="Q6" s="67">
        <v>0.79069767441860461</v>
      </c>
      <c r="R6" s="67">
        <v>0.20930232558139536</v>
      </c>
      <c r="S6" s="67">
        <v>0</v>
      </c>
      <c r="T6" s="67">
        <v>0</v>
      </c>
      <c r="U6" s="67">
        <v>0</v>
      </c>
      <c r="V6" s="123">
        <v>43</v>
      </c>
      <c r="W6" s="67" t="s">
        <v>774</v>
      </c>
      <c r="X6" s="67" t="s">
        <v>774</v>
      </c>
      <c r="Y6" s="67" t="s">
        <v>774</v>
      </c>
      <c r="Z6" s="67" t="s">
        <v>774</v>
      </c>
      <c r="AA6" s="67" t="s">
        <v>774</v>
      </c>
      <c r="AB6" s="123" t="s">
        <v>774</v>
      </c>
      <c r="AC6" s="63">
        <v>0.68421052631578949</v>
      </c>
      <c r="AD6" s="32">
        <v>0.26315789473684209</v>
      </c>
      <c r="AE6" s="63">
        <v>0</v>
      </c>
      <c r="AF6" s="63">
        <v>3.5087719298245612E-2</v>
      </c>
      <c r="AG6" s="63">
        <v>1.7543859649122806E-2</v>
      </c>
      <c r="AH6" s="59">
        <v>57</v>
      </c>
      <c r="AI6" s="63" t="s">
        <v>774</v>
      </c>
      <c r="AJ6" s="32" t="s">
        <v>774</v>
      </c>
      <c r="AK6" s="63" t="s">
        <v>774</v>
      </c>
      <c r="AL6" s="63" t="s">
        <v>774</v>
      </c>
      <c r="AM6" s="63" t="s">
        <v>774</v>
      </c>
      <c r="AN6" s="59" t="s">
        <v>774</v>
      </c>
      <c r="AO6" s="116">
        <v>0.72881355932203384</v>
      </c>
      <c r="AP6" s="116">
        <v>0.22033898305084745</v>
      </c>
      <c r="AQ6" s="116">
        <v>0</v>
      </c>
      <c r="AR6" s="116">
        <v>3.3898305084745763E-2</v>
      </c>
      <c r="AS6" s="116">
        <v>1.6949152542372881E-2</v>
      </c>
      <c r="AT6" s="117">
        <v>59</v>
      </c>
      <c r="AU6" s="116" t="s">
        <v>774</v>
      </c>
      <c r="AV6" s="116" t="s">
        <v>774</v>
      </c>
      <c r="AW6" s="116" t="s">
        <v>774</v>
      </c>
      <c r="AX6" s="116" t="s">
        <v>774</v>
      </c>
      <c r="AY6" s="116" t="s">
        <v>774</v>
      </c>
      <c r="AZ6" s="116" t="s">
        <v>774</v>
      </c>
      <c r="BB6" s="143"/>
      <c r="BC6" s="143"/>
      <c r="BD6" s="37"/>
      <c r="BE6" s="37"/>
      <c r="BF6" s="37"/>
      <c r="BG6" s="37"/>
      <c r="BH6" s="37"/>
    </row>
    <row r="7" spans="1:60">
      <c r="A7" s="57" t="s">
        <v>10</v>
      </c>
      <c r="B7" s="58">
        <v>113</v>
      </c>
      <c r="C7" s="58" t="s">
        <v>13</v>
      </c>
      <c r="D7" s="21" t="s">
        <v>11</v>
      </c>
      <c r="E7" s="60" t="s">
        <v>774</v>
      </c>
      <c r="F7" s="60" t="s">
        <v>774</v>
      </c>
      <c r="G7" s="60" t="s">
        <v>774</v>
      </c>
      <c r="H7" s="60" t="s">
        <v>774</v>
      </c>
      <c r="I7" s="60" t="s">
        <v>774</v>
      </c>
      <c r="J7" s="60" t="s">
        <v>774</v>
      </c>
      <c r="K7" s="63" t="s">
        <v>694</v>
      </c>
      <c r="L7" s="32" t="s">
        <v>694</v>
      </c>
      <c r="M7" s="63" t="s">
        <v>694</v>
      </c>
      <c r="N7" s="63" t="s">
        <v>694</v>
      </c>
      <c r="O7" s="63" t="s">
        <v>694</v>
      </c>
      <c r="P7" s="63" t="s">
        <v>694</v>
      </c>
      <c r="Q7" s="67" t="s">
        <v>774</v>
      </c>
      <c r="R7" s="67" t="s">
        <v>774</v>
      </c>
      <c r="S7" s="67" t="s">
        <v>774</v>
      </c>
      <c r="T7" s="67" t="s">
        <v>774</v>
      </c>
      <c r="U7" s="67" t="s">
        <v>774</v>
      </c>
      <c r="V7" s="123" t="s">
        <v>774</v>
      </c>
      <c r="W7" s="67" t="s">
        <v>694</v>
      </c>
      <c r="X7" s="67" t="s">
        <v>694</v>
      </c>
      <c r="Y7" s="67" t="s">
        <v>694</v>
      </c>
      <c r="Z7" s="67" t="s">
        <v>694</v>
      </c>
      <c r="AA7" s="67" t="s">
        <v>694</v>
      </c>
      <c r="AB7" s="123" t="s">
        <v>694</v>
      </c>
      <c r="AC7" s="63" t="s">
        <v>774</v>
      </c>
      <c r="AD7" s="32" t="s">
        <v>774</v>
      </c>
      <c r="AE7" s="63" t="s">
        <v>774</v>
      </c>
      <c r="AF7" s="63" t="s">
        <v>774</v>
      </c>
      <c r="AG7" s="63" t="s">
        <v>774</v>
      </c>
      <c r="AH7" s="59" t="s">
        <v>774</v>
      </c>
      <c r="AI7" s="63" t="s">
        <v>694</v>
      </c>
      <c r="AJ7" s="63" t="s">
        <v>694</v>
      </c>
      <c r="AK7" s="63" t="s">
        <v>694</v>
      </c>
      <c r="AL7" s="63" t="s">
        <v>694</v>
      </c>
      <c r="AM7" s="63" t="s">
        <v>694</v>
      </c>
      <c r="AN7" s="63" t="s">
        <v>694</v>
      </c>
      <c r="AO7" s="116" t="s">
        <v>774</v>
      </c>
      <c r="AP7" s="116" t="s">
        <v>774</v>
      </c>
      <c r="AQ7" s="116" t="s">
        <v>774</v>
      </c>
      <c r="AR7" s="116" t="s">
        <v>774</v>
      </c>
      <c r="AS7" s="116" t="s">
        <v>774</v>
      </c>
      <c r="AT7" s="116" t="s">
        <v>774</v>
      </c>
      <c r="AU7" s="116" t="s">
        <v>694</v>
      </c>
      <c r="AV7" s="116" t="s">
        <v>694</v>
      </c>
      <c r="AW7" s="116" t="s">
        <v>694</v>
      </c>
      <c r="AX7" s="116" t="s">
        <v>694</v>
      </c>
      <c r="AY7" s="116" t="s">
        <v>694</v>
      </c>
      <c r="AZ7" s="117" t="s">
        <v>694</v>
      </c>
      <c r="BB7" s="143"/>
      <c r="BC7" s="143"/>
      <c r="BD7" s="37"/>
      <c r="BE7" s="37"/>
      <c r="BF7" s="37"/>
      <c r="BG7" s="37"/>
      <c r="BH7" s="37"/>
    </row>
    <row r="8" spans="1:60">
      <c r="A8" s="57" t="s">
        <v>12</v>
      </c>
      <c r="B8" s="58">
        <v>101</v>
      </c>
      <c r="C8" s="58" t="s">
        <v>13</v>
      </c>
      <c r="D8" s="21" t="s">
        <v>14</v>
      </c>
      <c r="E8" s="60" t="s">
        <v>774</v>
      </c>
      <c r="F8" s="60" t="s">
        <v>774</v>
      </c>
      <c r="G8" s="60" t="s">
        <v>774</v>
      </c>
      <c r="H8" s="60" t="s">
        <v>774</v>
      </c>
      <c r="I8" s="60" t="s">
        <v>774</v>
      </c>
      <c r="J8" s="60" t="s">
        <v>774</v>
      </c>
      <c r="K8" s="63" t="s">
        <v>694</v>
      </c>
      <c r="L8" s="32" t="s">
        <v>694</v>
      </c>
      <c r="M8" s="63" t="s">
        <v>694</v>
      </c>
      <c r="N8" s="63" t="s">
        <v>694</v>
      </c>
      <c r="O8" s="63" t="s">
        <v>694</v>
      </c>
      <c r="P8" s="63" t="s">
        <v>694</v>
      </c>
      <c r="Q8" s="67" t="s">
        <v>694</v>
      </c>
      <c r="R8" s="67" t="s">
        <v>694</v>
      </c>
      <c r="S8" s="67" t="s">
        <v>694</v>
      </c>
      <c r="T8" s="67" t="s">
        <v>694</v>
      </c>
      <c r="U8" s="67" t="s">
        <v>694</v>
      </c>
      <c r="V8" s="67" t="s">
        <v>694</v>
      </c>
      <c r="W8" s="67" t="s">
        <v>694</v>
      </c>
      <c r="X8" s="67" t="s">
        <v>694</v>
      </c>
      <c r="Y8" s="67" t="s">
        <v>694</v>
      </c>
      <c r="Z8" s="67" t="s">
        <v>694</v>
      </c>
      <c r="AA8" s="67" t="s">
        <v>694</v>
      </c>
      <c r="AB8" s="123" t="s">
        <v>694</v>
      </c>
      <c r="AC8" s="63" t="s">
        <v>694</v>
      </c>
      <c r="AD8" s="32" t="s">
        <v>694</v>
      </c>
      <c r="AE8" s="63" t="s">
        <v>694</v>
      </c>
      <c r="AF8" s="63" t="s">
        <v>694</v>
      </c>
      <c r="AG8" s="63" t="s">
        <v>694</v>
      </c>
      <c r="AH8" s="63" t="s">
        <v>694</v>
      </c>
      <c r="AI8" s="63" t="s">
        <v>694</v>
      </c>
      <c r="AJ8" s="63" t="s">
        <v>694</v>
      </c>
      <c r="AK8" s="63" t="s">
        <v>694</v>
      </c>
      <c r="AL8" s="63" t="s">
        <v>694</v>
      </c>
      <c r="AM8" s="63" t="s">
        <v>694</v>
      </c>
      <c r="AN8" s="63" t="s">
        <v>694</v>
      </c>
      <c r="AO8" s="116" t="s">
        <v>694</v>
      </c>
      <c r="AP8" s="116" t="s">
        <v>694</v>
      </c>
      <c r="AQ8" s="116" t="s">
        <v>694</v>
      </c>
      <c r="AR8" s="116" t="s">
        <v>694</v>
      </c>
      <c r="AS8" s="116" t="s">
        <v>694</v>
      </c>
      <c r="AT8" s="117" t="s">
        <v>694</v>
      </c>
      <c r="AU8" s="116" t="s">
        <v>694</v>
      </c>
      <c r="AV8" s="116" t="s">
        <v>694</v>
      </c>
      <c r="AW8" s="116" t="s">
        <v>694</v>
      </c>
      <c r="AX8" s="116" t="s">
        <v>694</v>
      </c>
      <c r="AY8" s="116" t="s">
        <v>694</v>
      </c>
      <c r="AZ8" s="117" t="s">
        <v>694</v>
      </c>
      <c r="BB8" s="143"/>
      <c r="BC8" s="143"/>
    </row>
    <row r="9" spans="1:60">
      <c r="A9" s="57" t="s">
        <v>15</v>
      </c>
      <c r="B9" s="58">
        <v>189</v>
      </c>
      <c r="C9" s="58" t="s">
        <v>13</v>
      </c>
      <c r="D9" s="21" t="s">
        <v>16</v>
      </c>
      <c r="E9" s="60">
        <v>0.21621621621621623</v>
      </c>
      <c r="F9" s="60">
        <v>0</v>
      </c>
      <c r="G9" s="60">
        <v>2.7027027027027029E-2</v>
      </c>
      <c r="H9" s="60">
        <v>0.7567567567567568</v>
      </c>
      <c r="I9" s="60">
        <v>0</v>
      </c>
      <c r="J9" s="59">
        <v>37</v>
      </c>
      <c r="K9" s="63" t="s">
        <v>694</v>
      </c>
      <c r="L9" s="32" t="s">
        <v>694</v>
      </c>
      <c r="M9" s="63" t="s">
        <v>694</v>
      </c>
      <c r="N9" s="63" t="s">
        <v>694</v>
      </c>
      <c r="O9" s="63" t="s">
        <v>694</v>
      </c>
      <c r="P9" s="63" t="s">
        <v>694</v>
      </c>
      <c r="Q9" s="67">
        <v>0.17142857142857143</v>
      </c>
      <c r="R9" s="67">
        <v>0</v>
      </c>
      <c r="S9" s="67">
        <v>2.8571428571428571E-2</v>
      </c>
      <c r="T9" s="67">
        <v>0.68571428571428572</v>
      </c>
      <c r="U9" s="67">
        <v>0.11428571428571428</v>
      </c>
      <c r="V9" s="123">
        <v>35</v>
      </c>
      <c r="W9" s="67" t="s">
        <v>774</v>
      </c>
      <c r="X9" s="67" t="s">
        <v>774</v>
      </c>
      <c r="Y9" s="67" t="s">
        <v>774</v>
      </c>
      <c r="Z9" s="67" t="s">
        <v>774</v>
      </c>
      <c r="AA9" s="67" t="s">
        <v>774</v>
      </c>
      <c r="AB9" s="123" t="s">
        <v>774</v>
      </c>
      <c r="AC9" s="63">
        <v>0.29032258064516131</v>
      </c>
      <c r="AD9" s="32">
        <v>0.16129032258064516</v>
      </c>
      <c r="AE9" s="63">
        <v>0</v>
      </c>
      <c r="AF9" s="63">
        <v>0.54838709677419351</v>
      </c>
      <c r="AG9" s="63">
        <v>0</v>
      </c>
      <c r="AH9" s="59">
        <v>31</v>
      </c>
      <c r="AI9" s="63" t="s">
        <v>774</v>
      </c>
      <c r="AJ9" s="32" t="s">
        <v>774</v>
      </c>
      <c r="AK9" s="63" t="s">
        <v>774</v>
      </c>
      <c r="AL9" s="63" t="s">
        <v>774</v>
      </c>
      <c r="AM9" s="63" t="s">
        <v>774</v>
      </c>
      <c r="AN9" s="59" t="s">
        <v>774</v>
      </c>
      <c r="AO9" s="116">
        <v>0.4</v>
      </c>
      <c r="AP9" s="116">
        <v>0.2</v>
      </c>
      <c r="AQ9" s="116">
        <v>0</v>
      </c>
      <c r="AR9" s="116">
        <v>0.4</v>
      </c>
      <c r="AS9" s="116">
        <v>0</v>
      </c>
      <c r="AT9" s="117">
        <v>30</v>
      </c>
      <c r="AU9" s="116" t="s">
        <v>774</v>
      </c>
      <c r="AV9" s="116" t="s">
        <v>774</v>
      </c>
      <c r="AW9" s="116" t="s">
        <v>774</v>
      </c>
      <c r="AX9" s="116" t="s">
        <v>774</v>
      </c>
      <c r="AY9" s="116" t="s">
        <v>774</v>
      </c>
      <c r="AZ9" s="116" t="s">
        <v>774</v>
      </c>
      <c r="BB9" s="142"/>
    </row>
    <row r="10" spans="1:60">
      <c r="A10" s="57" t="s">
        <v>17</v>
      </c>
      <c r="B10" s="58">
        <v>189</v>
      </c>
      <c r="C10" s="58" t="s">
        <v>13</v>
      </c>
      <c r="D10" s="21" t="s">
        <v>18</v>
      </c>
      <c r="E10" s="60">
        <v>0.10144927536231885</v>
      </c>
      <c r="F10" s="60">
        <v>0.71014492753623193</v>
      </c>
      <c r="G10" s="60">
        <v>0</v>
      </c>
      <c r="H10" s="60">
        <v>2.8985507246376812E-2</v>
      </c>
      <c r="I10" s="60">
        <v>0.15942028985507245</v>
      </c>
      <c r="J10" s="59">
        <v>69</v>
      </c>
      <c r="K10" s="60" t="s">
        <v>774</v>
      </c>
      <c r="L10" s="60" t="s">
        <v>774</v>
      </c>
      <c r="M10" s="60" t="s">
        <v>774</v>
      </c>
      <c r="N10" s="60" t="s">
        <v>774</v>
      </c>
      <c r="O10" s="60" t="s">
        <v>774</v>
      </c>
      <c r="P10" s="60" t="s">
        <v>774</v>
      </c>
      <c r="Q10" s="67">
        <v>2.2988505747126436E-2</v>
      </c>
      <c r="R10" s="67">
        <v>0.63218390804597702</v>
      </c>
      <c r="S10" s="67">
        <v>0</v>
      </c>
      <c r="T10" s="67">
        <v>9.1954022988505746E-2</v>
      </c>
      <c r="U10" s="67">
        <v>0.25287356321839083</v>
      </c>
      <c r="V10" s="123">
        <v>87</v>
      </c>
      <c r="W10" s="67" t="s">
        <v>774</v>
      </c>
      <c r="X10" s="67" t="s">
        <v>774</v>
      </c>
      <c r="Y10" s="67" t="s">
        <v>774</v>
      </c>
      <c r="Z10" s="67" t="s">
        <v>774</v>
      </c>
      <c r="AA10" s="67" t="s">
        <v>774</v>
      </c>
      <c r="AB10" s="123" t="s">
        <v>774</v>
      </c>
      <c r="AC10" s="63">
        <v>0</v>
      </c>
      <c r="AD10" s="32">
        <v>0.52112676056338025</v>
      </c>
      <c r="AE10" s="63">
        <v>0</v>
      </c>
      <c r="AF10" s="63">
        <v>0.19718309859154928</v>
      </c>
      <c r="AG10" s="63">
        <v>0.28169014084507044</v>
      </c>
      <c r="AH10" s="59">
        <v>71</v>
      </c>
      <c r="AI10" s="63" t="s">
        <v>774</v>
      </c>
      <c r="AJ10" s="32" t="s">
        <v>774</v>
      </c>
      <c r="AK10" s="63" t="s">
        <v>774</v>
      </c>
      <c r="AL10" s="63" t="s">
        <v>774</v>
      </c>
      <c r="AM10" s="63" t="s">
        <v>774</v>
      </c>
      <c r="AN10" s="59" t="s">
        <v>774</v>
      </c>
      <c r="AO10" s="116">
        <v>0</v>
      </c>
      <c r="AP10" s="116">
        <v>0.76363636363636367</v>
      </c>
      <c r="AQ10" s="116">
        <v>0</v>
      </c>
      <c r="AR10" s="116">
        <v>5.4545454545454543E-2</v>
      </c>
      <c r="AS10" s="116">
        <v>0.18181818181818182</v>
      </c>
      <c r="AT10" s="117">
        <v>55</v>
      </c>
      <c r="AU10" s="116" t="s">
        <v>774</v>
      </c>
      <c r="AV10" s="116" t="s">
        <v>774</v>
      </c>
      <c r="AW10" s="116" t="s">
        <v>774</v>
      </c>
      <c r="AX10" s="116" t="s">
        <v>774</v>
      </c>
      <c r="AY10" s="116" t="s">
        <v>774</v>
      </c>
      <c r="AZ10" s="116" t="s">
        <v>774</v>
      </c>
      <c r="BB10" s="142"/>
    </row>
    <row r="11" spans="1:60">
      <c r="A11" s="57" t="s">
        <v>19</v>
      </c>
      <c r="B11" s="58">
        <v>123</v>
      </c>
      <c r="C11" s="58" t="s">
        <v>13</v>
      </c>
      <c r="D11" s="21" t="s">
        <v>20</v>
      </c>
      <c r="E11" s="60" t="s">
        <v>774</v>
      </c>
      <c r="F11" s="60" t="s">
        <v>774</v>
      </c>
      <c r="G11" s="60" t="s">
        <v>774</v>
      </c>
      <c r="H11" s="60" t="s">
        <v>774</v>
      </c>
      <c r="I11" s="60" t="s">
        <v>774</v>
      </c>
      <c r="J11" s="60" t="s">
        <v>774</v>
      </c>
      <c r="K11" s="63" t="s">
        <v>694</v>
      </c>
      <c r="L11" s="32" t="s">
        <v>694</v>
      </c>
      <c r="M11" s="63" t="s">
        <v>694</v>
      </c>
      <c r="N11" s="63" t="s">
        <v>694</v>
      </c>
      <c r="O11" s="63" t="s">
        <v>694</v>
      </c>
      <c r="P11" s="63" t="s">
        <v>694</v>
      </c>
      <c r="Q11" s="67" t="s">
        <v>774</v>
      </c>
      <c r="R11" s="67" t="s">
        <v>774</v>
      </c>
      <c r="S11" s="67" t="s">
        <v>774</v>
      </c>
      <c r="T11" s="67" t="s">
        <v>774</v>
      </c>
      <c r="U11" s="67" t="s">
        <v>774</v>
      </c>
      <c r="V11" s="123" t="s">
        <v>774</v>
      </c>
      <c r="W11" s="67" t="s">
        <v>694</v>
      </c>
      <c r="X11" s="67" t="s">
        <v>694</v>
      </c>
      <c r="Y11" s="67" t="s">
        <v>694</v>
      </c>
      <c r="Z11" s="67" t="s">
        <v>694</v>
      </c>
      <c r="AA11" s="67" t="s">
        <v>694</v>
      </c>
      <c r="AB11" s="67" t="s">
        <v>694</v>
      </c>
      <c r="AC11" s="63" t="s">
        <v>774</v>
      </c>
      <c r="AD11" s="32" t="s">
        <v>774</v>
      </c>
      <c r="AE11" s="63" t="s">
        <v>774</v>
      </c>
      <c r="AF11" s="63" t="s">
        <v>774</v>
      </c>
      <c r="AG11" s="63" t="s">
        <v>774</v>
      </c>
      <c r="AH11" s="59" t="s">
        <v>774</v>
      </c>
      <c r="AI11" s="63" t="s">
        <v>694</v>
      </c>
      <c r="AJ11" s="63" t="s">
        <v>694</v>
      </c>
      <c r="AK11" s="63" t="s">
        <v>694</v>
      </c>
      <c r="AL11" s="63" t="s">
        <v>694</v>
      </c>
      <c r="AM11" s="63" t="s">
        <v>694</v>
      </c>
      <c r="AN11" s="63" t="s">
        <v>694</v>
      </c>
      <c r="AO11" s="116" t="s">
        <v>774</v>
      </c>
      <c r="AP11" s="116" t="s">
        <v>774</v>
      </c>
      <c r="AQ11" s="116" t="s">
        <v>774</v>
      </c>
      <c r="AR11" s="116" t="s">
        <v>774</v>
      </c>
      <c r="AS11" s="116" t="s">
        <v>774</v>
      </c>
      <c r="AT11" s="116" t="s">
        <v>774</v>
      </c>
      <c r="AU11" s="116" t="s">
        <v>694</v>
      </c>
      <c r="AV11" s="116" t="s">
        <v>694</v>
      </c>
      <c r="AW11" s="116" t="s">
        <v>694</v>
      </c>
      <c r="AX11" s="116" t="s">
        <v>694</v>
      </c>
      <c r="AY11" s="116" t="s">
        <v>694</v>
      </c>
      <c r="AZ11" s="117" t="s">
        <v>694</v>
      </c>
      <c r="BB11" s="142"/>
    </row>
    <row r="12" spans="1:60">
      <c r="A12" s="57" t="s">
        <v>21</v>
      </c>
      <c r="B12" s="58">
        <v>121</v>
      </c>
      <c r="C12" s="58" t="s">
        <v>8</v>
      </c>
      <c r="D12" s="21" t="s">
        <v>22</v>
      </c>
      <c r="E12" s="60">
        <v>0.58798283261802575</v>
      </c>
      <c r="F12" s="60">
        <v>0.21888412017167383</v>
      </c>
      <c r="G12" s="60">
        <v>0</v>
      </c>
      <c r="H12" s="60">
        <v>8.5836909871244635E-2</v>
      </c>
      <c r="I12" s="60">
        <v>0.1072961373390558</v>
      </c>
      <c r="J12" s="59">
        <v>233</v>
      </c>
      <c r="K12" s="105">
        <v>0.5714285714285714</v>
      </c>
      <c r="L12" s="105">
        <v>0.2857142857142857</v>
      </c>
      <c r="M12" s="105">
        <v>0</v>
      </c>
      <c r="N12" s="105">
        <v>4.7619047619047616E-2</v>
      </c>
      <c r="O12" s="105">
        <v>9.5238095238095233E-2</v>
      </c>
      <c r="P12" s="21">
        <v>21</v>
      </c>
      <c r="Q12" s="67">
        <v>0.74590163934426235</v>
      </c>
      <c r="R12" s="67">
        <v>8.1967213114754103E-3</v>
      </c>
      <c r="S12" s="67">
        <v>0</v>
      </c>
      <c r="T12" s="67">
        <v>8.6065573770491802E-2</v>
      </c>
      <c r="U12" s="67">
        <v>0.1598360655737705</v>
      </c>
      <c r="V12" s="123">
        <v>244</v>
      </c>
      <c r="W12" s="67">
        <v>0.73684210526315785</v>
      </c>
      <c r="X12" s="67">
        <v>0</v>
      </c>
      <c r="Y12" s="67">
        <v>0</v>
      </c>
      <c r="Z12" s="67">
        <v>5.2631578947368418E-2</v>
      </c>
      <c r="AA12" s="67">
        <v>0.21052631578947367</v>
      </c>
      <c r="AB12" s="123">
        <v>19</v>
      </c>
      <c r="AC12" s="63">
        <v>0.84482758620689657</v>
      </c>
      <c r="AD12" s="32">
        <v>1.7241379310344827E-2</v>
      </c>
      <c r="AE12" s="63">
        <v>0</v>
      </c>
      <c r="AF12" s="63">
        <v>3.8793103448275863E-2</v>
      </c>
      <c r="AG12" s="63">
        <v>9.9137931034482762E-2</v>
      </c>
      <c r="AH12" s="59">
        <v>232</v>
      </c>
      <c r="AI12" s="63">
        <v>0.93333333333333335</v>
      </c>
      <c r="AJ12" s="63">
        <v>0</v>
      </c>
      <c r="AK12" s="63">
        <v>0</v>
      </c>
      <c r="AL12" s="63">
        <v>0</v>
      </c>
      <c r="AM12" s="63">
        <v>6.6666666666666666E-2</v>
      </c>
      <c r="AN12" s="59">
        <v>15</v>
      </c>
      <c r="AO12" s="116">
        <v>0.82352941176470584</v>
      </c>
      <c r="AP12" s="116">
        <v>1.06951871657754E-2</v>
      </c>
      <c r="AQ12" s="116">
        <v>0</v>
      </c>
      <c r="AR12" s="116">
        <v>9.0909090909090912E-2</v>
      </c>
      <c r="AS12" s="116">
        <v>7.4866310160427801E-2</v>
      </c>
      <c r="AT12" s="117">
        <v>187</v>
      </c>
      <c r="AU12" s="116">
        <v>0.84210526315789469</v>
      </c>
      <c r="AV12" s="116">
        <v>0</v>
      </c>
      <c r="AW12" s="116">
        <v>0</v>
      </c>
      <c r="AX12" s="116">
        <v>5.2631578947368418E-2</v>
      </c>
      <c r="AY12" s="116">
        <v>0.10526315789473684</v>
      </c>
      <c r="AZ12" s="117">
        <v>19</v>
      </c>
      <c r="BB12" s="142"/>
    </row>
    <row r="13" spans="1:60">
      <c r="A13" s="57" t="s">
        <v>23</v>
      </c>
      <c r="B13" s="58">
        <v>121</v>
      </c>
      <c r="C13" s="58" t="s">
        <v>13</v>
      </c>
      <c r="D13" s="21" t="s">
        <v>24</v>
      </c>
      <c r="E13" s="60">
        <v>0.60869565217391308</v>
      </c>
      <c r="F13" s="60">
        <v>0</v>
      </c>
      <c r="G13" s="60">
        <v>8.6956521739130432E-2</v>
      </c>
      <c r="H13" s="60">
        <v>0.30434782608695654</v>
      </c>
      <c r="I13" s="60">
        <v>0</v>
      </c>
      <c r="J13" s="59">
        <v>23</v>
      </c>
      <c r="K13" s="63" t="s">
        <v>694</v>
      </c>
      <c r="L13" s="32" t="s">
        <v>694</v>
      </c>
      <c r="M13" s="63" t="s">
        <v>694</v>
      </c>
      <c r="N13" s="63" t="s">
        <v>694</v>
      </c>
      <c r="O13" s="63" t="s">
        <v>694</v>
      </c>
      <c r="P13" s="63" t="s">
        <v>694</v>
      </c>
      <c r="Q13" s="67">
        <v>0.68965517241379315</v>
      </c>
      <c r="R13" s="67">
        <v>0</v>
      </c>
      <c r="S13" s="67">
        <v>3.4482758620689655E-2</v>
      </c>
      <c r="T13" s="67">
        <v>0.20689655172413793</v>
      </c>
      <c r="U13" s="67">
        <v>6.8965517241379309E-2</v>
      </c>
      <c r="V13" s="123">
        <v>29</v>
      </c>
      <c r="W13" s="67" t="s">
        <v>774</v>
      </c>
      <c r="X13" s="67" t="s">
        <v>774</v>
      </c>
      <c r="Y13" s="67" t="s">
        <v>774</v>
      </c>
      <c r="Z13" s="67" t="s">
        <v>774</v>
      </c>
      <c r="AA13" s="67" t="s">
        <v>774</v>
      </c>
      <c r="AB13" s="123" t="s">
        <v>774</v>
      </c>
      <c r="AC13" s="63">
        <v>0.58620689655172409</v>
      </c>
      <c r="AD13" s="32">
        <v>6.8965517241379309E-2</v>
      </c>
      <c r="AE13" s="63">
        <v>0</v>
      </c>
      <c r="AF13" s="63">
        <v>0.34482758620689657</v>
      </c>
      <c r="AG13" s="63">
        <v>0</v>
      </c>
      <c r="AH13" s="59">
        <v>29</v>
      </c>
      <c r="AI13" s="63" t="s">
        <v>694</v>
      </c>
      <c r="AJ13" s="63" t="s">
        <v>694</v>
      </c>
      <c r="AK13" s="63" t="s">
        <v>694</v>
      </c>
      <c r="AL13" s="63" t="s">
        <v>694</v>
      </c>
      <c r="AM13" s="63" t="s">
        <v>694</v>
      </c>
      <c r="AN13" s="63" t="s">
        <v>694</v>
      </c>
      <c r="AO13" s="116">
        <v>0.375</v>
      </c>
      <c r="AP13" s="116">
        <v>0.375</v>
      </c>
      <c r="AQ13" s="116">
        <v>0</v>
      </c>
      <c r="AR13" s="116">
        <v>0.25</v>
      </c>
      <c r="AS13" s="116">
        <v>0</v>
      </c>
      <c r="AT13" s="117">
        <v>32</v>
      </c>
      <c r="AU13" s="116" t="s">
        <v>774</v>
      </c>
      <c r="AV13" s="116" t="s">
        <v>774</v>
      </c>
      <c r="AW13" s="116" t="s">
        <v>774</v>
      </c>
      <c r="AX13" s="116" t="s">
        <v>774</v>
      </c>
      <c r="AY13" s="116" t="s">
        <v>774</v>
      </c>
      <c r="AZ13" s="116" t="s">
        <v>774</v>
      </c>
      <c r="BB13" s="142"/>
    </row>
    <row r="14" spans="1:60">
      <c r="A14" s="57" t="s">
        <v>25</v>
      </c>
      <c r="B14" s="58">
        <v>112</v>
      </c>
      <c r="C14" s="58" t="s">
        <v>13</v>
      </c>
      <c r="D14" s="21" t="s">
        <v>26</v>
      </c>
      <c r="E14" s="60">
        <v>0.34259259259259262</v>
      </c>
      <c r="F14" s="60">
        <v>0.25</v>
      </c>
      <c r="G14" s="60">
        <v>9.2592592592592587E-3</v>
      </c>
      <c r="H14" s="60">
        <v>0.15740740740740741</v>
      </c>
      <c r="I14" s="60">
        <v>0.24074074074074073</v>
      </c>
      <c r="J14" s="59">
        <v>108</v>
      </c>
      <c r="K14" s="60" t="s">
        <v>774</v>
      </c>
      <c r="L14" s="60" t="s">
        <v>774</v>
      </c>
      <c r="M14" s="60" t="s">
        <v>774</v>
      </c>
      <c r="N14" s="60" t="s">
        <v>774</v>
      </c>
      <c r="O14" s="60" t="s">
        <v>774</v>
      </c>
      <c r="P14" s="60" t="s">
        <v>774</v>
      </c>
      <c r="Q14" s="67">
        <v>0.37735849056603776</v>
      </c>
      <c r="R14" s="67">
        <v>0.21698113207547171</v>
      </c>
      <c r="S14" s="67">
        <v>0</v>
      </c>
      <c r="T14" s="67">
        <v>0.11320754716981132</v>
      </c>
      <c r="U14" s="67">
        <v>0.29245283018867924</v>
      </c>
      <c r="V14" s="123">
        <v>106</v>
      </c>
      <c r="W14" s="67" t="s">
        <v>774</v>
      </c>
      <c r="X14" s="67" t="s">
        <v>774</v>
      </c>
      <c r="Y14" s="67" t="s">
        <v>774</v>
      </c>
      <c r="Z14" s="67" t="s">
        <v>774</v>
      </c>
      <c r="AA14" s="67" t="s">
        <v>774</v>
      </c>
      <c r="AB14" s="123" t="s">
        <v>774</v>
      </c>
      <c r="AC14" s="63">
        <v>0.26027397260273971</v>
      </c>
      <c r="AD14" s="32">
        <v>0.23287671232876711</v>
      </c>
      <c r="AE14" s="63">
        <v>0</v>
      </c>
      <c r="AF14" s="63">
        <v>0.12328767123287671</v>
      </c>
      <c r="AG14" s="63">
        <v>0.38356164383561642</v>
      </c>
      <c r="AH14" s="59">
        <v>73</v>
      </c>
      <c r="AI14" s="63" t="s">
        <v>774</v>
      </c>
      <c r="AJ14" s="32" t="s">
        <v>774</v>
      </c>
      <c r="AK14" s="63" t="s">
        <v>774</v>
      </c>
      <c r="AL14" s="63" t="s">
        <v>774</v>
      </c>
      <c r="AM14" s="63" t="s">
        <v>774</v>
      </c>
      <c r="AN14" s="59" t="s">
        <v>774</v>
      </c>
      <c r="AO14" s="116">
        <v>0.14634146341463414</v>
      </c>
      <c r="AP14" s="116">
        <v>0.3048780487804878</v>
      </c>
      <c r="AQ14" s="116">
        <v>0</v>
      </c>
      <c r="AR14" s="116">
        <v>0.26829268292682928</v>
      </c>
      <c r="AS14" s="116">
        <v>0.28048780487804881</v>
      </c>
      <c r="AT14" s="117">
        <v>82</v>
      </c>
      <c r="AU14" s="116" t="s">
        <v>774</v>
      </c>
      <c r="AV14" s="116" t="s">
        <v>774</v>
      </c>
      <c r="AW14" s="116" t="s">
        <v>774</v>
      </c>
      <c r="AX14" s="116" t="s">
        <v>774</v>
      </c>
      <c r="AY14" s="116" t="s">
        <v>774</v>
      </c>
      <c r="AZ14" s="116" t="s">
        <v>774</v>
      </c>
      <c r="BB14" s="143"/>
      <c r="BC14" s="143"/>
    </row>
    <row r="15" spans="1:60">
      <c r="A15" s="57" t="s">
        <v>27</v>
      </c>
      <c r="B15" s="58">
        <v>121</v>
      </c>
      <c r="C15" s="58" t="s">
        <v>13</v>
      </c>
      <c r="D15" s="21" t="s">
        <v>28</v>
      </c>
      <c r="E15" s="60">
        <v>0.78431372549019607</v>
      </c>
      <c r="F15" s="60">
        <v>9.8039215686274508E-2</v>
      </c>
      <c r="G15" s="60">
        <v>0</v>
      </c>
      <c r="H15" s="60">
        <v>6.535947712418301E-2</v>
      </c>
      <c r="I15" s="60">
        <v>5.2287581699346407E-2</v>
      </c>
      <c r="J15" s="59">
        <v>153</v>
      </c>
      <c r="K15" s="105">
        <v>0.80952380952380953</v>
      </c>
      <c r="L15" s="105">
        <v>0.14285714285714285</v>
      </c>
      <c r="M15" s="105">
        <v>0</v>
      </c>
      <c r="N15" s="105">
        <v>0</v>
      </c>
      <c r="O15" s="105">
        <v>4.7619047619047616E-2</v>
      </c>
      <c r="P15" s="21">
        <v>21</v>
      </c>
      <c r="Q15" s="67">
        <v>0.83040935672514615</v>
      </c>
      <c r="R15" s="67">
        <v>5.8479532163742687E-3</v>
      </c>
      <c r="S15" s="67">
        <v>0</v>
      </c>
      <c r="T15" s="67">
        <v>9.9415204678362568E-2</v>
      </c>
      <c r="U15" s="67">
        <v>6.4327485380116955E-2</v>
      </c>
      <c r="V15" s="123">
        <v>171</v>
      </c>
      <c r="W15" s="67">
        <v>0.91304347826086951</v>
      </c>
      <c r="X15" s="67">
        <v>0</v>
      </c>
      <c r="Y15" s="67">
        <v>0</v>
      </c>
      <c r="Z15" s="67">
        <v>0</v>
      </c>
      <c r="AA15" s="67">
        <v>8.6956521739130432E-2</v>
      </c>
      <c r="AB15" s="123">
        <v>23</v>
      </c>
      <c r="AC15" s="63">
        <v>0.83132530120481929</v>
      </c>
      <c r="AD15" s="32">
        <v>0</v>
      </c>
      <c r="AE15" s="63">
        <v>0</v>
      </c>
      <c r="AF15" s="63">
        <v>0.10843373493975904</v>
      </c>
      <c r="AG15" s="63">
        <v>6.0240963855421686E-2</v>
      </c>
      <c r="AH15" s="59">
        <v>166</v>
      </c>
      <c r="AI15" s="63">
        <v>0.8571428571428571</v>
      </c>
      <c r="AJ15" s="63">
        <v>0</v>
      </c>
      <c r="AK15" s="63">
        <v>0</v>
      </c>
      <c r="AL15" s="63">
        <v>0.14285714285714285</v>
      </c>
      <c r="AM15" s="63">
        <v>0</v>
      </c>
      <c r="AN15" s="59">
        <v>14</v>
      </c>
      <c r="AO15" s="116">
        <v>0.85606060606060608</v>
      </c>
      <c r="AP15" s="116">
        <v>0</v>
      </c>
      <c r="AQ15" s="116">
        <v>0</v>
      </c>
      <c r="AR15" s="116">
        <v>3.787878787878788E-2</v>
      </c>
      <c r="AS15" s="116">
        <v>0.10606060606060606</v>
      </c>
      <c r="AT15" s="117">
        <v>132</v>
      </c>
      <c r="AU15" s="116" t="s">
        <v>774</v>
      </c>
      <c r="AV15" s="116" t="s">
        <v>774</v>
      </c>
      <c r="AW15" s="116" t="s">
        <v>774</v>
      </c>
      <c r="AX15" s="116" t="s">
        <v>774</v>
      </c>
      <c r="AY15" s="116" t="s">
        <v>774</v>
      </c>
      <c r="AZ15" s="116" t="s">
        <v>774</v>
      </c>
      <c r="BB15" s="142"/>
    </row>
    <row r="16" spans="1:60">
      <c r="A16" s="57" t="s">
        <v>29</v>
      </c>
      <c r="B16" s="58">
        <v>189</v>
      </c>
      <c r="C16" s="58" t="s">
        <v>13</v>
      </c>
      <c r="D16" s="21" t="s">
        <v>30</v>
      </c>
      <c r="E16" s="60">
        <v>0.49606299212598426</v>
      </c>
      <c r="F16" s="60">
        <v>0.2125984251968504</v>
      </c>
      <c r="G16" s="60">
        <v>0</v>
      </c>
      <c r="H16" s="60">
        <v>0.27559055118110237</v>
      </c>
      <c r="I16" s="60">
        <v>1.5748031496062992E-2</v>
      </c>
      <c r="J16" s="59">
        <v>127</v>
      </c>
      <c r="K16" s="60" t="s">
        <v>774</v>
      </c>
      <c r="L16" s="60" t="s">
        <v>774</v>
      </c>
      <c r="M16" s="60" t="s">
        <v>774</v>
      </c>
      <c r="N16" s="60" t="s">
        <v>774</v>
      </c>
      <c r="O16" s="60" t="s">
        <v>774</v>
      </c>
      <c r="P16" s="60" t="s">
        <v>774</v>
      </c>
      <c r="Q16" s="67">
        <v>0.51449275362318836</v>
      </c>
      <c r="R16" s="67">
        <v>0.28260869565217389</v>
      </c>
      <c r="S16" s="67">
        <v>0</v>
      </c>
      <c r="T16" s="67">
        <v>0.16666666666666666</v>
      </c>
      <c r="U16" s="67">
        <v>3.6231884057971016E-2</v>
      </c>
      <c r="V16" s="123">
        <v>138</v>
      </c>
      <c r="W16" s="67" t="s">
        <v>774</v>
      </c>
      <c r="X16" s="67" t="s">
        <v>774</v>
      </c>
      <c r="Y16" s="67" t="s">
        <v>774</v>
      </c>
      <c r="Z16" s="67" t="s">
        <v>774</v>
      </c>
      <c r="AA16" s="67" t="s">
        <v>774</v>
      </c>
      <c r="AB16" s="123" t="s">
        <v>774</v>
      </c>
      <c r="AC16" s="63">
        <v>0.5</v>
      </c>
      <c r="AD16" s="32">
        <v>0.2</v>
      </c>
      <c r="AE16" s="63">
        <v>0</v>
      </c>
      <c r="AF16" s="63">
        <v>0.2</v>
      </c>
      <c r="AG16" s="63">
        <v>0.1</v>
      </c>
      <c r="AH16" s="59">
        <v>120</v>
      </c>
      <c r="AI16" s="63" t="s">
        <v>694</v>
      </c>
      <c r="AJ16" s="63" t="s">
        <v>694</v>
      </c>
      <c r="AK16" s="63" t="s">
        <v>694</v>
      </c>
      <c r="AL16" s="63" t="s">
        <v>694</v>
      </c>
      <c r="AM16" s="63" t="s">
        <v>694</v>
      </c>
      <c r="AN16" s="63" t="s">
        <v>694</v>
      </c>
      <c r="AO16" s="116">
        <v>0.43181818181818182</v>
      </c>
      <c r="AP16" s="116">
        <v>0.27272727272727271</v>
      </c>
      <c r="AQ16" s="116">
        <v>0</v>
      </c>
      <c r="AR16" s="116">
        <v>0.20454545454545456</v>
      </c>
      <c r="AS16" s="116">
        <v>9.0909090909090912E-2</v>
      </c>
      <c r="AT16" s="117">
        <v>88</v>
      </c>
      <c r="AU16" s="116" t="s">
        <v>774</v>
      </c>
      <c r="AV16" s="116" t="s">
        <v>774</v>
      </c>
      <c r="AW16" s="116" t="s">
        <v>774</v>
      </c>
      <c r="AX16" s="116" t="s">
        <v>774</v>
      </c>
      <c r="AY16" s="116" t="s">
        <v>774</v>
      </c>
      <c r="AZ16" s="116" t="s">
        <v>774</v>
      </c>
      <c r="BB16" s="143"/>
      <c r="BC16" s="143"/>
    </row>
    <row r="17" spans="1:55">
      <c r="A17" s="57" t="s">
        <v>31</v>
      </c>
      <c r="B17" s="58">
        <v>101</v>
      </c>
      <c r="C17" s="58" t="s">
        <v>13</v>
      </c>
      <c r="D17" s="21" t="s">
        <v>32</v>
      </c>
      <c r="E17" s="63" t="s">
        <v>694</v>
      </c>
      <c r="F17" s="32" t="s">
        <v>694</v>
      </c>
      <c r="G17" s="63" t="s">
        <v>694</v>
      </c>
      <c r="H17" s="63" t="s">
        <v>694</v>
      </c>
      <c r="I17" s="63" t="s">
        <v>694</v>
      </c>
      <c r="J17" s="63" t="s">
        <v>694</v>
      </c>
      <c r="K17" s="63" t="s">
        <v>694</v>
      </c>
      <c r="L17" s="32" t="s">
        <v>694</v>
      </c>
      <c r="M17" s="63" t="s">
        <v>694</v>
      </c>
      <c r="N17" s="63" t="s">
        <v>694</v>
      </c>
      <c r="O17" s="63" t="s">
        <v>694</v>
      </c>
      <c r="P17" s="63" t="s">
        <v>694</v>
      </c>
      <c r="Q17" s="67" t="s">
        <v>694</v>
      </c>
      <c r="R17" s="67" t="s">
        <v>694</v>
      </c>
      <c r="S17" s="67" t="s">
        <v>694</v>
      </c>
      <c r="T17" s="67" t="s">
        <v>694</v>
      </c>
      <c r="U17" s="67" t="s">
        <v>694</v>
      </c>
      <c r="V17" s="67" t="s">
        <v>694</v>
      </c>
      <c r="W17" s="67" t="s">
        <v>694</v>
      </c>
      <c r="X17" s="67" t="s">
        <v>694</v>
      </c>
      <c r="Y17" s="67" t="s">
        <v>694</v>
      </c>
      <c r="Z17" s="67" t="s">
        <v>694</v>
      </c>
      <c r="AA17" s="67" t="s">
        <v>694</v>
      </c>
      <c r="AB17" s="67" t="s">
        <v>694</v>
      </c>
      <c r="AC17" s="63" t="s">
        <v>694</v>
      </c>
      <c r="AD17" s="32" t="s">
        <v>694</v>
      </c>
      <c r="AE17" s="63" t="s">
        <v>694</v>
      </c>
      <c r="AF17" s="63" t="s">
        <v>694</v>
      </c>
      <c r="AG17" s="63" t="s">
        <v>694</v>
      </c>
      <c r="AH17" s="63" t="s">
        <v>694</v>
      </c>
      <c r="AI17" s="63" t="s">
        <v>694</v>
      </c>
      <c r="AJ17" s="63" t="s">
        <v>694</v>
      </c>
      <c r="AK17" s="63" t="s">
        <v>694</v>
      </c>
      <c r="AL17" s="63" t="s">
        <v>694</v>
      </c>
      <c r="AM17" s="63" t="s">
        <v>694</v>
      </c>
      <c r="AN17" s="63" t="s">
        <v>694</v>
      </c>
      <c r="AO17" s="116" t="s">
        <v>694</v>
      </c>
      <c r="AP17" s="116" t="s">
        <v>694</v>
      </c>
      <c r="AQ17" s="116" t="s">
        <v>694</v>
      </c>
      <c r="AR17" s="116" t="s">
        <v>694</v>
      </c>
      <c r="AS17" s="116" t="s">
        <v>694</v>
      </c>
      <c r="AT17" s="117" t="s">
        <v>694</v>
      </c>
      <c r="AU17" s="116" t="s">
        <v>694</v>
      </c>
      <c r="AV17" s="116" t="s">
        <v>694</v>
      </c>
      <c r="AW17" s="116" t="s">
        <v>694</v>
      </c>
      <c r="AX17" s="116" t="s">
        <v>694</v>
      </c>
      <c r="AY17" s="116" t="s">
        <v>694</v>
      </c>
      <c r="AZ17" s="117" t="s">
        <v>694</v>
      </c>
      <c r="BB17" s="142"/>
    </row>
    <row r="18" spans="1:55">
      <c r="A18" s="57" t="s">
        <v>33</v>
      </c>
      <c r="B18" s="58">
        <v>121</v>
      </c>
      <c r="C18" s="58" t="s">
        <v>13</v>
      </c>
      <c r="D18" s="21" t="s">
        <v>34</v>
      </c>
      <c r="E18" s="60">
        <v>0.46948356807511737</v>
      </c>
      <c r="F18" s="60">
        <v>0.47417840375586856</v>
      </c>
      <c r="G18" s="60">
        <v>4.6948356807511738E-3</v>
      </c>
      <c r="H18" s="60">
        <v>0</v>
      </c>
      <c r="I18" s="60">
        <v>5.1643192488262914E-2</v>
      </c>
      <c r="J18" s="59">
        <v>213</v>
      </c>
      <c r="K18" s="105">
        <v>0.52941176470588236</v>
      </c>
      <c r="L18" s="105">
        <v>0.47058823529411764</v>
      </c>
      <c r="M18" s="105">
        <v>0</v>
      </c>
      <c r="N18" s="105">
        <v>0</v>
      </c>
      <c r="O18" s="105">
        <v>0</v>
      </c>
      <c r="P18" s="21">
        <v>17</v>
      </c>
      <c r="Q18" s="67">
        <v>0.58730158730158732</v>
      </c>
      <c r="R18" s="67">
        <v>0.32936507936507936</v>
      </c>
      <c r="S18" s="67">
        <v>1.1904761904761904E-2</v>
      </c>
      <c r="T18" s="67">
        <v>7.9365079365079361E-3</v>
      </c>
      <c r="U18" s="67">
        <v>6.3492063492063489E-2</v>
      </c>
      <c r="V18" s="123">
        <v>252</v>
      </c>
      <c r="W18" s="67">
        <v>0.33333333333333331</v>
      </c>
      <c r="X18" s="67">
        <v>0.66666666666666663</v>
      </c>
      <c r="Y18" s="67">
        <v>0</v>
      </c>
      <c r="Z18" s="67">
        <v>0</v>
      </c>
      <c r="AA18" s="67">
        <v>0</v>
      </c>
      <c r="AB18" s="123">
        <v>18</v>
      </c>
      <c r="AC18" s="63">
        <v>0.48669201520912547</v>
      </c>
      <c r="AD18" s="32">
        <v>0.23193916349809887</v>
      </c>
      <c r="AE18" s="63">
        <v>3.8022813688212928E-3</v>
      </c>
      <c r="AF18" s="63">
        <v>0.24334600760456274</v>
      </c>
      <c r="AG18" s="63">
        <v>3.4220532319391636E-2</v>
      </c>
      <c r="AH18" s="59">
        <v>263</v>
      </c>
      <c r="AI18" s="63">
        <v>0.45833333333333331</v>
      </c>
      <c r="AJ18" s="63">
        <v>0.45833333333333331</v>
      </c>
      <c r="AK18" s="63">
        <v>0</v>
      </c>
      <c r="AL18" s="63">
        <v>8.3333333333333329E-2</v>
      </c>
      <c r="AM18" s="63">
        <v>0</v>
      </c>
      <c r="AN18" s="59">
        <v>24</v>
      </c>
      <c r="AO18" s="116">
        <v>0.50785340314136129</v>
      </c>
      <c r="AP18" s="116">
        <v>0.22513089005235601</v>
      </c>
      <c r="AQ18" s="116">
        <v>5.235602094240838E-3</v>
      </c>
      <c r="AR18" s="116">
        <v>0.21989528795811519</v>
      </c>
      <c r="AS18" s="116">
        <v>4.1884816753926704E-2</v>
      </c>
      <c r="AT18" s="117">
        <v>191</v>
      </c>
      <c r="AU18" s="116">
        <v>0.5</v>
      </c>
      <c r="AV18" s="116">
        <v>0.35</v>
      </c>
      <c r="AW18" s="116">
        <v>0.05</v>
      </c>
      <c r="AX18" s="116">
        <v>0.1</v>
      </c>
      <c r="AY18" s="116">
        <v>0</v>
      </c>
      <c r="AZ18" s="117">
        <v>20</v>
      </c>
      <c r="BB18" s="142"/>
    </row>
    <row r="19" spans="1:55">
      <c r="A19" s="57" t="s">
        <v>35</v>
      </c>
      <c r="B19" s="58">
        <v>105</v>
      </c>
      <c r="C19" s="58" t="s">
        <v>13</v>
      </c>
      <c r="D19" s="21" t="s">
        <v>36</v>
      </c>
      <c r="E19" s="63" t="s">
        <v>694</v>
      </c>
      <c r="F19" s="32" t="s">
        <v>694</v>
      </c>
      <c r="G19" s="63" t="s">
        <v>694</v>
      </c>
      <c r="H19" s="63" t="s">
        <v>694</v>
      </c>
      <c r="I19" s="63" t="s">
        <v>694</v>
      </c>
      <c r="J19" s="63" t="s">
        <v>694</v>
      </c>
      <c r="K19" s="63" t="s">
        <v>694</v>
      </c>
      <c r="L19" s="32" t="s">
        <v>694</v>
      </c>
      <c r="M19" s="63" t="s">
        <v>694</v>
      </c>
      <c r="N19" s="63" t="s">
        <v>694</v>
      </c>
      <c r="O19" s="63" t="s">
        <v>694</v>
      </c>
      <c r="P19" s="63" t="s">
        <v>694</v>
      </c>
      <c r="Q19" s="67" t="s">
        <v>694</v>
      </c>
      <c r="R19" s="67" t="s">
        <v>694</v>
      </c>
      <c r="S19" s="67" t="s">
        <v>694</v>
      </c>
      <c r="T19" s="67" t="s">
        <v>694</v>
      </c>
      <c r="U19" s="67" t="s">
        <v>694</v>
      </c>
      <c r="V19" s="123" t="s">
        <v>694</v>
      </c>
      <c r="W19" s="67" t="s">
        <v>694</v>
      </c>
      <c r="X19" s="67" t="s">
        <v>694</v>
      </c>
      <c r="Y19" s="67" t="s">
        <v>694</v>
      </c>
      <c r="Z19" s="67" t="s">
        <v>694</v>
      </c>
      <c r="AA19" s="67" t="s">
        <v>694</v>
      </c>
      <c r="AB19" s="123" t="s">
        <v>694</v>
      </c>
      <c r="AC19" s="63" t="s">
        <v>774</v>
      </c>
      <c r="AD19" s="32" t="s">
        <v>774</v>
      </c>
      <c r="AE19" s="63" t="s">
        <v>774</v>
      </c>
      <c r="AF19" s="63" t="s">
        <v>774</v>
      </c>
      <c r="AG19" s="63" t="s">
        <v>774</v>
      </c>
      <c r="AH19" s="59" t="s">
        <v>774</v>
      </c>
      <c r="AI19" s="63" t="s">
        <v>694</v>
      </c>
      <c r="AJ19" s="63" t="s">
        <v>694</v>
      </c>
      <c r="AK19" s="63" t="s">
        <v>694</v>
      </c>
      <c r="AL19" s="63" t="s">
        <v>694</v>
      </c>
      <c r="AM19" s="63" t="s">
        <v>694</v>
      </c>
      <c r="AN19" s="63" t="s">
        <v>694</v>
      </c>
      <c r="AO19" s="116" t="s">
        <v>694</v>
      </c>
      <c r="AP19" s="116" t="s">
        <v>694</v>
      </c>
      <c r="AQ19" s="116" t="s">
        <v>694</v>
      </c>
      <c r="AR19" s="116" t="s">
        <v>694</v>
      </c>
      <c r="AS19" s="116" t="s">
        <v>694</v>
      </c>
      <c r="AT19" s="117" t="s">
        <v>694</v>
      </c>
      <c r="AU19" s="116" t="s">
        <v>694</v>
      </c>
      <c r="AV19" s="116" t="s">
        <v>694</v>
      </c>
      <c r="AW19" s="116" t="s">
        <v>694</v>
      </c>
      <c r="AX19" s="116" t="s">
        <v>694</v>
      </c>
      <c r="AY19" s="116" t="s">
        <v>694</v>
      </c>
      <c r="AZ19" s="117" t="s">
        <v>694</v>
      </c>
      <c r="BB19" s="143"/>
      <c r="BC19" s="143"/>
    </row>
    <row r="20" spans="1:55">
      <c r="A20" s="57" t="s">
        <v>37</v>
      </c>
      <c r="B20" s="58">
        <v>189</v>
      </c>
      <c r="C20" s="58" t="s">
        <v>13</v>
      </c>
      <c r="D20" s="21" t="s">
        <v>38</v>
      </c>
      <c r="E20" s="60">
        <v>0.36585365853658536</v>
      </c>
      <c r="F20" s="60">
        <v>0.48780487804878048</v>
      </c>
      <c r="G20" s="60">
        <v>0</v>
      </c>
      <c r="H20" s="60">
        <v>2.4390243902439025E-2</v>
      </c>
      <c r="I20" s="60">
        <v>0.12195121951219512</v>
      </c>
      <c r="J20" s="59">
        <v>41</v>
      </c>
      <c r="K20" s="63" t="s">
        <v>694</v>
      </c>
      <c r="L20" s="32" t="s">
        <v>694</v>
      </c>
      <c r="M20" s="63" t="s">
        <v>694</v>
      </c>
      <c r="N20" s="63" t="s">
        <v>694</v>
      </c>
      <c r="O20" s="63" t="s">
        <v>694</v>
      </c>
      <c r="P20" s="63" t="s">
        <v>694</v>
      </c>
      <c r="Q20" s="67">
        <v>0.32142857142857145</v>
      </c>
      <c r="R20" s="67">
        <v>0.4642857142857143</v>
      </c>
      <c r="S20" s="67">
        <v>0</v>
      </c>
      <c r="T20" s="67">
        <v>0</v>
      </c>
      <c r="U20" s="67">
        <v>0.21428571428571427</v>
      </c>
      <c r="V20" s="123">
        <v>28</v>
      </c>
      <c r="W20" s="67" t="s">
        <v>694</v>
      </c>
      <c r="X20" s="67" t="s">
        <v>694</v>
      </c>
      <c r="Y20" s="67" t="s">
        <v>694</v>
      </c>
      <c r="Z20" s="67" t="s">
        <v>694</v>
      </c>
      <c r="AA20" s="67" t="s">
        <v>694</v>
      </c>
      <c r="AB20" s="123" t="s">
        <v>694</v>
      </c>
      <c r="AC20" s="63">
        <v>0.35714285714285715</v>
      </c>
      <c r="AD20" s="32">
        <v>0.21428571428571427</v>
      </c>
      <c r="AE20" s="63">
        <v>0</v>
      </c>
      <c r="AF20" s="63">
        <v>0.21428571428571427</v>
      </c>
      <c r="AG20" s="63">
        <v>0.21428571428571427</v>
      </c>
      <c r="AH20" s="59">
        <v>28</v>
      </c>
      <c r="AI20" s="63" t="s">
        <v>694</v>
      </c>
      <c r="AJ20" s="63" t="s">
        <v>694</v>
      </c>
      <c r="AK20" s="63" t="s">
        <v>694</v>
      </c>
      <c r="AL20" s="63" t="s">
        <v>694</v>
      </c>
      <c r="AM20" s="63" t="s">
        <v>694</v>
      </c>
      <c r="AN20" s="63" t="s">
        <v>694</v>
      </c>
      <c r="AO20" s="116">
        <v>0</v>
      </c>
      <c r="AP20" s="116">
        <v>0.84</v>
      </c>
      <c r="AQ20" s="116">
        <v>0</v>
      </c>
      <c r="AR20" s="116">
        <v>0.08</v>
      </c>
      <c r="AS20" s="116">
        <v>0.08</v>
      </c>
      <c r="AT20" s="117">
        <v>25</v>
      </c>
      <c r="AU20" s="116" t="s">
        <v>694</v>
      </c>
      <c r="AV20" s="116" t="s">
        <v>694</v>
      </c>
      <c r="AW20" s="116" t="s">
        <v>694</v>
      </c>
      <c r="AX20" s="116" t="s">
        <v>694</v>
      </c>
      <c r="AY20" s="116" t="s">
        <v>694</v>
      </c>
      <c r="AZ20" s="117" t="s">
        <v>694</v>
      </c>
      <c r="BB20" s="142"/>
    </row>
    <row r="21" spans="1:55">
      <c r="A21" s="57" t="s">
        <v>39</v>
      </c>
      <c r="B21" s="58">
        <v>113</v>
      </c>
      <c r="C21" s="58" t="s">
        <v>13</v>
      </c>
      <c r="D21" s="21" t="s">
        <v>40</v>
      </c>
      <c r="E21" s="60">
        <v>1</v>
      </c>
      <c r="F21" s="60">
        <v>0</v>
      </c>
      <c r="G21" s="60">
        <v>0</v>
      </c>
      <c r="H21" s="60">
        <v>0</v>
      </c>
      <c r="I21" s="60">
        <v>0</v>
      </c>
      <c r="J21" s="59">
        <v>3</v>
      </c>
      <c r="K21" s="63" t="s">
        <v>694</v>
      </c>
      <c r="L21" s="32" t="s">
        <v>694</v>
      </c>
      <c r="M21" s="63" t="s">
        <v>694</v>
      </c>
      <c r="N21" s="63" t="s">
        <v>694</v>
      </c>
      <c r="O21" s="63" t="s">
        <v>694</v>
      </c>
      <c r="P21" s="63" t="s">
        <v>694</v>
      </c>
      <c r="Q21" s="67" t="s">
        <v>774</v>
      </c>
      <c r="R21" s="67" t="s">
        <v>774</v>
      </c>
      <c r="S21" s="67" t="s">
        <v>774</v>
      </c>
      <c r="T21" s="67" t="s">
        <v>774</v>
      </c>
      <c r="U21" s="67" t="s">
        <v>774</v>
      </c>
      <c r="V21" s="123" t="s">
        <v>774</v>
      </c>
      <c r="W21" s="67" t="s">
        <v>694</v>
      </c>
      <c r="X21" s="67" t="s">
        <v>694</v>
      </c>
      <c r="Y21" s="67" t="s">
        <v>694</v>
      </c>
      <c r="Z21" s="67" t="s">
        <v>694</v>
      </c>
      <c r="AA21" s="67" t="s">
        <v>694</v>
      </c>
      <c r="AB21" s="123" t="s">
        <v>694</v>
      </c>
      <c r="AC21" s="63" t="s">
        <v>774</v>
      </c>
      <c r="AD21" s="32" t="s">
        <v>774</v>
      </c>
      <c r="AE21" s="63" t="s">
        <v>774</v>
      </c>
      <c r="AF21" s="63" t="s">
        <v>774</v>
      </c>
      <c r="AG21" s="63" t="s">
        <v>774</v>
      </c>
      <c r="AH21" s="59" t="s">
        <v>774</v>
      </c>
      <c r="AI21" s="63" t="s">
        <v>694</v>
      </c>
      <c r="AJ21" s="63" t="s">
        <v>694</v>
      </c>
      <c r="AK21" s="63" t="s">
        <v>694</v>
      </c>
      <c r="AL21" s="63" t="s">
        <v>694</v>
      </c>
      <c r="AM21" s="63" t="s">
        <v>694</v>
      </c>
      <c r="AN21" s="63" t="s">
        <v>694</v>
      </c>
      <c r="AO21" s="116" t="s">
        <v>774</v>
      </c>
      <c r="AP21" s="116" t="s">
        <v>774</v>
      </c>
      <c r="AQ21" s="116" t="s">
        <v>774</v>
      </c>
      <c r="AR21" s="116" t="s">
        <v>774</v>
      </c>
      <c r="AS21" s="116" t="s">
        <v>774</v>
      </c>
      <c r="AT21" s="116" t="s">
        <v>774</v>
      </c>
      <c r="AU21" s="116" t="s">
        <v>694</v>
      </c>
      <c r="AV21" s="116" t="s">
        <v>694</v>
      </c>
      <c r="AW21" s="116" t="s">
        <v>694</v>
      </c>
      <c r="AX21" s="116" t="s">
        <v>694</v>
      </c>
      <c r="AY21" s="116" t="s">
        <v>694</v>
      </c>
      <c r="AZ21" s="117" t="s">
        <v>694</v>
      </c>
      <c r="BB21" s="144"/>
      <c r="BC21" s="145"/>
    </row>
    <row r="22" spans="1:55">
      <c r="A22" s="57" t="s">
        <v>41</v>
      </c>
      <c r="B22" s="58">
        <v>114</v>
      </c>
      <c r="C22" s="58" t="s">
        <v>13</v>
      </c>
      <c r="D22" s="21" t="s">
        <v>42</v>
      </c>
      <c r="E22" s="60">
        <v>0.8</v>
      </c>
      <c r="F22" s="60">
        <v>2.6666666666666668E-2</v>
      </c>
      <c r="G22" s="60">
        <v>0</v>
      </c>
      <c r="H22" s="60">
        <v>0.12</v>
      </c>
      <c r="I22" s="60">
        <v>5.3333333333333337E-2</v>
      </c>
      <c r="J22" s="59">
        <v>75</v>
      </c>
      <c r="K22" s="60" t="s">
        <v>774</v>
      </c>
      <c r="L22" s="60" t="s">
        <v>774</v>
      </c>
      <c r="M22" s="60" t="s">
        <v>774</v>
      </c>
      <c r="N22" s="60" t="s">
        <v>774</v>
      </c>
      <c r="O22" s="60" t="s">
        <v>774</v>
      </c>
      <c r="P22" s="60" t="s">
        <v>774</v>
      </c>
      <c r="Q22" s="67">
        <v>0.759493670886076</v>
      </c>
      <c r="R22" s="67">
        <v>0</v>
      </c>
      <c r="S22" s="67">
        <v>0</v>
      </c>
      <c r="T22" s="67">
        <v>0.10126582278481013</v>
      </c>
      <c r="U22" s="67">
        <v>0.13924050632911392</v>
      </c>
      <c r="V22" s="123">
        <v>79</v>
      </c>
      <c r="W22" s="67" t="s">
        <v>774</v>
      </c>
      <c r="X22" s="67" t="s">
        <v>774</v>
      </c>
      <c r="Y22" s="67" t="s">
        <v>774</v>
      </c>
      <c r="Z22" s="67" t="s">
        <v>774</v>
      </c>
      <c r="AA22" s="67" t="s">
        <v>774</v>
      </c>
      <c r="AB22" s="123" t="s">
        <v>774</v>
      </c>
      <c r="AC22" s="63">
        <v>0.73333333333333328</v>
      </c>
      <c r="AD22" s="32">
        <v>6.6666666666666666E-2</v>
      </c>
      <c r="AE22" s="63">
        <v>0</v>
      </c>
      <c r="AF22" s="63">
        <v>0.12222222222222222</v>
      </c>
      <c r="AG22" s="63">
        <v>7.7777777777777779E-2</v>
      </c>
      <c r="AH22" s="59">
        <v>90</v>
      </c>
      <c r="AI22" s="63" t="s">
        <v>774</v>
      </c>
      <c r="AJ22" s="32" t="s">
        <v>774</v>
      </c>
      <c r="AK22" s="63" t="s">
        <v>774</v>
      </c>
      <c r="AL22" s="63" t="s">
        <v>774</v>
      </c>
      <c r="AM22" s="63" t="s">
        <v>774</v>
      </c>
      <c r="AN22" s="59" t="s">
        <v>774</v>
      </c>
      <c r="AO22" s="116">
        <v>0.54794520547945202</v>
      </c>
      <c r="AP22" s="116">
        <v>5.4794520547945202E-2</v>
      </c>
      <c r="AQ22" s="116">
        <v>0</v>
      </c>
      <c r="AR22" s="116">
        <v>0.28767123287671231</v>
      </c>
      <c r="AS22" s="116">
        <v>0.1095890410958904</v>
      </c>
      <c r="AT22" s="117">
        <v>73</v>
      </c>
      <c r="AU22" s="116" t="s">
        <v>774</v>
      </c>
      <c r="AV22" s="116" t="s">
        <v>774</v>
      </c>
      <c r="AW22" s="116" t="s">
        <v>774</v>
      </c>
      <c r="AX22" s="116" t="s">
        <v>774</v>
      </c>
      <c r="AY22" s="116" t="s">
        <v>774</v>
      </c>
      <c r="AZ22" s="116" t="s">
        <v>774</v>
      </c>
    </row>
    <row r="23" spans="1:55">
      <c r="A23" s="57" t="s">
        <v>43</v>
      </c>
      <c r="B23" s="58">
        <v>171</v>
      </c>
      <c r="C23" s="58" t="s">
        <v>13</v>
      </c>
      <c r="D23" s="21" t="s">
        <v>44</v>
      </c>
      <c r="E23" s="60" t="s">
        <v>774</v>
      </c>
      <c r="F23" s="60" t="s">
        <v>774</v>
      </c>
      <c r="G23" s="60" t="s">
        <v>774</v>
      </c>
      <c r="H23" s="60" t="s">
        <v>774</v>
      </c>
      <c r="I23" s="60" t="s">
        <v>774</v>
      </c>
      <c r="J23" s="60" t="s">
        <v>774</v>
      </c>
      <c r="K23" s="63" t="s">
        <v>694</v>
      </c>
      <c r="L23" s="32" t="s">
        <v>694</v>
      </c>
      <c r="M23" s="63" t="s">
        <v>694</v>
      </c>
      <c r="N23" s="63" t="s">
        <v>694</v>
      </c>
      <c r="O23" s="63" t="s">
        <v>694</v>
      </c>
      <c r="P23" s="63" t="s">
        <v>694</v>
      </c>
      <c r="Q23" s="67">
        <v>0.375</v>
      </c>
      <c r="R23" s="67">
        <v>0</v>
      </c>
      <c r="S23" s="67">
        <v>0</v>
      </c>
      <c r="T23" s="67">
        <v>0.625</v>
      </c>
      <c r="U23" s="67">
        <v>0</v>
      </c>
      <c r="V23" s="123">
        <v>8</v>
      </c>
      <c r="W23" s="67" t="s">
        <v>694</v>
      </c>
      <c r="X23" s="67" t="s">
        <v>694</v>
      </c>
      <c r="Y23" s="67" t="s">
        <v>694</v>
      </c>
      <c r="Z23" s="67" t="s">
        <v>694</v>
      </c>
      <c r="AA23" s="67" t="s">
        <v>694</v>
      </c>
      <c r="AB23" s="123" t="s">
        <v>694</v>
      </c>
      <c r="AC23" s="63">
        <v>0.38461538461538464</v>
      </c>
      <c r="AD23" s="32">
        <v>0</v>
      </c>
      <c r="AE23" s="63">
        <v>0</v>
      </c>
      <c r="AF23" s="63">
        <v>0.61538461538461542</v>
      </c>
      <c r="AG23" s="63">
        <v>0</v>
      </c>
      <c r="AH23" s="59">
        <v>13</v>
      </c>
      <c r="AI23" s="63" t="s">
        <v>694</v>
      </c>
      <c r="AJ23" s="63" t="s">
        <v>694</v>
      </c>
      <c r="AK23" s="63" t="s">
        <v>694</v>
      </c>
      <c r="AL23" s="63" t="s">
        <v>694</v>
      </c>
      <c r="AM23" s="63" t="s">
        <v>694</v>
      </c>
      <c r="AN23" s="63" t="s">
        <v>694</v>
      </c>
      <c r="AO23" s="116">
        <v>0.5</v>
      </c>
      <c r="AP23" s="116">
        <v>0</v>
      </c>
      <c r="AQ23" s="116">
        <v>0</v>
      </c>
      <c r="AR23" s="116">
        <v>0.5</v>
      </c>
      <c r="AS23" s="116">
        <v>0</v>
      </c>
      <c r="AT23" s="117">
        <v>10</v>
      </c>
      <c r="AU23" s="116" t="s">
        <v>694</v>
      </c>
      <c r="AV23" s="116" t="s">
        <v>694</v>
      </c>
      <c r="AW23" s="116" t="s">
        <v>694</v>
      </c>
      <c r="AX23" s="116" t="s">
        <v>694</v>
      </c>
      <c r="AY23" s="116" t="s">
        <v>694</v>
      </c>
      <c r="AZ23" s="117" t="s">
        <v>694</v>
      </c>
    </row>
    <row r="24" spans="1:55">
      <c r="A24" s="57" t="s">
        <v>45</v>
      </c>
      <c r="B24" s="58">
        <v>171</v>
      </c>
      <c r="C24" s="58" t="s">
        <v>13</v>
      </c>
      <c r="D24" s="21" t="s">
        <v>46</v>
      </c>
      <c r="E24" s="60" t="s">
        <v>774</v>
      </c>
      <c r="F24" s="60" t="s">
        <v>774</v>
      </c>
      <c r="G24" s="60" t="s">
        <v>774</v>
      </c>
      <c r="H24" s="60" t="s">
        <v>774</v>
      </c>
      <c r="I24" s="60" t="s">
        <v>774</v>
      </c>
      <c r="J24" s="60" t="s">
        <v>774</v>
      </c>
      <c r="K24" s="63" t="s">
        <v>694</v>
      </c>
      <c r="L24" s="32" t="s">
        <v>694</v>
      </c>
      <c r="M24" s="63" t="s">
        <v>694</v>
      </c>
      <c r="N24" s="63" t="s">
        <v>694</v>
      </c>
      <c r="O24" s="63" t="s">
        <v>694</v>
      </c>
      <c r="P24" s="63" t="s">
        <v>694</v>
      </c>
      <c r="Q24" s="67">
        <v>0.4</v>
      </c>
      <c r="R24" s="67">
        <v>0.3</v>
      </c>
      <c r="S24" s="67">
        <v>0.1</v>
      </c>
      <c r="T24" s="67">
        <v>0.2</v>
      </c>
      <c r="U24" s="67">
        <v>0</v>
      </c>
      <c r="V24" s="123">
        <v>10</v>
      </c>
      <c r="W24" s="67" t="s">
        <v>694</v>
      </c>
      <c r="X24" s="67" t="s">
        <v>694</v>
      </c>
      <c r="Y24" s="67" t="s">
        <v>694</v>
      </c>
      <c r="Z24" s="67" t="s">
        <v>694</v>
      </c>
      <c r="AA24" s="67" t="s">
        <v>694</v>
      </c>
      <c r="AB24" s="123" t="s">
        <v>694</v>
      </c>
      <c r="AC24" s="63" t="s">
        <v>774</v>
      </c>
      <c r="AD24" s="32" t="s">
        <v>774</v>
      </c>
      <c r="AE24" s="63" t="s">
        <v>774</v>
      </c>
      <c r="AF24" s="63" t="s">
        <v>774</v>
      </c>
      <c r="AG24" s="63" t="s">
        <v>774</v>
      </c>
      <c r="AH24" s="59" t="s">
        <v>774</v>
      </c>
      <c r="AI24" s="63" t="s">
        <v>694</v>
      </c>
      <c r="AJ24" s="63" t="s">
        <v>694</v>
      </c>
      <c r="AK24" s="63" t="s">
        <v>694</v>
      </c>
      <c r="AL24" s="63" t="s">
        <v>694</v>
      </c>
      <c r="AM24" s="63" t="s">
        <v>694</v>
      </c>
      <c r="AN24" s="63" t="s">
        <v>694</v>
      </c>
      <c r="AO24" s="116">
        <v>0.33333333333333331</v>
      </c>
      <c r="AP24" s="116">
        <v>0.25</v>
      </c>
      <c r="AQ24" s="116">
        <v>0</v>
      </c>
      <c r="AR24" s="116">
        <v>0.41666666666666669</v>
      </c>
      <c r="AS24" s="116">
        <v>0</v>
      </c>
      <c r="AT24" s="117">
        <v>12</v>
      </c>
      <c r="AU24" s="116" t="s">
        <v>694</v>
      </c>
      <c r="AV24" s="116" t="s">
        <v>694</v>
      </c>
      <c r="AW24" s="116" t="s">
        <v>694</v>
      </c>
      <c r="AX24" s="116" t="s">
        <v>694</v>
      </c>
      <c r="AY24" s="116" t="s">
        <v>694</v>
      </c>
      <c r="AZ24" s="117" t="s">
        <v>694</v>
      </c>
    </row>
    <row r="25" spans="1:55">
      <c r="A25" s="57" t="s">
        <v>47</v>
      </c>
      <c r="B25" s="58">
        <v>114</v>
      </c>
      <c r="C25" s="58" t="s">
        <v>13</v>
      </c>
      <c r="D25" s="21" t="s">
        <v>48</v>
      </c>
      <c r="E25" s="63" t="s">
        <v>694</v>
      </c>
      <c r="F25" s="32" t="s">
        <v>694</v>
      </c>
      <c r="G25" s="63" t="s">
        <v>694</v>
      </c>
      <c r="H25" s="63" t="s">
        <v>694</v>
      </c>
      <c r="I25" s="63" t="s">
        <v>694</v>
      </c>
      <c r="J25" s="63" t="s">
        <v>694</v>
      </c>
      <c r="K25" s="63" t="s">
        <v>694</v>
      </c>
      <c r="L25" s="32" t="s">
        <v>694</v>
      </c>
      <c r="M25" s="63" t="s">
        <v>694</v>
      </c>
      <c r="N25" s="63" t="s">
        <v>694</v>
      </c>
      <c r="O25" s="63" t="s">
        <v>694</v>
      </c>
      <c r="P25" s="63" t="s">
        <v>694</v>
      </c>
      <c r="Q25" s="67" t="s">
        <v>774</v>
      </c>
      <c r="R25" s="67" t="s">
        <v>774</v>
      </c>
      <c r="S25" s="67" t="s">
        <v>774</v>
      </c>
      <c r="T25" s="67" t="s">
        <v>774</v>
      </c>
      <c r="U25" s="67" t="s">
        <v>774</v>
      </c>
      <c r="V25" s="123" t="s">
        <v>774</v>
      </c>
      <c r="W25" s="67" t="s">
        <v>694</v>
      </c>
      <c r="X25" s="67" t="s">
        <v>694</v>
      </c>
      <c r="Y25" s="67" t="s">
        <v>694</v>
      </c>
      <c r="Z25" s="67" t="s">
        <v>694</v>
      </c>
      <c r="AA25" s="67" t="s">
        <v>694</v>
      </c>
      <c r="AB25" s="123" t="s">
        <v>694</v>
      </c>
      <c r="AC25" s="63" t="s">
        <v>774</v>
      </c>
      <c r="AD25" s="32" t="s">
        <v>774</v>
      </c>
      <c r="AE25" s="63" t="s">
        <v>774</v>
      </c>
      <c r="AF25" s="63" t="s">
        <v>774</v>
      </c>
      <c r="AG25" s="63" t="s">
        <v>774</v>
      </c>
      <c r="AH25" s="59" t="s">
        <v>774</v>
      </c>
      <c r="AI25" s="63" t="s">
        <v>694</v>
      </c>
      <c r="AJ25" s="63" t="s">
        <v>694</v>
      </c>
      <c r="AK25" s="63" t="s">
        <v>694</v>
      </c>
      <c r="AL25" s="63" t="s">
        <v>694</v>
      </c>
      <c r="AM25" s="63" t="s">
        <v>694</v>
      </c>
      <c r="AN25" s="63" t="s">
        <v>694</v>
      </c>
      <c r="AO25" s="116" t="s">
        <v>694</v>
      </c>
      <c r="AP25" s="116" t="s">
        <v>694</v>
      </c>
      <c r="AQ25" s="116" t="s">
        <v>694</v>
      </c>
      <c r="AR25" s="116" t="s">
        <v>694</v>
      </c>
      <c r="AS25" s="116" t="s">
        <v>694</v>
      </c>
      <c r="AT25" s="117" t="s">
        <v>694</v>
      </c>
      <c r="AU25" s="116" t="s">
        <v>694</v>
      </c>
      <c r="AV25" s="116" t="s">
        <v>694</v>
      </c>
      <c r="AW25" s="116" t="s">
        <v>694</v>
      </c>
      <c r="AX25" s="116" t="s">
        <v>694</v>
      </c>
      <c r="AY25" s="116" t="s">
        <v>694</v>
      </c>
      <c r="AZ25" s="117" t="s">
        <v>694</v>
      </c>
    </row>
    <row r="26" spans="1:55">
      <c r="A26" s="57" t="s">
        <v>49</v>
      </c>
      <c r="B26" s="58">
        <v>189</v>
      </c>
      <c r="C26" s="58" t="s">
        <v>13</v>
      </c>
      <c r="D26" s="21" t="s">
        <v>50</v>
      </c>
      <c r="E26" s="60">
        <v>0.31428571428571428</v>
      </c>
      <c r="F26" s="60">
        <v>0.5714285714285714</v>
      </c>
      <c r="G26" s="60">
        <v>0</v>
      </c>
      <c r="H26" s="60">
        <v>8.5714285714285715E-2</v>
      </c>
      <c r="I26" s="60">
        <v>2.8571428571428571E-2</v>
      </c>
      <c r="J26" s="59">
        <v>35</v>
      </c>
      <c r="K26" s="63" t="s">
        <v>694</v>
      </c>
      <c r="L26" s="32" t="s">
        <v>694</v>
      </c>
      <c r="M26" s="63" t="s">
        <v>694</v>
      </c>
      <c r="N26" s="63" t="s">
        <v>694</v>
      </c>
      <c r="O26" s="63" t="s">
        <v>694</v>
      </c>
      <c r="P26" s="63" t="s">
        <v>694</v>
      </c>
      <c r="Q26" s="67">
        <v>0.27906976744186046</v>
      </c>
      <c r="R26" s="67">
        <v>0.67441860465116277</v>
      </c>
      <c r="S26" s="67">
        <v>0</v>
      </c>
      <c r="T26" s="67">
        <v>0</v>
      </c>
      <c r="U26" s="67">
        <v>4.6511627906976744E-2</v>
      </c>
      <c r="V26" s="123">
        <v>43</v>
      </c>
      <c r="W26" s="67" t="s">
        <v>774</v>
      </c>
      <c r="X26" s="67" t="s">
        <v>774</v>
      </c>
      <c r="Y26" s="67" t="s">
        <v>774</v>
      </c>
      <c r="Z26" s="67" t="s">
        <v>774</v>
      </c>
      <c r="AA26" s="67" t="s">
        <v>774</v>
      </c>
      <c r="AB26" s="123" t="s">
        <v>774</v>
      </c>
      <c r="AC26" s="63">
        <v>0.30555555555555558</v>
      </c>
      <c r="AD26" s="32">
        <v>0.58333333333333337</v>
      </c>
      <c r="AE26" s="63">
        <v>0</v>
      </c>
      <c r="AF26" s="63">
        <v>2.7777777777777776E-2</v>
      </c>
      <c r="AG26" s="63">
        <v>8.3333333333333329E-2</v>
      </c>
      <c r="AH26" s="59">
        <v>36</v>
      </c>
      <c r="AI26" s="63" t="s">
        <v>774</v>
      </c>
      <c r="AJ26" s="32" t="s">
        <v>774</v>
      </c>
      <c r="AK26" s="63" t="s">
        <v>774</v>
      </c>
      <c r="AL26" s="63" t="s">
        <v>774</v>
      </c>
      <c r="AM26" s="63" t="s">
        <v>774</v>
      </c>
      <c r="AN26" s="59" t="s">
        <v>774</v>
      </c>
      <c r="AO26" s="116">
        <v>0.62068965517241381</v>
      </c>
      <c r="AP26" s="116">
        <v>0.17241379310344829</v>
      </c>
      <c r="AQ26" s="116">
        <v>0</v>
      </c>
      <c r="AR26" s="116">
        <v>0.20689655172413793</v>
      </c>
      <c r="AS26" s="116">
        <v>0</v>
      </c>
      <c r="AT26" s="117">
        <v>29</v>
      </c>
      <c r="AU26" s="116" t="s">
        <v>774</v>
      </c>
      <c r="AV26" s="116" t="s">
        <v>774</v>
      </c>
      <c r="AW26" s="116" t="s">
        <v>774</v>
      </c>
      <c r="AX26" s="116" t="s">
        <v>774</v>
      </c>
      <c r="AY26" s="116" t="s">
        <v>774</v>
      </c>
      <c r="AZ26" s="116" t="s">
        <v>774</v>
      </c>
    </row>
    <row r="27" spans="1:55">
      <c r="A27" s="57" t="s">
        <v>51</v>
      </c>
      <c r="B27" s="58">
        <v>112</v>
      </c>
      <c r="C27" s="58" t="s">
        <v>13</v>
      </c>
      <c r="D27" s="21" t="s">
        <v>52</v>
      </c>
      <c r="E27" s="60">
        <v>0.81481481481481477</v>
      </c>
      <c r="F27" s="60">
        <v>1.8518518518518517E-2</v>
      </c>
      <c r="G27" s="60">
        <v>1.8518518518518517E-2</v>
      </c>
      <c r="H27" s="60">
        <v>0</v>
      </c>
      <c r="I27" s="60">
        <v>0.14814814814814814</v>
      </c>
      <c r="J27" s="59">
        <v>54</v>
      </c>
      <c r="K27" s="63" t="s">
        <v>694</v>
      </c>
      <c r="L27" s="32" t="s">
        <v>694</v>
      </c>
      <c r="M27" s="63" t="s">
        <v>694</v>
      </c>
      <c r="N27" s="63" t="s">
        <v>694</v>
      </c>
      <c r="O27" s="63" t="s">
        <v>694</v>
      </c>
      <c r="P27" s="63" t="s">
        <v>694</v>
      </c>
      <c r="Q27" s="67">
        <v>0.78846153846153844</v>
      </c>
      <c r="R27" s="67">
        <v>0</v>
      </c>
      <c r="S27" s="67">
        <v>0</v>
      </c>
      <c r="T27" s="67">
        <v>1.9230769230769232E-2</v>
      </c>
      <c r="U27" s="67">
        <v>0.19230769230769232</v>
      </c>
      <c r="V27" s="123">
        <v>52</v>
      </c>
      <c r="W27" s="67" t="s">
        <v>694</v>
      </c>
      <c r="X27" s="67" t="s">
        <v>694</v>
      </c>
      <c r="Y27" s="67" t="s">
        <v>694</v>
      </c>
      <c r="Z27" s="67" t="s">
        <v>694</v>
      </c>
      <c r="AA27" s="67" t="s">
        <v>694</v>
      </c>
      <c r="AB27" s="123" t="s">
        <v>694</v>
      </c>
      <c r="AC27" s="63">
        <v>0.27777777777777779</v>
      </c>
      <c r="AD27" s="32">
        <v>0.46296296296296297</v>
      </c>
      <c r="AE27" s="63">
        <v>0</v>
      </c>
      <c r="AF27" s="63">
        <v>3.7037037037037035E-2</v>
      </c>
      <c r="AG27" s="63">
        <v>0.22222222222222221</v>
      </c>
      <c r="AH27" s="59">
        <v>54</v>
      </c>
      <c r="AI27" s="63" t="s">
        <v>694</v>
      </c>
      <c r="AJ27" s="63" t="s">
        <v>694</v>
      </c>
      <c r="AK27" s="63" t="s">
        <v>694</v>
      </c>
      <c r="AL27" s="63" t="s">
        <v>694</v>
      </c>
      <c r="AM27" s="63" t="s">
        <v>694</v>
      </c>
      <c r="AN27" s="63" t="s">
        <v>694</v>
      </c>
      <c r="AO27" s="116">
        <v>0.19607843137254902</v>
      </c>
      <c r="AP27" s="116">
        <v>0.50980392156862742</v>
      </c>
      <c r="AQ27" s="116">
        <v>0</v>
      </c>
      <c r="AR27" s="116">
        <v>1.9607843137254902E-2</v>
      </c>
      <c r="AS27" s="116">
        <v>0.27450980392156865</v>
      </c>
      <c r="AT27" s="117">
        <v>51</v>
      </c>
      <c r="AU27" s="116" t="s">
        <v>694</v>
      </c>
      <c r="AV27" s="116" t="s">
        <v>694</v>
      </c>
      <c r="AW27" s="116" t="s">
        <v>694</v>
      </c>
      <c r="AX27" s="116" t="s">
        <v>694</v>
      </c>
      <c r="AY27" s="116" t="s">
        <v>694</v>
      </c>
      <c r="AZ27" s="117" t="s">
        <v>694</v>
      </c>
    </row>
    <row r="28" spans="1:55">
      <c r="A28" s="57" t="s">
        <v>53</v>
      </c>
      <c r="B28" s="58">
        <v>114</v>
      </c>
      <c r="C28" s="58" t="s">
        <v>13</v>
      </c>
      <c r="D28" s="21" t="s">
        <v>54</v>
      </c>
      <c r="E28" s="60" t="s">
        <v>774</v>
      </c>
      <c r="F28" s="60" t="s">
        <v>774</v>
      </c>
      <c r="G28" s="60" t="s">
        <v>774</v>
      </c>
      <c r="H28" s="60" t="s">
        <v>774</v>
      </c>
      <c r="I28" s="60" t="s">
        <v>774</v>
      </c>
      <c r="J28" s="60" t="s">
        <v>774</v>
      </c>
      <c r="K28" s="63" t="s">
        <v>694</v>
      </c>
      <c r="L28" s="32" t="s">
        <v>694</v>
      </c>
      <c r="M28" s="63" t="s">
        <v>694</v>
      </c>
      <c r="N28" s="63" t="s">
        <v>694</v>
      </c>
      <c r="O28" s="63" t="s">
        <v>694</v>
      </c>
      <c r="P28" s="63" t="s">
        <v>694</v>
      </c>
      <c r="Q28" s="67" t="s">
        <v>774</v>
      </c>
      <c r="R28" s="67" t="s">
        <v>774</v>
      </c>
      <c r="S28" s="67" t="s">
        <v>774</v>
      </c>
      <c r="T28" s="67" t="s">
        <v>774</v>
      </c>
      <c r="U28" s="67" t="s">
        <v>774</v>
      </c>
      <c r="V28" s="123" t="s">
        <v>774</v>
      </c>
      <c r="W28" s="67" t="s">
        <v>694</v>
      </c>
      <c r="X28" s="67" t="s">
        <v>694</v>
      </c>
      <c r="Y28" s="67" t="s">
        <v>694</v>
      </c>
      <c r="Z28" s="67" t="s">
        <v>694</v>
      </c>
      <c r="AA28" s="67" t="s">
        <v>694</v>
      </c>
      <c r="AB28" s="123" t="s">
        <v>694</v>
      </c>
      <c r="AC28" s="63" t="s">
        <v>774</v>
      </c>
      <c r="AD28" s="32" t="s">
        <v>774</v>
      </c>
      <c r="AE28" s="63" t="s">
        <v>774</v>
      </c>
      <c r="AF28" s="63" t="s">
        <v>774</v>
      </c>
      <c r="AG28" s="63" t="s">
        <v>774</v>
      </c>
      <c r="AH28" s="59" t="s">
        <v>774</v>
      </c>
      <c r="AI28" s="63" t="s">
        <v>694</v>
      </c>
      <c r="AJ28" s="63" t="s">
        <v>694</v>
      </c>
      <c r="AK28" s="63" t="s">
        <v>694</v>
      </c>
      <c r="AL28" s="63" t="s">
        <v>694</v>
      </c>
      <c r="AM28" s="63" t="s">
        <v>694</v>
      </c>
      <c r="AN28" s="63" t="s">
        <v>694</v>
      </c>
      <c r="AO28" s="116" t="s">
        <v>774</v>
      </c>
      <c r="AP28" s="116" t="s">
        <v>774</v>
      </c>
      <c r="AQ28" s="116" t="s">
        <v>774</v>
      </c>
      <c r="AR28" s="116" t="s">
        <v>774</v>
      </c>
      <c r="AS28" s="116" t="s">
        <v>774</v>
      </c>
      <c r="AT28" s="116" t="s">
        <v>774</v>
      </c>
      <c r="AU28" s="116" t="s">
        <v>694</v>
      </c>
      <c r="AV28" s="116" t="s">
        <v>694</v>
      </c>
      <c r="AW28" s="116" t="s">
        <v>694</v>
      </c>
      <c r="AX28" s="116" t="s">
        <v>694</v>
      </c>
      <c r="AY28" s="116" t="s">
        <v>694</v>
      </c>
      <c r="AZ28" s="117" t="s">
        <v>694</v>
      </c>
    </row>
    <row r="29" spans="1:55">
      <c r="A29" s="57" t="s">
        <v>55</v>
      </c>
      <c r="B29" s="58">
        <v>121</v>
      </c>
      <c r="C29" s="58" t="s">
        <v>13</v>
      </c>
      <c r="D29" s="21" t="s">
        <v>56</v>
      </c>
      <c r="E29" s="60" t="s">
        <v>774</v>
      </c>
      <c r="F29" s="60" t="s">
        <v>774</v>
      </c>
      <c r="G29" s="60" t="s">
        <v>774</v>
      </c>
      <c r="H29" s="60" t="s">
        <v>774</v>
      </c>
      <c r="I29" s="60" t="s">
        <v>774</v>
      </c>
      <c r="J29" s="60" t="s">
        <v>774</v>
      </c>
      <c r="K29" s="63" t="s">
        <v>694</v>
      </c>
      <c r="L29" s="32" t="s">
        <v>694</v>
      </c>
      <c r="M29" s="63" t="s">
        <v>694</v>
      </c>
      <c r="N29" s="63" t="s">
        <v>694</v>
      </c>
      <c r="O29" s="63" t="s">
        <v>694</v>
      </c>
      <c r="P29" s="63" t="s">
        <v>694</v>
      </c>
      <c r="Q29" s="67" t="s">
        <v>774</v>
      </c>
      <c r="R29" s="67" t="s">
        <v>774</v>
      </c>
      <c r="S29" s="67" t="s">
        <v>774</v>
      </c>
      <c r="T29" s="67" t="s">
        <v>774</v>
      </c>
      <c r="U29" s="67" t="s">
        <v>774</v>
      </c>
      <c r="V29" s="123" t="s">
        <v>774</v>
      </c>
      <c r="W29" s="67" t="s">
        <v>694</v>
      </c>
      <c r="X29" s="67" t="s">
        <v>694</v>
      </c>
      <c r="Y29" s="67" t="s">
        <v>694</v>
      </c>
      <c r="Z29" s="67" t="s">
        <v>694</v>
      </c>
      <c r="AA29" s="67" t="s">
        <v>694</v>
      </c>
      <c r="AB29" s="123" t="s">
        <v>694</v>
      </c>
      <c r="AC29" s="63" t="s">
        <v>774</v>
      </c>
      <c r="AD29" s="32" t="s">
        <v>774</v>
      </c>
      <c r="AE29" s="63" t="s">
        <v>774</v>
      </c>
      <c r="AF29" s="63" t="s">
        <v>774</v>
      </c>
      <c r="AG29" s="63" t="s">
        <v>774</v>
      </c>
      <c r="AH29" s="59" t="s">
        <v>774</v>
      </c>
      <c r="AI29" s="63" t="s">
        <v>694</v>
      </c>
      <c r="AJ29" s="63" t="s">
        <v>694</v>
      </c>
      <c r="AK29" s="63" t="s">
        <v>694</v>
      </c>
      <c r="AL29" s="63" t="s">
        <v>694</v>
      </c>
      <c r="AM29" s="63" t="s">
        <v>694</v>
      </c>
      <c r="AN29" s="63" t="s">
        <v>694</v>
      </c>
      <c r="AO29" s="116" t="s">
        <v>774</v>
      </c>
      <c r="AP29" s="116" t="s">
        <v>774</v>
      </c>
      <c r="AQ29" s="116" t="s">
        <v>774</v>
      </c>
      <c r="AR29" s="116" t="s">
        <v>774</v>
      </c>
      <c r="AS29" s="116" t="s">
        <v>774</v>
      </c>
      <c r="AT29" s="116" t="s">
        <v>774</v>
      </c>
      <c r="AU29" s="116" t="s">
        <v>694</v>
      </c>
      <c r="AV29" s="116" t="s">
        <v>694</v>
      </c>
      <c r="AW29" s="116" t="s">
        <v>694</v>
      </c>
      <c r="AX29" s="116" t="s">
        <v>694</v>
      </c>
      <c r="AY29" s="116" t="s">
        <v>694</v>
      </c>
      <c r="AZ29" s="117" t="s">
        <v>694</v>
      </c>
    </row>
    <row r="30" spans="1:55">
      <c r="A30" s="57" t="s">
        <v>57</v>
      </c>
      <c r="B30" s="58">
        <v>171</v>
      </c>
      <c r="C30" s="58" t="s">
        <v>13</v>
      </c>
      <c r="D30" s="21" t="s">
        <v>58</v>
      </c>
      <c r="E30" s="60" t="s">
        <v>774</v>
      </c>
      <c r="F30" s="60" t="s">
        <v>774</v>
      </c>
      <c r="G30" s="60" t="s">
        <v>774</v>
      </c>
      <c r="H30" s="60" t="s">
        <v>774</v>
      </c>
      <c r="I30" s="60" t="s">
        <v>774</v>
      </c>
      <c r="J30" s="60" t="s">
        <v>774</v>
      </c>
      <c r="K30" s="63" t="s">
        <v>694</v>
      </c>
      <c r="L30" s="32" t="s">
        <v>694</v>
      </c>
      <c r="M30" s="63" t="s">
        <v>694</v>
      </c>
      <c r="N30" s="63" t="s">
        <v>694</v>
      </c>
      <c r="O30" s="63" t="s">
        <v>694</v>
      </c>
      <c r="P30" s="63" t="s">
        <v>694</v>
      </c>
      <c r="Q30" s="67">
        <v>1</v>
      </c>
      <c r="R30" s="67">
        <v>0</v>
      </c>
      <c r="S30" s="67">
        <v>0</v>
      </c>
      <c r="T30" s="67">
        <v>0</v>
      </c>
      <c r="U30" s="67">
        <v>0</v>
      </c>
      <c r="V30" s="123">
        <v>11</v>
      </c>
      <c r="W30" s="67" t="s">
        <v>694</v>
      </c>
      <c r="X30" s="67" t="s">
        <v>694</v>
      </c>
      <c r="Y30" s="67" t="s">
        <v>694</v>
      </c>
      <c r="Z30" s="67" t="s">
        <v>694</v>
      </c>
      <c r="AA30" s="67" t="s">
        <v>694</v>
      </c>
      <c r="AB30" s="123" t="s">
        <v>694</v>
      </c>
      <c r="AC30" s="63">
        <v>0.90909090909090906</v>
      </c>
      <c r="AD30" s="32">
        <v>0</v>
      </c>
      <c r="AE30" s="63">
        <v>0</v>
      </c>
      <c r="AF30" s="63">
        <v>0</v>
      </c>
      <c r="AG30" s="63">
        <v>9.0909090909090912E-2</v>
      </c>
      <c r="AH30" s="59">
        <v>11</v>
      </c>
      <c r="AI30" s="63" t="s">
        <v>694</v>
      </c>
      <c r="AJ30" s="63" t="s">
        <v>694</v>
      </c>
      <c r="AK30" s="63" t="s">
        <v>694</v>
      </c>
      <c r="AL30" s="63" t="s">
        <v>694</v>
      </c>
      <c r="AM30" s="63" t="s">
        <v>694</v>
      </c>
      <c r="AN30" s="63" t="s">
        <v>694</v>
      </c>
      <c r="AO30" s="116" t="s">
        <v>774</v>
      </c>
      <c r="AP30" s="116" t="s">
        <v>774</v>
      </c>
      <c r="AQ30" s="116" t="s">
        <v>774</v>
      </c>
      <c r="AR30" s="116" t="s">
        <v>774</v>
      </c>
      <c r="AS30" s="116" t="s">
        <v>774</v>
      </c>
      <c r="AT30" s="116" t="s">
        <v>774</v>
      </c>
      <c r="AU30" s="116" t="s">
        <v>694</v>
      </c>
      <c r="AV30" s="116" t="s">
        <v>694</v>
      </c>
      <c r="AW30" s="116" t="s">
        <v>694</v>
      </c>
      <c r="AX30" s="116" t="s">
        <v>694</v>
      </c>
      <c r="AY30" s="116" t="s">
        <v>694</v>
      </c>
      <c r="AZ30" s="117" t="s">
        <v>694</v>
      </c>
    </row>
    <row r="31" spans="1:55">
      <c r="A31" s="57" t="s">
        <v>59</v>
      </c>
      <c r="B31" s="58">
        <v>171</v>
      </c>
      <c r="C31" s="58" t="s">
        <v>13</v>
      </c>
      <c r="D31" s="21" t="s">
        <v>60</v>
      </c>
      <c r="E31" s="60">
        <v>0.52631578947368418</v>
      </c>
      <c r="F31" s="60">
        <v>0</v>
      </c>
      <c r="G31" s="60">
        <v>0</v>
      </c>
      <c r="H31" s="60">
        <v>0.36842105263157893</v>
      </c>
      <c r="I31" s="60">
        <v>0.10526315789473684</v>
      </c>
      <c r="J31" s="59">
        <v>19</v>
      </c>
      <c r="K31" s="60" t="s">
        <v>774</v>
      </c>
      <c r="L31" s="60" t="s">
        <v>774</v>
      </c>
      <c r="M31" s="60" t="s">
        <v>774</v>
      </c>
      <c r="N31" s="60" t="s">
        <v>774</v>
      </c>
      <c r="O31" s="60" t="s">
        <v>774</v>
      </c>
      <c r="P31" s="60" t="s">
        <v>774</v>
      </c>
      <c r="Q31" s="67">
        <v>0.52173913043478259</v>
      </c>
      <c r="R31" s="67">
        <v>0</v>
      </c>
      <c r="S31" s="67">
        <v>0</v>
      </c>
      <c r="T31" s="67">
        <v>0.47826086956521741</v>
      </c>
      <c r="U31" s="67">
        <v>0</v>
      </c>
      <c r="V31" s="123">
        <v>23</v>
      </c>
      <c r="W31" s="67" t="s">
        <v>774</v>
      </c>
      <c r="X31" s="67" t="s">
        <v>774</v>
      </c>
      <c r="Y31" s="67" t="s">
        <v>774</v>
      </c>
      <c r="Z31" s="67" t="s">
        <v>774</v>
      </c>
      <c r="AA31" s="67" t="s">
        <v>774</v>
      </c>
      <c r="AB31" s="123" t="s">
        <v>774</v>
      </c>
      <c r="AC31" s="63">
        <v>0.53846153846153844</v>
      </c>
      <c r="AD31" s="32">
        <v>0</v>
      </c>
      <c r="AE31" s="63">
        <v>0</v>
      </c>
      <c r="AF31" s="63">
        <v>0.46153846153846156</v>
      </c>
      <c r="AG31" s="63">
        <v>0</v>
      </c>
      <c r="AH31" s="59">
        <v>13</v>
      </c>
      <c r="AI31" s="63" t="s">
        <v>774</v>
      </c>
      <c r="AJ31" s="32" t="s">
        <v>774</v>
      </c>
      <c r="AK31" s="63" t="s">
        <v>774</v>
      </c>
      <c r="AL31" s="63" t="s">
        <v>774</v>
      </c>
      <c r="AM31" s="63" t="s">
        <v>774</v>
      </c>
      <c r="AN31" s="59" t="s">
        <v>774</v>
      </c>
      <c r="AO31" s="116">
        <v>0.4375</v>
      </c>
      <c r="AP31" s="116">
        <v>0</v>
      </c>
      <c r="AQ31" s="116">
        <v>0</v>
      </c>
      <c r="AR31" s="116">
        <v>0.5625</v>
      </c>
      <c r="AS31" s="116">
        <v>0</v>
      </c>
      <c r="AT31" s="117">
        <v>16</v>
      </c>
      <c r="AU31" s="116" t="s">
        <v>694</v>
      </c>
      <c r="AV31" s="116" t="s">
        <v>694</v>
      </c>
      <c r="AW31" s="116" t="s">
        <v>694</v>
      </c>
      <c r="AX31" s="116" t="s">
        <v>694</v>
      </c>
      <c r="AY31" s="116" t="s">
        <v>694</v>
      </c>
      <c r="AZ31" s="117" t="s">
        <v>694</v>
      </c>
    </row>
    <row r="32" spans="1:55">
      <c r="A32" s="57" t="s">
        <v>61</v>
      </c>
      <c r="B32" s="58">
        <v>112</v>
      </c>
      <c r="C32" s="58" t="s">
        <v>13</v>
      </c>
      <c r="D32" s="21" t="s">
        <v>62</v>
      </c>
      <c r="E32" s="60">
        <v>0.9</v>
      </c>
      <c r="F32" s="60">
        <v>0</v>
      </c>
      <c r="G32" s="60">
        <v>0</v>
      </c>
      <c r="H32" s="60">
        <v>0.05</v>
      </c>
      <c r="I32" s="60">
        <v>0.05</v>
      </c>
      <c r="J32" s="59">
        <v>20</v>
      </c>
      <c r="K32" s="63" t="s">
        <v>694</v>
      </c>
      <c r="L32" s="32" t="s">
        <v>694</v>
      </c>
      <c r="M32" s="63" t="s">
        <v>694</v>
      </c>
      <c r="N32" s="63" t="s">
        <v>694</v>
      </c>
      <c r="O32" s="63" t="s">
        <v>694</v>
      </c>
      <c r="P32" s="63" t="s">
        <v>694</v>
      </c>
      <c r="Q32" s="67">
        <v>0.5714285714285714</v>
      </c>
      <c r="R32" s="67">
        <v>0.10714285714285714</v>
      </c>
      <c r="S32" s="67">
        <v>0</v>
      </c>
      <c r="T32" s="67">
        <v>0.2857142857142857</v>
      </c>
      <c r="U32" s="67">
        <v>3.5714285714285712E-2</v>
      </c>
      <c r="V32" s="123">
        <v>28</v>
      </c>
      <c r="W32" s="67" t="s">
        <v>694</v>
      </c>
      <c r="X32" s="67" t="s">
        <v>694</v>
      </c>
      <c r="Y32" s="67" t="s">
        <v>694</v>
      </c>
      <c r="Z32" s="67" t="s">
        <v>694</v>
      </c>
      <c r="AA32" s="67" t="s">
        <v>694</v>
      </c>
      <c r="AB32" s="123" t="s">
        <v>694</v>
      </c>
      <c r="AC32" s="63">
        <v>6.6666666666666666E-2</v>
      </c>
      <c r="AD32" s="32">
        <v>0</v>
      </c>
      <c r="AE32" s="63">
        <v>0</v>
      </c>
      <c r="AF32" s="63">
        <v>0.8666666666666667</v>
      </c>
      <c r="AG32" s="63">
        <v>6.6666666666666666E-2</v>
      </c>
      <c r="AH32" s="59">
        <v>15</v>
      </c>
      <c r="AI32" s="63" t="s">
        <v>694</v>
      </c>
      <c r="AJ32" s="63" t="s">
        <v>694</v>
      </c>
      <c r="AK32" s="63" t="s">
        <v>694</v>
      </c>
      <c r="AL32" s="63" t="s">
        <v>694</v>
      </c>
      <c r="AM32" s="63" t="s">
        <v>694</v>
      </c>
      <c r="AN32" s="63" t="s">
        <v>694</v>
      </c>
      <c r="AO32" s="116">
        <v>0.4</v>
      </c>
      <c r="AP32" s="116">
        <v>6.6666666666666666E-2</v>
      </c>
      <c r="AQ32" s="116">
        <v>0</v>
      </c>
      <c r="AR32" s="116">
        <v>0.53333333333333333</v>
      </c>
      <c r="AS32" s="116">
        <v>0</v>
      </c>
      <c r="AT32" s="117">
        <v>15</v>
      </c>
      <c r="AU32" s="116" t="s">
        <v>694</v>
      </c>
      <c r="AV32" s="116" t="s">
        <v>694</v>
      </c>
      <c r="AW32" s="116" t="s">
        <v>694</v>
      </c>
      <c r="AX32" s="116" t="s">
        <v>694</v>
      </c>
      <c r="AY32" s="116" t="s">
        <v>694</v>
      </c>
      <c r="AZ32" s="117" t="s">
        <v>694</v>
      </c>
    </row>
    <row r="33" spans="1:52">
      <c r="A33" s="58">
        <v>18901</v>
      </c>
      <c r="B33" s="58">
        <v>114</v>
      </c>
      <c r="C33" s="58" t="s">
        <v>13</v>
      </c>
      <c r="D33" s="21" t="s">
        <v>63</v>
      </c>
      <c r="E33" s="63" t="s">
        <v>694</v>
      </c>
      <c r="F33" s="32" t="s">
        <v>694</v>
      </c>
      <c r="G33" s="63" t="s">
        <v>694</v>
      </c>
      <c r="H33" s="63" t="s">
        <v>694</v>
      </c>
      <c r="I33" s="63" t="s">
        <v>694</v>
      </c>
      <c r="J33" s="63" t="s">
        <v>694</v>
      </c>
      <c r="K33" s="63" t="s">
        <v>694</v>
      </c>
      <c r="L33" s="32" t="s">
        <v>694</v>
      </c>
      <c r="M33" s="63" t="s">
        <v>694</v>
      </c>
      <c r="N33" s="63" t="s">
        <v>694</v>
      </c>
      <c r="O33" s="63" t="s">
        <v>694</v>
      </c>
      <c r="P33" s="63" t="s">
        <v>694</v>
      </c>
      <c r="Q33" s="67" t="s">
        <v>694</v>
      </c>
      <c r="R33" s="67" t="s">
        <v>694</v>
      </c>
      <c r="S33" s="67" t="s">
        <v>694</v>
      </c>
      <c r="T33" s="67" t="s">
        <v>694</v>
      </c>
      <c r="U33" s="67" t="s">
        <v>694</v>
      </c>
      <c r="V33" s="123" t="s">
        <v>694</v>
      </c>
      <c r="W33" s="67" t="s">
        <v>694</v>
      </c>
      <c r="X33" s="67" t="s">
        <v>694</v>
      </c>
      <c r="Y33" s="67" t="s">
        <v>694</v>
      </c>
      <c r="Z33" s="67" t="s">
        <v>694</v>
      </c>
      <c r="AA33" s="67" t="s">
        <v>694</v>
      </c>
      <c r="AB33" s="123" t="s">
        <v>694</v>
      </c>
      <c r="AC33" s="63" t="s">
        <v>694</v>
      </c>
      <c r="AD33" s="32" t="s">
        <v>694</v>
      </c>
      <c r="AE33" s="63" t="s">
        <v>694</v>
      </c>
      <c r="AF33" s="63" t="s">
        <v>694</v>
      </c>
      <c r="AG33" s="63" t="s">
        <v>694</v>
      </c>
      <c r="AH33" s="63" t="s">
        <v>694</v>
      </c>
      <c r="AI33" s="63" t="s">
        <v>694</v>
      </c>
      <c r="AJ33" s="63" t="s">
        <v>694</v>
      </c>
      <c r="AK33" s="63" t="s">
        <v>694</v>
      </c>
      <c r="AL33" s="63" t="s">
        <v>694</v>
      </c>
      <c r="AM33" s="63" t="s">
        <v>694</v>
      </c>
      <c r="AN33" s="63" t="s">
        <v>694</v>
      </c>
      <c r="AO33" s="116" t="s">
        <v>694</v>
      </c>
      <c r="AP33" s="116" t="s">
        <v>694</v>
      </c>
      <c r="AQ33" s="116" t="s">
        <v>694</v>
      </c>
      <c r="AR33" s="116" t="s">
        <v>694</v>
      </c>
      <c r="AS33" s="116" t="s">
        <v>694</v>
      </c>
      <c r="AT33" s="117" t="s">
        <v>694</v>
      </c>
      <c r="AU33" s="116" t="s">
        <v>694</v>
      </c>
      <c r="AV33" s="116" t="s">
        <v>694</v>
      </c>
      <c r="AW33" s="116" t="s">
        <v>694</v>
      </c>
      <c r="AX33" s="116" t="s">
        <v>694</v>
      </c>
      <c r="AY33" s="116" t="s">
        <v>694</v>
      </c>
      <c r="AZ33" s="117" t="s">
        <v>694</v>
      </c>
    </row>
    <row r="34" spans="1:52" ht="33">
      <c r="A34" s="68" t="s">
        <v>65</v>
      </c>
      <c r="B34" s="58">
        <v>900</v>
      </c>
      <c r="C34" s="58" t="s">
        <v>13</v>
      </c>
      <c r="D34" s="15" t="s">
        <v>66</v>
      </c>
      <c r="E34" s="60" t="s">
        <v>774</v>
      </c>
      <c r="F34" s="60" t="s">
        <v>774</v>
      </c>
      <c r="G34" s="60" t="s">
        <v>774</v>
      </c>
      <c r="H34" s="60" t="s">
        <v>774</v>
      </c>
      <c r="I34" s="60" t="s">
        <v>774</v>
      </c>
      <c r="J34" s="60" t="s">
        <v>774</v>
      </c>
      <c r="K34" s="63" t="s">
        <v>694</v>
      </c>
      <c r="L34" s="32" t="s">
        <v>694</v>
      </c>
      <c r="M34" s="63" t="s">
        <v>694</v>
      </c>
      <c r="N34" s="63" t="s">
        <v>694</v>
      </c>
      <c r="O34" s="63" t="s">
        <v>694</v>
      </c>
      <c r="P34" s="63" t="s">
        <v>694</v>
      </c>
      <c r="Q34" s="67" t="s">
        <v>774</v>
      </c>
      <c r="R34" s="67" t="s">
        <v>774</v>
      </c>
      <c r="S34" s="67" t="s">
        <v>774</v>
      </c>
      <c r="T34" s="67" t="s">
        <v>774</v>
      </c>
      <c r="U34" s="67" t="s">
        <v>774</v>
      </c>
      <c r="V34" s="123" t="s">
        <v>774</v>
      </c>
      <c r="W34" s="67" t="s">
        <v>694</v>
      </c>
      <c r="X34" s="67" t="s">
        <v>694</v>
      </c>
      <c r="Y34" s="67" t="s">
        <v>694</v>
      </c>
      <c r="Z34" s="67" t="s">
        <v>694</v>
      </c>
      <c r="AA34" s="67" t="s">
        <v>694</v>
      </c>
      <c r="AB34" s="123" t="s">
        <v>694</v>
      </c>
      <c r="AC34" s="63" t="s">
        <v>774</v>
      </c>
      <c r="AD34" s="32" t="s">
        <v>774</v>
      </c>
      <c r="AE34" s="63" t="s">
        <v>774</v>
      </c>
      <c r="AF34" s="63" t="s">
        <v>774</v>
      </c>
      <c r="AG34" s="63" t="s">
        <v>774</v>
      </c>
      <c r="AH34" s="59" t="s">
        <v>774</v>
      </c>
      <c r="AI34" s="63" t="s">
        <v>694</v>
      </c>
      <c r="AJ34" s="63" t="s">
        <v>694</v>
      </c>
      <c r="AK34" s="63" t="s">
        <v>694</v>
      </c>
      <c r="AL34" s="63" t="s">
        <v>694</v>
      </c>
      <c r="AM34" s="63" t="s">
        <v>694</v>
      </c>
      <c r="AN34" s="63" t="s">
        <v>694</v>
      </c>
      <c r="AO34" s="116" t="s">
        <v>774</v>
      </c>
      <c r="AP34" s="116" t="s">
        <v>774</v>
      </c>
      <c r="AQ34" s="116" t="s">
        <v>774</v>
      </c>
      <c r="AR34" s="116" t="s">
        <v>774</v>
      </c>
      <c r="AS34" s="116" t="s">
        <v>774</v>
      </c>
      <c r="AT34" s="116" t="s">
        <v>774</v>
      </c>
      <c r="AU34" s="116" t="s">
        <v>694</v>
      </c>
      <c r="AV34" s="116" t="s">
        <v>694</v>
      </c>
      <c r="AW34" s="116" t="s">
        <v>694</v>
      </c>
      <c r="AX34" s="116" t="s">
        <v>694</v>
      </c>
      <c r="AY34" s="116" t="s">
        <v>694</v>
      </c>
      <c r="AZ34" s="117" t="s">
        <v>694</v>
      </c>
    </row>
    <row r="35" spans="1:52">
      <c r="A35" s="57" t="s">
        <v>67</v>
      </c>
      <c r="B35" s="58">
        <v>112</v>
      </c>
      <c r="C35" s="58" t="s">
        <v>13</v>
      </c>
      <c r="D35" s="21" t="s">
        <v>68</v>
      </c>
      <c r="E35" s="63" t="s">
        <v>694</v>
      </c>
      <c r="F35" s="32" t="s">
        <v>694</v>
      </c>
      <c r="G35" s="63" t="s">
        <v>694</v>
      </c>
      <c r="H35" s="63" t="s">
        <v>694</v>
      </c>
      <c r="I35" s="63" t="s">
        <v>694</v>
      </c>
      <c r="J35" s="63" t="s">
        <v>694</v>
      </c>
      <c r="K35" s="63" t="s">
        <v>694</v>
      </c>
      <c r="L35" s="32" t="s">
        <v>694</v>
      </c>
      <c r="M35" s="63" t="s">
        <v>694</v>
      </c>
      <c r="N35" s="63" t="s">
        <v>694</v>
      </c>
      <c r="O35" s="63" t="s">
        <v>694</v>
      </c>
      <c r="P35" s="63" t="s">
        <v>694</v>
      </c>
      <c r="Q35" s="67" t="s">
        <v>694</v>
      </c>
      <c r="R35" s="67" t="s">
        <v>694</v>
      </c>
      <c r="S35" s="67" t="s">
        <v>694</v>
      </c>
      <c r="T35" s="67" t="s">
        <v>694</v>
      </c>
      <c r="U35" s="67" t="s">
        <v>694</v>
      </c>
      <c r="V35" s="123" t="s">
        <v>694</v>
      </c>
      <c r="W35" s="67" t="s">
        <v>694</v>
      </c>
      <c r="X35" s="67" t="s">
        <v>694</v>
      </c>
      <c r="Y35" s="67" t="s">
        <v>694</v>
      </c>
      <c r="Z35" s="67" t="s">
        <v>694</v>
      </c>
      <c r="AA35" s="67" t="s">
        <v>694</v>
      </c>
      <c r="AB35" s="123" t="s">
        <v>694</v>
      </c>
      <c r="AC35" s="63" t="s">
        <v>694</v>
      </c>
      <c r="AD35" s="32" t="s">
        <v>694</v>
      </c>
      <c r="AE35" s="63" t="s">
        <v>694</v>
      </c>
      <c r="AF35" s="63" t="s">
        <v>694</v>
      </c>
      <c r="AG35" s="63" t="s">
        <v>694</v>
      </c>
      <c r="AH35" s="63" t="s">
        <v>694</v>
      </c>
      <c r="AI35" s="63" t="s">
        <v>694</v>
      </c>
      <c r="AJ35" s="63" t="s">
        <v>694</v>
      </c>
      <c r="AK35" s="63" t="s">
        <v>694</v>
      </c>
      <c r="AL35" s="63" t="s">
        <v>694</v>
      </c>
      <c r="AM35" s="63" t="s">
        <v>694</v>
      </c>
      <c r="AN35" s="63" t="s">
        <v>694</v>
      </c>
      <c r="AO35" s="116" t="s">
        <v>694</v>
      </c>
      <c r="AP35" s="116" t="s">
        <v>694</v>
      </c>
      <c r="AQ35" s="116" t="s">
        <v>694</v>
      </c>
      <c r="AR35" s="116" t="s">
        <v>694</v>
      </c>
      <c r="AS35" s="116" t="s">
        <v>694</v>
      </c>
      <c r="AT35" s="117" t="s">
        <v>694</v>
      </c>
      <c r="AU35" s="116" t="s">
        <v>694</v>
      </c>
      <c r="AV35" s="116" t="s">
        <v>694</v>
      </c>
      <c r="AW35" s="116" t="s">
        <v>694</v>
      </c>
      <c r="AX35" s="116" t="s">
        <v>694</v>
      </c>
      <c r="AY35" s="116" t="s">
        <v>694</v>
      </c>
      <c r="AZ35" s="117" t="s">
        <v>694</v>
      </c>
    </row>
    <row r="36" spans="1:52">
      <c r="A36" s="57" t="s">
        <v>69</v>
      </c>
      <c r="B36" s="58">
        <v>114</v>
      </c>
      <c r="C36" s="58" t="s">
        <v>8</v>
      </c>
      <c r="D36" s="21" t="s">
        <v>70</v>
      </c>
      <c r="E36" s="60">
        <v>0.16535433070866143</v>
      </c>
      <c r="F36" s="60">
        <v>0.66141732283464572</v>
      </c>
      <c r="G36" s="60">
        <v>7.874015748031496E-3</v>
      </c>
      <c r="H36" s="60">
        <v>0.13385826771653545</v>
      </c>
      <c r="I36" s="60">
        <v>3.1496062992125984E-2</v>
      </c>
      <c r="J36" s="59">
        <v>127</v>
      </c>
      <c r="K36" s="60" t="s">
        <v>774</v>
      </c>
      <c r="L36" s="60" t="s">
        <v>774</v>
      </c>
      <c r="M36" s="60" t="s">
        <v>774</v>
      </c>
      <c r="N36" s="60" t="s">
        <v>774</v>
      </c>
      <c r="O36" s="60" t="s">
        <v>774</v>
      </c>
      <c r="P36" s="60" t="s">
        <v>774</v>
      </c>
      <c r="Q36" s="67">
        <v>0.10256410256410256</v>
      </c>
      <c r="R36" s="67">
        <v>0.65811965811965811</v>
      </c>
      <c r="S36" s="67">
        <v>8.5470085470085479E-3</v>
      </c>
      <c r="T36" s="67">
        <v>0.20512820512820512</v>
      </c>
      <c r="U36" s="67">
        <v>2.564102564102564E-2</v>
      </c>
      <c r="V36" s="123">
        <v>117</v>
      </c>
      <c r="W36" s="67" t="s">
        <v>774</v>
      </c>
      <c r="X36" s="67" t="s">
        <v>774</v>
      </c>
      <c r="Y36" s="67" t="s">
        <v>774</v>
      </c>
      <c r="Z36" s="67" t="s">
        <v>774</v>
      </c>
      <c r="AA36" s="67" t="s">
        <v>774</v>
      </c>
      <c r="AB36" s="123" t="s">
        <v>774</v>
      </c>
      <c r="AC36" s="63">
        <v>4.3795620437956206E-2</v>
      </c>
      <c r="AD36" s="32">
        <v>0.69343065693430661</v>
      </c>
      <c r="AE36" s="63">
        <v>0</v>
      </c>
      <c r="AF36" s="63">
        <v>0.19708029197080293</v>
      </c>
      <c r="AG36" s="63">
        <v>6.569343065693431E-2</v>
      </c>
      <c r="AH36" s="59">
        <v>137</v>
      </c>
      <c r="AI36" s="63" t="s">
        <v>774</v>
      </c>
      <c r="AJ36" s="32" t="s">
        <v>774</v>
      </c>
      <c r="AK36" s="63" t="s">
        <v>774</v>
      </c>
      <c r="AL36" s="63" t="s">
        <v>774</v>
      </c>
      <c r="AM36" s="63" t="s">
        <v>774</v>
      </c>
      <c r="AN36" s="59" t="s">
        <v>774</v>
      </c>
      <c r="AO36" s="116">
        <v>0</v>
      </c>
      <c r="AP36" s="116">
        <v>0.73376623376623373</v>
      </c>
      <c r="AQ36" s="116">
        <v>6.4935064935064939E-3</v>
      </c>
      <c r="AR36" s="116">
        <v>0.16883116883116883</v>
      </c>
      <c r="AS36" s="116">
        <v>9.0909090909090912E-2</v>
      </c>
      <c r="AT36" s="117">
        <v>154</v>
      </c>
      <c r="AU36" s="116" t="s">
        <v>774</v>
      </c>
      <c r="AV36" s="116" t="s">
        <v>774</v>
      </c>
      <c r="AW36" s="116" t="s">
        <v>774</v>
      </c>
      <c r="AX36" s="116" t="s">
        <v>774</v>
      </c>
      <c r="AY36" s="116" t="s">
        <v>774</v>
      </c>
      <c r="AZ36" s="116" t="s">
        <v>774</v>
      </c>
    </row>
    <row r="37" spans="1:52">
      <c r="A37" s="57" t="s">
        <v>71</v>
      </c>
      <c r="B37" s="58">
        <v>101</v>
      </c>
      <c r="C37" s="58" t="s">
        <v>8</v>
      </c>
      <c r="D37" s="21" t="s">
        <v>72</v>
      </c>
      <c r="E37" s="60">
        <v>0.6067415730337079</v>
      </c>
      <c r="F37" s="60">
        <v>1.1235955056179775E-2</v>
      </c>
      <c r="G37" s="60">
        <v>5.6179775280898875E-3</v>
      </c>
      <c r="H37" s="60">
        <v>0.21910112359550563</v>
      </c>
      <c r="I37" s="60">
        <v>0.15730337078651685</v>
      </c>
      <c r="J37" s="59">
        <v>178</v>
      </c>
      <c r="K37" s="60" t="s">
        <v>774</v>
      </c>
      <c r="L37" s="60" t="s">
        <v>774</v>
      </c>
      <c r="M37" s="60" t="s">
        <v>774</v>
      </c>
      <c r="N37" s="60" t="s">
        <v>774</v>
      </c>
      <c r="O37" s="60" t="s">
        <v>774</v>
      </c>
      <c r="P37" s="60" t="s">
        <v>774</v>
      </c>
      <c r="Q37" s="67">
        <v>0.51832460732984298</v>
      </c>
      <c r="R37" s="67">
        <v>6.8062827225130892E-2</v>
      </c>
      <c r="S37" s="67">
        <v>5.235602094240838E-3</v>
      </c>
      <c r="T37" s="67">
        <v>0.29319371727748689</v>
      </c>
      <c r="U37" s="67">
        <v>0.11518324607329843</v>
      </c>
      <c r="V37" s="123">
        <v>191</v>
      </c>
      <c r="W37" s="67" t="s">
        <v>774</v>
      </c>
      <c r="X37" s="67" t="s">
        <v>774</v>
      </c>
      <c r="Y37" s="67" t="s">
        <v>774</v>
      </c>
      <c r="Z37" s="67" t="s">
        <v>774</v>
      </c>
      <c r="AA37" s="67" t="s">
        <v>774</v>
      </c>
      <c r="AB37" s="123" t="s">
        <v>774</v>
      </c>
      <c r="AC37" s="63">
        <v>0.54545454545454541</v>
      </c>
      <c r="AD37" s="32">
        <v>2.6737967914438502E-2</v>
      </c>
      <c r="AE37" s="63">
        <v>1.06951871657754E-2</v>
      </c>
      <c r="AF37" s="63">
        <v>0.26203208556149732</v>
      </c>
      <c r="AG37" s="63">
        <v>0.15508021390374332</v>
      </c>
      <c r="AH37" s="59">
        <v>187</v>
      </c>
      <c r="AI37" s="63" t="s">
        <v>774</v>
      </c>
      <c r="AJ37" s="32" t="s">
        <v>774</v>
      </c>
      <c r="AK37" s="63" t="s">
        <v>774</v>
      </c>
      <c r="AL37" s="63" t="s">
        <v>774</v>
      </c>
      <c r="AM37" s="63" t="s">
        <v>774</v>
      </c>
      <c r="AN37" s="59" t="s">
        <v>774</v>
      </c>
      <c r="AO37" s="116">
        <v>0.49411764705882355</v>
      </c>
      <c r="AP37" s="116">
        <v>7.6470588235294124E-2</v>
      </c>
      <c r="AQ37" s="116">
        <v>1.7647058823529412E-2</v>
      </c>
      <c r="AR37" s="116">
        <v>0.24705882352941178</v>
      </c>
      <c r="AS37" s="116">
        <v>0.16470588235294117</v>
      </c>
      <c r="AT37" s="117">
        <v>170</v>
      </c>
      <c r="AU37" s="116" t="s">
        <v>774</v>
      </c>
      <c r="AV37" s="116" t="s">
        <v>774</v>
      </c>
      <c r="AW37" s="116" t="s">
        <v>774</v>
      </c>
      <c r="AX37" s="116" t="s">
        <v>774</v>
      </c>
      <c r="AY37" s="116" t="s">
        <v>774</v>
      </c>
      <c r="AZ37" s="116" t="s">
        <v>774</v>
      </c>
    </row>
    <row r="38" spans="1:52">
      <c r="A38" s="57" t="s">
        <v>73</v>
      </c>
      <c r="B38" s="58">
        <v>113</v>
      </c>
      <c r="C38" s="58" t="s">
        <v>13</v>
      </c>
      <c r="D38" s="21" t="s">
        <v>74</v>
      </c>
      <c r="E38" s="60">
        <v>0.40816326530612246</v>
      </c>
      <c r="F38" s="60">
        <v>0.36734693877551022</v>
      </c>
      <c r="G38" s="60">
        <v>0</v>
      </c>
      <c r="H38" s="60">
        <v>4.0816326530612242E-2</v>
      </c>
      <c r="I38" s="60">
        <v>0.18367346938775511</v>
      </c>
      <c r="J38" s="59">
        <v>49</v>
      </c>
      <c r="K38" s="60" t="s">
        <v>774</v>
      </c>
      <c r="L38" s="60" t="s">
        <v>774</v>
      </c>
      <c r="M38" s="60" t="s">
        <v>774</v>
      </c>
      <c r="N38" s="60" t="s">
        <v>774</v>
      </c>
      <c r="O38" s="60" t="s">
        <v>774</v>
      </c>
      <c r="P38" s="60" t="s">
        <v>774</v>
      </c>
      <c r="Q38" s="67">
        <v>0.17647058823529413</v>
      </c>
      <c r="R38" s="67">
        <v>0.66666666666666663</v>
      </c>
      <c r="S38" s="67">
        <v>0</v>
      </c>
      <c r="T38" s="67">
        <v>0</v>
      </c>
      <c r="U38" s="67">
        <v>0.15686274509803921</v>
      </c>
      <c r="V38" s="123">
        <v>51</v>
      </c>
      <c r="W38" s="67" t="s">
        <v>774</v>
      </c>
      <c r="X38" s="67" t="s">
        <v>774</v>
      </c>
      <c r="Y38" s="67" t="s">
        <v>774</v>
      </c>
      <c r="Z38" s="67" t="s">
        <v>774</v>
      </c>
      <c r="AA38" s="67" t="s">
        <v>774</v>
      </c>
      <c r="AB38" s="123" t="s">
        <v>774</v>
      </c>
      <c r="AC38" s="63">
        <v>0.26315789473684209</v>
      </c>
      <c r="AD38" s="32">
        <v>0.60526315789473684</v>
      </c>
      <c r="AE38" s="63">
        <v>0</v>
      </c>
      <c r="AF38" s="63">
        <v>2.6315789473684209E-2</v>
      </c>
      <c r="AG38" s="63">
        <v>0.10526315789473684</v>
      </c>
      <c r="AH38" s="59">
        <v>38</v>
      </c>
      <c r="AI38" s="63" t="s">
        <v>774</v>
      </c>
      <c r="AJ38" s="32" t="s">
        <v>774</v>
      </c>
      <c r="AK38" s="63" t="s">
        <v>774</v>
      </c>
      <c r="AL38" s="63" t="s">
        <v>774</v>
      </c>
      <c r="AM38" s="63" t="s">
        <v>774</v>
      </c>
      <c r="AN38" s="59" t="s">
        <v>774</v>
      </c>
      <c r="AO38" s="116">
        <v>0</v>
      </c>
      <c r="AP38" s="116">
        <v>0.625</v>
      </c>
      <c r="AQ38" s="116">
        <v>0</v>
      </c>
      <c r="AR38" s="116">
        <v>0.1875</v>
      </c>
      <c r="AS38" s="116">
        <v>0.1875</v>
      </c>
      <c r="AT38" s="117">
        <v>32</v>
      </c>
      <c r="AU38" s="116" t="s">
        <v>694</v>
      </c>
      <c r="AV38" s="116" t="s">
        <v>694</v>
      </c>
      <c r="AW38" s="116" t="s">
        <v>694</v>
      </c>
      <c r="AX38" s="116" t="s">
        <v>694</v>
      </c>
      <c r="AY38" s="116" t="s">
        <v>694</v>
      </c>
      <c r="AZ38" s="117" t="s">
        <v>694</v>
      </c>
    </row>
    <row r="39" spans="1:52">
      <c r="A39" s="57" t="s">
        <v>75</v>
      </c>
      <c r="B39" s="58">
        <v>113</v>
      </c>
      <c r="C39" s="58" t="s">
        <v>13</v>
      </c>
      <c r="D39" s="21" t="s">
        <v>76</v>
      </c>
      <c r="E39" s="60">
        <v>0.1111111111111111</v>
      </c>
      <c r="F39" s="60">
        <v>0.66666666666666663</v>
      </c>
      <c r="G39" s="60">
        <v>0</v>
      </c>
      <c r="H39" s="60">
        <v>7.407407407407407E-2</v>
      </c>
      <c r="I39" s="60">
        <v>0.14814814814814814</v>
      </c>
      <c r="J39" s="59">
        <v>27</v>
      </c>
      <c r="K39" s="60" t="s">
        <v>774</v>
      </c>
      <c r="L39" s="60" t="s">
        <v>774</v>
      </c>
      <c r="M39" s="60" t="s">
        <v>774</v>
      </c>
      <c r="N39" s="60" t="s">
        <v>774</v>
      </c>
      <c r="O39" s="60" t="s">
        <v>774</v>
      </c>
      <c r="P39" s="60" t="s">
        <v>774</v>
      </c>
      <c r="Q39" s="67">
        <v>9.0909090909090912E-2</v>
      </c>
      <c r="R39" s="67">
        <v>0.60606060606060608</v>
      </c>
      <c r="S39" s="67">
        <v>0</v>
      </c>
      <c r="T39" s="67">
        <v>0.18181818181818182</v>
      </c>
      <c r="U39" s="67">
        <v>0.12121212121212122</v>
      </c>
      <c r="V39" s="123">
        <v>33</v>
      </c>
      <c r="W39" s="67" t="s">
        <v>694</v>
      </c>
      <c r="X39" s="67" t="s">
        <v>694</v>
      </c>
      <c r="Y39" s="67" t="s">
        <v>694</v>
      </c>
      <c r="Z39" s="67" t="s">
        <v>694</v>
      </c>
      <c r="AA39" s="67" t="s">
        <v>694</v>
      </c>
      <c r="AB39" s="123" t="s">
        <v>694</v>
      </c>
      <c r="AC39" s="63">
        <v>0</v>
      </c>
      <c r="AD39" s="32">
        <v>0.73913043478260865</v>
      </c>
      <c r="AE39" s="63">
        <v>0</v>
      </c>
      <c r="AF39" s="63">
        <v>8.6956521739130432E-2</v>
      </c>
      <c r="AG39" s="63">
        <v>0.17391304347826086</v>
      </c>
      <c r="AH39" s="59">
        <v>23</v>
      </c>
      <c r="AI39" s="63" t="s">
        <v>694</v>
      </c>
      <c r="AJ39" s="63" t="s">
        <v>694</v>
      </c>
      <c r="AK39" s="63" t="s">
        <v>694</v>
      </c>
      <c r="AL39" s="63" t="s">
        <v>694</v>
      </c>
      <c r="AM39" s="63" t="s">
        <v>694</v>
      </c>
      <c r="AN39" s="63" t="s">
        <v>694</v>
      </c>
      <c r="AO39" s="116">
        <v>0</v>
      </c>
      <c r="AP39" s="116">
        <v>0.85</v>
      </c>
      <c r="AQ39" s="116">
        <v>0</v>
      </c>
      <c r="AR39" s="116">
        <v>0.05</v>
      </c>
      <c r="AS39" s="116">
        <v>0.1</v>
      </c>
      <c r="AT39" s="117">
        <v>20</v>
      </c>
      <c r="AU39" s="116" t="s">
        <v>694</v>
      </c>
      <c r="AV39" s="116" t="s">
        <v>694</v>
      </c>
      <c r="AW39" s="116" t="s">
        <v>694</v>
      </c>
      <c r="AX39" s="116" t="s">
        <v>694</v>
      </c>
      <c r="AY39" s="116" t="s">
        <v>694</v>
      </c>
      <c r="AZ39" s="117" t="s">
        <v>694</v>
      </c>
    </row>
    <row r="40" spans="1:52">
      <c r="A40" s="57" t="s">
        <v>77</v>
      </c>
      <c r="B40" s="58">
        <v>101</v>
      </c>
      <c r="C40" s="58" t="s">
        <v>13</v>
      </c>
      <c r="D40" s="21" t="s">
        <v>78</v>
      </c>
      <c r="E40" s="60">
        <v>0.79268292682926833</v>
      </c>
      <c r="F40" s="60">
        <v>1.2195121951219513E-2</v>
      </c>
      <c r="G40" s="60">
        <v>0</v>
      </c>
      <c r="H40" s="60">
        <v>3.6585365853658534E-2</v>
      </c>
      <c r="I40" s="60">
        <v>0.15853658536585366</v>
      </c>
      <c r="J40" s="59">
        <v>82</v>
      </c>
      <c r="K40" s="60" t="s">
        <v>774</v>
      </c>
      <c r="L40" s="60" t="s">
        <v>774</v>
      </c>
      <c r="M40" s="60" t="s">
        <v>774</v>
      </c>
      <c r="N40" s="60" t="s">
        <v>774</v>
      </c>
      <c r="O40" s="60" t="s">
        <v>774</v>
      </c>
      <c r="P40" s="60" t="s">
        <v>774</v>
      </c>
      <c r="Q40" s="67">
        <v>0.75308641975308643</v>
      </c>
      <c r="R40" s="67">
        <v>0</v>
      </c>
      <c r="S40" s="67">
        <v>0</v>
      </c>
      <c r="T40" s="67">
        <v>4.9382716049382713E-2</v>
      </c>
      <c r="U40" s="67">
        <v>0.19753086419753085</v>
      </c>
      <c r="V40" s="123">
        <v>81</v>
      </c>
      <c r="W40" s="67" t="s">
        <v>774</v>
      </c>
      <c r="X40" s="67" t="s">
        <v>774</v>
      </c>
      <c r="Y40" s="67" t="s">
        <v>774</v>
      </c>
      <c r="Z40" s="67" t="s">
        <v>774</v>
      </c>
      <c r="AA40" s="67" t="s">
        <v>774</v>
      </c>
      <c r="AB40" s="123" t="s">
        <v>774</v>
      </c>
      <c r="AC40" s="63">
        <v>0.71794871794871795</v>
      </c>
      <c r="AD40" s="32">
        <v>0</v>
      </c>
      <c r="AE40" s="63">
        <v>0</v>
      </c>
      <c r="AF40" s="63">
        <v>1.282051282051282E-2</v>
      </c>
      <c r="AG40" s="63">
        <v>0.26923076923076922</v>
      </c>
      <c r="AH40" s="59">
        <v>78</v>
      </c>
      <c r="AI40" s="63" t="s">
        <v>774</v>
      </c>
      <c r="AJ40" s="32" t="s">
        <v>774</v>
      </c>
      <c r="AK40" s="63" t="s">
        <v>774</v>
      </c>
      <c r="AL40" s="63" t="s">
        <v>774</v>
      </c>
      <c r="AM40" s="63" t="s">
        <v>774</v>
      </c>
      <c r="AN40" s="59" t="s">
        <v>774</v>
      </c>
      <c r="AO40" s="116">
        <v>0.81481481481481477</v>
      </c>
      <c r="AP40" s="116">
        <v>0</v>
      </c>
      <c r="AQ40" s="116">
        <v>0</v>
      </c>
      <c r="AR40" s="116">
        <v>2.4691358024691357E-2</v>
      </c>
      <c r="AS40" s="116">
        <v>0.16049382716049382</v>
      </c>
      <c r="AT40" s="117">
        <v>81</v>
      </c>
      <c r="AU40" s="116" t="s">
        <v>694</v>
      </c>
      <c r="AV40" s="116" t="s">
        <v>694</v>
      </c>
      <c r="AW40" s="116" t="s">
        <v>694</v>
      </c>
      <c r="AX40" s="116" t="s">
        <v>694</v>
      </c>
      <c r="AY40" s="116" t="s">
        <v>694</v>
      </c>
      <c r="AZ40" s="117" t="s">
        <v>694</v>
      </c>
    </row>
    <row r="41" spans="1:52">
      <c r="A41" s="57" t="s">
        <v>79</v>
      </c>
      <c r="B41" s="58">
        <v>101</v>
      </c>
      <c r="C41" s="58" t="s">
        <v>13</v>
      </c>
      <c r="D41" s="21" t="s">
        <v>80</v>
      </c>
      <c r="E41" s="60" t="s">
        <v>774</v>
      </c>
      <c r="F41" s="60" t="s">
        <v>774</v>
      </c>
      <c r="G41" s="60" t="s">
        <v>774</v>
      </c>
      <c r="H41" s="60" t="s">
        <v>774</v>
      </c>
      <c r="I41" s="60" t="s">
        <v>774</v>
      </c>
      <c r="J41" s="60" t="s">
        <v>774</v>
      </c>
      <c r="K41" s="63" t="s">
        <v>694</v>
      </c>
      <c r="L41" s="32" t="s">
        <v>694</v>
      </c>
      <c r="M41" s="63" t="s">
        <v>694</v>
      </c>
      <c r="N41" s="63" t="s">
        <v>694</v>
      </c>
      <c r="O41" s="63" t="s">
        <v>694</v>
      </c>
      <c r="P41" s="63" t="s">
        <v>694</v>
      </c>
      <c r="Q41" s="67" t="s">
        <v>774</v>
      </c>
      <c r="R41" s="67" t="s">
        <v>774</v>
      </c>
      <c r="S41" s="67" t="s">
        <v>774</v>
      </c>
      <c r="T41" s="67" t="s">
        <v>774</v>
      </c>
      <c r="U41" s="67" t="s">
        <v>774</v>
      </c>
      <c r="V41" s="123" t="s">
        <v>774</v>
      </c>
      <c r="W41" s="67" t="s">
        <v>694</v>
      </c>
      <c r="X41" s="67" t="s">
        <v>694</v>
      </c>
      <c r="Y41" s="67" t="s">
        <v>694</v>
      </c>
      <c r="Z41" s="67" t="s">
        <v>694</v>
      </c>
      <c r="AA41" s="67" t="s">
        <v>694</v>
      </c>
      <c r="AB41" s="123" t="s">
        <v>694</v>
      </c>
      <c r="AC41" s="63" t="s">
        <v>774</v>
      </c>
      <c r="AD41" s="32" t="s">
        <v>774</v>
      </c>
      <c r="AE41" s="63" t="s">
        <v>774</v>
      </c>
      <c r="AF41" s="63" t="s">
        <v>774</v>
      </c>
      <c r="AG41" s="63" t="s">
        <v>774</v>
      </c>
      <c r="AH41" s="59" t="s">
        <v>774</v>
      </c>
      <c r="AI41" s="63" t="s">
        <v>694</v>
      </c>
      <c r="AJ41" s="63" t="s">
        <v>694</v>
      </c>
      <c r="AK41" s="63" t="s">
        <v>694</v>
      </c>
      <c r="AL41" s="63" t="s">
        <v>694</v>
      </c>
      <c r="AM41" s="63" t="s">
        <v>694</v>
      </c>
      <c r="AN41" s="63" t="s">
        <v>694</v>
      </c>
      <c r="AO41" s="116" t="s">
        <v>774</v>
      </c>
      <c r="AP41" s="116" t="s">
        <v>774</v>
      </c>
      <c r="AQ41" s="116" t="s">
        <v>774</v>
      </c>
      <c r="AR41" s="116" t="s">
        <v>774</v>
      </c>
      <c r="AS41" s="116" t="s">
        <v>774</v>
      </c>
      <c r="AT41" s="116" t="s">
        <v>774</v>
      </c>
      <c r="AU41" s="116" t="s">
        <v>694</v>
      </c>
      <c r="AV41" s="116" t="s">
        <v>694</v>
      </c>
      <c r="AW41" s="116" t="s">
        <v>694</v>
      </c>
      <c r="AX41" s="116" t="s">
        <v>694</v>
      </c>
      <c r="AY41" s="116" t="s">
        <v>694</v>
      </c>
      <c r="AZ41" s="117" t="s">
        <v>694</v>
      </c>
    </row>
    <row r="42" spans="1:52">
      <c r="A42" s="57" t="s">
        <v>81</v>
      </c>
      <c r="B42" s="58">
        <v>114</v>
      </c>
      <c r="C42" s="58" t="s">
        <v>13</v>
      </c>
      <c r="D42" s="21" t="s">
        <v>82</v>
      </c>
      <c r="E42" s="60" t="s">
        <v>774</v>
      </c>
      <c r="F42" s="60" t="s">
        <v>774</v>
      </c>
      <c r="G42" s="60" t="s">
        <v>774</v>
      </c>
      <c r="H42" s="60" t="s">
        <v>774</v>
      </c>
      <c r="I42" s="60" t="s">
        <v>774</v>
      </c>
      <c r="J42" s="60" t="s">
        <v>774</v>
      </c>
      <c r="K42" s="63" t="s">
        <v>694</v>
      </c>
      <c r="L42" s="32" t="s">
        <v>694</v>
      </c>
      <c r="M42" s="63" t="s">
        <v>694</v>
      </c>
      <c r="N42" s="63" t="s">
        <v>694</v>
      </c>
      <c r="O42" s="63" t="s">
        <v>694</v>
      </c>
      <c r="P42" s="63" t="s">
        <v>694</v>
      </c>
      <c r="Q42" s="67" t="s">
        <v>774</v>
      </c>
      <c r="R42" s="67" t="s">
        <v>774</v>
      </c>
      <c r="S42" s="67" t="s">
        <v>774</v>
      </c>
      <c r="T42" s="67" t="s">
        <v>774</v>
      </c>
      <c r="U42" s="67" t="s">
        <v>774</v>
      </c>
      <c r="V42" s="123" t="s">
        <v>774</v>
      </c>
      <c r="W42" s="67" t="s">
        <v>694</v>
      </c>
      <c r="X42" s="67" t="s">
        <v>694</v>
      </c>
      <c r="Y42" s="67" t="s">
        <v>694</v>
      </c>
      <c r="Z42" s="67" t="s">
        <v>694</v>
      </c>
      <c r="AA42" s="67" t="s">
        <v>694</v>
      </c>
      <c r="AB42" s="123" t="s">
        <v>694</v>
      </c>
      <c r="AC42" s="63">
        <v>0.30769230769230771</v>
      </c>
      <c r="AD42" s="32">
        <v>0</v>
      </c>
      <c r="AE42" s="63">
        <v>0</v>
      </c>
      <c r="AF42" s="63">
        <v>0.38461538461538464</v>
      </c>
      <c r="AG42" s="63">
        <v>0.30769230769230771</v>
      </c>
      <c r="AH42" s="59">
        <v>13</v>
      </c>
      <c r="AI42" s="63" t="s">
        <v>694</v>
      </c>
      <c r="AJ42" s="63" t="s">
        <v>694</v>
      </c>
      <c r="AK42" s="63" t="s">
        <v>694</v>
      </c>
      <c r="AL42" s="63" t="s">
        <v>694</v>
      </c>
      <c r="AM42" s="63" t="s">
        <v>694</v>
      </c>
      <c r="AN42" s="63" t="s">
        <v>694</v>
      </c>
      <c r="AO42" s="116">
        <v>0.30769230769230771</v>
      </c>
      <c r="AP42" s="116">
        <v>7.6923076923076927E-2</v>
      </c>
      <c r="AQ42" s="116">
        <v>0</v>
      </c>
      <c r="AR42" s="116">
        <v>0.46153846153846156</v>
      </c>
      <c r="AS42" s="116">
        <v>0.15384615384615385</v>
      </c>
      <c r="AT42" s="117">
        <v>13</v>
      </c>
      <c r="AU42" s="116" t="s">
        <v>694</v>
      </c>
      <c r="AV42" s="116" t="s">
        <v>694</v>
      </c>
      <c r="AW42" s="116" t="s">
        <v>694</v>
      </c>
      <c r="AX42" s="116" t="s">
        <v>694</v>
      </c>
      <c r="AY42" s="116" t="s">
        <v>694</v>
      </c>
      <c r="AZ42" s="117" t="s">
        <v>694</v>
      </c>
    </row>
    <row r="43" spans="1:52">
      <c r="A43" s="57" t="s">
        <v>83</v>
      </c>
      <c r="B43" s="58">
        <v>123</v>
      </c>
      <c r="C43" s="58" t="s">
        <v>13</v>
      </c>
      <c r="D43" s="21" t="s">
        <v>84</v>
      </c>
      <c r="E43" s="60">
        <v>0.63636363636363635</v>
      </c>
      <c r="F43" s="60">
        <v>0</v>
      </c>
      <c r="G43" s="60">
        <v>0</v>
      </c>
      <c r="H43" s="60">
        <v>0.27272727272727271</v>
      </c>
      <c r="I43" s="60">
        <v>9.0909090909090912E-2</v>
      </c>
      <c r="J43" s="59">
        <v>22</v>
      </c>
      <c r="K43" s="63" t="s">
        <v>694</v>
      </c>
      <c r="L43" s="32" t="s">
        <v>694</v>
      </c>
      <c r="M43" s="63" t="s">
        <v>694</v>
      </c>
      <c r="N43" s="63" t="s">
        <v>694</v>
      </c>
      <c r="O43" s="63" t="s">
        <v>694</v>
      </c>
      <c r="P43" s="63" t="s">
        <v>694</v>
      </c>
      <c r="Q43" s="67">
        <v>0.56097560975609762</v>
      </c>
      <c r="R43" s="67">
        <v>0</v>
      </c>
      <c r="S43" s="67">
        <v>0</v>
      </c>
      <c r="T43" s="67">
        <v>0.3902439024390244</v>
      </c>
      <c r="U43" s="67">
        <v>4.878048780487805E-2</v>
      </c>
      <c r="V43" s="123">
        <v>41</v>
      </c>
      <c r="W43" s="67" t="s">
        <v>774</v>
      </c>
      <c r="X43" s="67" t="s">
        <v>774</v>
      </c>
      <c r="Y43" s="67" t="s">
        <v>774</v>
      </c>
      <c r="Z43" s="67" t="s">
        <v>774</v>
      </c>
      <c r="AA43" s="67" t="s">
        <v>774</v>
      </c>
      <c r="AB43" s="123" t="s">
        <v>774</v>
      </c>
      <c r="AC43" s="63">
        <v>0.54347826086956519</v>
      </c>
      <c r="AD43" s="32">
        <v>0</v>
      </c>
      <c r="AE43" s="63">
        <v>0</v>
      </c>
      <c r="AF43" s="63">
        <v>0.32608695652173914</v>
      </c>
      <c r="AG43" s="63">
        <v>0.13043478260869565</v>
      </c>
      <c r="AH43" s="59">
        <v>46</v>
      </c>
      <c r="AI43" s="63" t="s">
        <v>694</v>
      </c>
      <c r="AJ43" s="63" t="s">
        <v>694</v>
      </c>
      <c r="AK43" s="63" t="s">
        <v>694</v>
      </c>
      <c r="AL43" s="63" t="s">
        <v>694</v>
      </c>
      <c r="AM43" s="63" t="s">
        <v>694</v>
      </c>
      <c r="AN43" s="63" t="s">
        <v>694</v>
      </c>
      <c r="AO43" s="116">
        <v>0.4</v>
      </c>
      <c r="AP43" s="116">
        <v>0</v>
      </c>
      <c r="AQ43" s="116">
        <v>0</v>
      </c>
      <c r="AR43" s="116">
        <v>0.36666666666666664</v>
      </c>
      <c r="AS43" s="116">
        <v>0.23333333333333334</v>
      </c>
      <c r="AT43" s="117">
        <v>30</v>
      </c>
      <c r="AU43" s="116" t="s">
        <v>694</v>
      </c>
      <c r="AV43" s="116" t="s">
        <v>694</v>
      </c>
      <c r="AW43" s="116" t="s">
        <v>694</v>
      </c>
      <c r="AX43" s="116" t="s">
        <v>694</v>
      </c>
      <c r="AY43" s="116" t="s">
        <v>694</v>
      </c>
      <c r="AZ43" s="117" t="s">
        <v>694</v>
      </c>
    </row>
    <row r="44" spans="1:52">
      <c r="A44" s="57" t="s">
        <v>85</v>
      </c>
      <c r="B44" s="58">
        <v>105</v>
      </c>
      <c r="C44" s="58" t="s">
        <v>13</v>
      </c>
      <c r="D44" s="21" t="s">
        <v>86</v>
      </c>
      <c r="E44" s="60">
        <v>0.9375</v>
      </c>
      <c r="F44" s="60">
        <v>0</v>
      </c>
      <c r="G44" s="60">
        <v>0</v>
      </c>
      <c r="H44" s="60">
        <v>0</v>
      </c>
      <c r="I44" s="60">
        <v>6.25E-2</v>
      </c>
      <c r="J44" s="59">
        <v>16</v>
      </c>
      <c r="K44" s="63" t="s">
        <v>694</v>
      </c>
      <c r="L44" s="32" t="s">
        <v>694</v>
      </c>
      <c r="M44" s="63" t="s">
        <v>694</v>
      </c>
      <c r="N44" s="63" t="s">
        <v>694</v>
      </c>
      <c r="O44" s="63" t="s">
        <v>694</v>
      </c>
      <c r="P44" s="63" t="s">
        <v>694</v>
      </c>
      <c r="Q44" s="67">
        <v>0.36363636363636365</v>
      </c>
      <c r="R44" s="67">
        <v>0</v>
      </c>
      <c r="S44" s="67">
        <v>0</v>
      </c>
      <c r="T44" s="67">
        <v>0.54545454545454541</v>
      </c>
      <c r="U44" s="67">
        <v>9.0909090909090912E-2</v>
      </c>
      <c r="V44" s="123">
        <v>22</v>
      </c>
      <c r="W44" s="67" t="s">
        <v>694</v>
      </c>
      <c r="X44" s="67" t="s">
        <v>694</v>
      </c>
      <c r="Y44" s="67" t="s">
        <v>694</v>
      </c>
      <c r="Z44" s="67" t="s">
        <v>694</v>
      </c>
      <c r="AA44" s="67" t="s">
        <v>694</v>
      </c>
      <c r="AB44" s="123" t="s">
        <v>694</v>
      </c>
      <c r="AC44" s="63">
        <v>0.52173913043478259</v>
      </c>
      <c r="AD44" s="32">
        <v>0</v>
      </c>
      <c r="AE44" s="63">
        <v>0</v>
      </c>
      <c r="AF44" s="63">
        <v>0.39130434782608697</v>
      </c>
      <c r="AG44" s="63">
        <v>8.6956521739130432E-2</v>
      </c>
      <c r="AH44" s="59">
        <v>23</v>
      </c>
      <c r="AI44" s="63" t="s">
        <v>694</v>
      </c>
      <c r="AJ44" s="63" t="s">
        <v>694</v>
      </c>
      <c r="AK44" s="63" t="s">
        <v>694</v>
      </c>
      <c r="AL44" s="63" t="s">
        <v>694</v>
      </c>
      <c r="AM44" s="63" t="s">
        <v>694</v>
      </c>
      <c r="AN44" s="63" t="s">
        <v>694</v>
      </c>
      <c r="AO44" s="116">
        <v>0.73333333333333328</v>
      </c>
      <c r="AP44" s="116">
        <v>0</v>
      </c>
      <c r="AQ44" s="116">
        <v>0</v>
      </c>
      <c r="AR44" s="116">
        <v>0.2</v>
      </c>
      <c r="AS44" s="116">
        <v>6.6666666666666666E-2</v>
      </c>
      <c r="AT44" s="117">
        <v>15</v>
      </c>
      <c r="AU44" s="116" t="s">
        <v>694</v>
      </c>
      <c r="AV44" s="116" t="s">
        <v>694</v>
      </c>
      <c r="AW44" s="116" t="s">
        <v>694</v>
      </c>
      <c r="AX44" s="116" t="s">
        <v>694</v>
      </c>
      <c r="AY44" s="116" t="s">
        <v>694</v>
      </c>
      <c r="AZ44" s="117" t="s">
        <v>694</v>
      </c>
    </row>
    <row r="45" spans="1:52">
      <c r="A45" s="57" t="s">
        <v>87</v>
      </c>
      <c r="B45" s="58">
        <v>121</v>
      </c>
      <c r="C45" s="58" t="s">
        <v>13</v>
      </c>
      <c r="D45" s="21" t="s">
        <v>88</v>
      </c>
      <c r="E45" s="60">
        <v>8.1081081081081086E-2</v>
      </c>
      <c r="F45" s="60">
        <v>0.81853281853281856</v>
      </c>
      <c r="G45" s="60">
        <v>3.8610038610038611E-3</v>
      </c>
      <c r="H45" s="60">
        <v>6.1776061776061778E-2</v>
      </c>
      <c r="I45" s="60">
        <v>3.4749034749034749E-2</v>
      </c>
      <c r="J45" s="59">
        <v>259</v>
      </c>
      <c r="K45" s="105">
        <v>0.125</v>
      </c>
      <c r="L45" s="105">
        <v>0.78125</v>
      </c>
      <c r="M45" s="105">
        <v>0</v>
      </c>
      <c r="N45" s="105">
        <v>6.25E-2</v>
      </c>
      <c r="O45" s="105">
        <v>3.125E-2</v>
      </c>
      <c r="P45" s="21">
        <v>32</v>
      </c>
      <c r="Q45" s="67">
        <v>0.15416666666666667</v>
      </c>
      <c r="R45" s="67">
        <v>0.51666666666666672</v>
      </c>
      <c r="S45" s="67">
        <v>4.1666666666666666E-3</v>
      </c>
      <c r="T45" s="67">
        <v>0.29166666666666669</v>
      </c>
      <c r="U45" s="67">
        <v>3.3333333333333333E-2</v>
      </c>
      <c r="V45" s="123">
        <v>240</v>
      </c>
      <c r="W45" s="67">
        <v>0.2857142857142857</v>
      </c>
      <c r="X45" s="67">
        <v>0.42857142857142855</v>
      </c>
      <c r="Y45" s="67">
        <v>0</v>
      </c>
      <c r="Z45" s="67">
        <v>0.22857142857142856</v>
      </c>
      <c r="AA45" s="67">
        <v>5.7142857142857141E-2</v>
      </c>
      <c r="AB45" s="123">
        <v>35</v>
      </c>
      <c r="AC45" s="63">
        <v>0.15196078431372548</v>
      </c>
      <c r="AD45" s="32">
        <v>0.70588235294117652</v>
      </c>
      <c r="AE45" s="63">
        <v>4.9019607843137254E-3</v>
      </c>
      <c r="AF45" s="63">
        <v>0.10294117647058823</v>
      </c>
      <c r="AG45" s="63">
        <v>3.4313725490196081E-2</v>
      </c>
      <c r="AH45" s="59">
        <v>204</v>
      </c>
      <c r="AI45" s="63">
        <v>0.21875</v>
      </c>
      <c r="AJ45" s="63">
        <v>0.625</v>
      </c>
      <c r="AK45" s="63">
        <v>0</v>
      </c>
      <c r="AL45" s="63">
        <v>9.375E-2</v>
      </c>
      <c r="AM45" s="63">
        <v>6.25E-2</v>
      </c>
      <c r="AN45" s="59">
        <v>32</v>
      </c>
      <c r="AO45" s="116">
        <v>0.10152284263959391</v>
      </c>
      <c r="AP45" s="116">
        <v>0.78172588832487311</v>
      </c>
      <c r="AQ45" s="116">
        <v>0</v>
      </c>
      <c r="AR45" s="116">
        <v>8.1218274111675121E-2</v>
      </c>
      <c r="AS45" s="116">
        <v>3.553299492385787E-2</v>
      </c>
      <c r="AT45" s="117">
        <v>197</v>
      </c>
      <c r="AU45" s="116">
        <v>0</v>
      </c>
      <c r="AV45" s="116">
        <v>0.82352941176470584</v>
      </c>
      <c r="AW45" s="116">
        <v>0</v>
      </c>
      <c r="AX45" s="116">
        <v>0.11764705882352941</v>
      </c>
      <c r="AY45" s="116">
        <v>5.8823529411764705E-2</v>
      </c>
      <c r="AZ45" s="117">
        <v>17</v>
      </c>
    </row>
    <row r="46" spans="1:52">
      <c r="A46" s="57" t="s">
        <v>89</v>
      </c>
      <c r="B46" s="58">
        <v>101</v>
      </c>
      <c r="C46" s="58" t="s">
        <v>13</v>
      </c>
      <c r="D46" s="21" t="s">
        <v>90</v>
      </c>
      <c r="E46" s="60" t="s">
        <v>774</v>
      </c>
      <c r="F46" s="60" t="s">
        <v>774</v>
      </c>
      <c r="G46" s="60" t="s">
        <v>774</v>
      </c>
      <c r="H46" s="60" t="s">
        <v>774</v>
      </c>
      <c r="I46" s="60" t="s">
        <v>774</v>
      </c>
      <c r="J46" s="60" t="s">
        <v>774</v>
      </c>
      <c r="K46" s="63" t="s">
        <v>694</v>
      </c>
      <c r="L46" s="32" t="s">
        <v>694</v>
      </c>
      <c r="M46" s="63" t="s">
        <v>694</v>
      </c>
      <c r="N46" s="63" t="s">
        <v>694</v>
      </c>
      <c r="O46" s="63" t="s">
        <v>694</v>
      </c>
      <c r="P46" s="63" t="s">
        <v>694</v>
      </c>
      <c r="Q46" s="67" t="s">
        <v>774</v>
      </c>
      <c r="R46" s="67" t="s">
        <v>774</v>
      </c>
      <c r="S46" s="67" t="s">
        <v>774</v>
      </c>
      <c r="T46" s="67" t="s">
        <v>774</v>
      </c>
      <c r="U46" s="67" t="s">
        <v>774</v>
      </c>
      <c r="V46" s="123" t="s">
        <v>774</v>
      </c>
      <c r="W46" s="67" t="s">
        <v>694</v>
      </c>
      <c r="X46" s="67" t="s">
        <v>694</v>
      </c>
      <c r="Y46" s="67" t="s">
        <v>694</v>
      </c>
      <c r="Z46" s="67" t="s">
        <v>694</v>
      </c>
      <c r="AA46" s="67" t="s">
        <v>694</v>
      </c>
      <c r="AB46" s="123" t="s">
        <v>694</v>
      </c>
      <c r="AC46" s="63" t="s">
        <v>774</v>
      </c>
      <c r="AD46" s="32" t="s">
        <v>774</v>
      </c>
      <c r="AE46" s="63" t="s">
        <v>774</v>
      </c>
      <c r="AF46" s="63" t="s">
        <v>774</v>
      </c>
      <c r="AG46" s="63" t="s">
        <v>774</v>
      </c>
      <c r="AH46" s="59" t="s">
        <v>774</v>
      </c>
      <c r="AI46" s="63" t="s">
        <v>694</v>
      </c>
      <c r="AJ46" s="63" t="s">
        <v>694</v>
      </c>
      <c r="AK46" s="63" t="s">
        <v>694</v>
      </c>
      <c r="AL46" s="63" t="s">
        <v>694</v>
      </c>
      <c r="AM46" s="63" t="s">
        <v>694</v>
      </c>
      <c r="AN46" s="63" t="s">
        <v>694</v>
      </c>
      <c r="AO46" s="116" t="s">
        <v>774</v>
      </c>
      <c r="AP46" s="116" t="s">
        <v>774</v>
      </c>
      <c r="AQ46" s="116" t="s">
        <v>774</v>
      </c>
      <c r="AR46" s="116" t="s">
        <v>774</v>
      </c>
      <c r="AS46" s="116" t="s">
        <v>774</v>
      </c>
      <c r="AT46" s="116" t="s">
        <v>774</v>
      </c>
      <c r="AU46" s="116" t="s">
        <v>694</v>
      </c>
      <c r="AV46" s="116" t="s">
        <v>694</v>
      </c>
      <c r="AW46" s="116" t="s">
        <v>694</v>
      </c>
      <c r="AX46" s="116" t="s">
        <v>694</v>
      </c>
      <c r="AY46" s="116" t="s">
        <v>694</v>
      </c>
      <c r="AZ46" s="117" t="s">
        <v>694</v>
      </c>
    </row>
    <row r="47" spans="1:52">
      <c r="A47" s="57" t="s">
        <v>91</v>
      </c>
      <c r="B47" s="58">
        <v>123</v>
      </c>
      <c r="C47" s="58" t="s">
        <v>13</v>
      </c>
      <c r="D47" s="21" t="s">
        <v>92</v>
      </c>
      <c r="E47" s="60">
        <v>0</v>
      </c>
      <c r="F47" s="60">
        <v>0.46666666666666667</v>
      </c>
      <c r="G47" s="60">
        <v>0</v>
      </c>
      <c r="H47" s="60">
        <v>0.46666666666666667</v>
      </c>
      <c r="I47" s="60">
        <v>6.6666666666666666E-2</v>
      </c>
      <c r="J47" s="59">
        <v>15</v>
      </c>
      <c r="K47" s="63" t="s">
        <v>694</v>
      </c>
      <c r="L47" s="32" t="s">
        <v>694</v>
      </c>
      <c r="M47" s="63" t="s">
        <v>694</v>
      </c>
      <c r="N47" s="63" t="s">
        <v>694</v>
      </c>
      <c r="O47" s="63" t="s">
        <v>694</v>
      </c>
      <c r="P47" s="63" t="s">
        <v>694</v>
      </c>
      <c r="Q47" s="67">
        <v>0.26315789473684209</v>
      </c>
      <c r="R47" s="67">
        <v>0.42105263157894735</v>
      </c>
      <c r="S47" s="67">
        <v>0</v>
      </c>
      <c r="T47" s="67">
        <v>5.2631578947368418E-2</v>
      </c>
      <c r="U47" s="67">
        <v>0.26315789473684209</v>
      </c>
      <c r="V47" s="123">
        <v>19</v>
      </c>
      <c r="W47" s="67" t="s">
        <v>694</v>
      </c>
      <c r="X47" s="67" t="s">
        <v>694</v>
      </c>
      <c r="Y47" s="67" t="s">
        <v>694</v>
      </c>
      <c r="Z47" s="67" t="s">
        <v>694</v>
      </c>
      <c r="AA47" s="67" t="s">
        <v>694</v>
      </c>
      <c r="AB47" s="123" t="s">
        <v>694</v>
      </c>
      <c r="AC47" s="63">
        <v>0.55000000000000004</v>
      </c>
      <c r="AD47" s="32">
        <v>0.15</v>
      </c>
      <c r="AE47" s="63">
        <v>0.15</v>
      </c>
      <c r="AF47" s="63">
        <v>0.1</v>
      </c>
      <c r="AG47" s="63">
        <v>0.05</v>
      </c>
      <c r="AH47" s="59">
        <v>20</v>
      </c>
      <c r="AI47" s="63" t="s">
        <v>694</v>
      </c>
      <c r="AJ47" s="63" t="s">
        <v>694</v>
      </c>
      <c r="AK47" s="63" t="s">
        <v>694</v>
      </c>
      <c r="AL47" s="63" t="s">
        <v>694</v>
      </c>
      <c r="AM47" s="63" t="s">
        <v>694</v>
      </c>
      <c r="AN47" s="63" t="s">
        <v>694</v>
      </c>
      <c r="AO47" s="116">
        <v>0.88</v>
      </c>
      <c r="AP47" s="116">
        <v>0</v>
      </c>
      <c r="AQ47" s="116">
        <v>0.08</v>
      </c>
      <c r="AR47" s="116">
        <v>0.04</v>
      </c>
      <c r="AS47" s="116">
        <v>0</v>
      </c>
      <c r="AT47" s="117">
        <v>25</v>
      </c>
      <c r="AU47" s="116" t="s">
        <v>694</v>
      </c>
      <c r="AV47" s="116" t="s">
        <v>694</v>
      </c>
      <c r="AW47" s="116" t="s">
        <v>694</v>
      </c>
      <c r="AX47" s="116" t="s">
        <v>694</v>
      </c>
      <c r="AY47" s="116" t="s">
        <v>694</v>
      </c>
      <c r="AZ47" s="117" t="s">
        <v>694</v>
      </c>
    </row>
    <row r="48" spans="1:52">
      <c r="A48" s="57" t="s">
        <v>93</v>
      </c>
      <c r="B48" s="58">
        <v>101</v>
      </c>
      <c r="C48" s="58" t="s">
        <v>13</v>
      </c>
      <c r="D48" s="21" t="s">
        <v>94</v>
      </c>
      <c r="E48" s="60" t="s">
        <v>774</v>
      </c>
      <c r="F48" s="60" t="s">
        <v>774</v>
      </c>
      <c r="G48" s="60" t="s">
        <v>774</v>
      </c>
      <c r="H48" s="60" t="s">
        <v>774</v>
      </c>
      <c r="I48" s="60" t="s">
        <v>774</v>
      </c>
      <c r="J48" s="60" t="s">
        <v>774</v>
      </c>
      <c r="K48" s="63" t="s">
        <v>694</v>
      </c>
      <c r="L48" s="32" t="s">
        <v>694</v>
      </c>
      <c r="M48" s="63" t="s">
        <v>694</v>
      </c>
      <c r="N48" s="63" t="s">
        <v>694</v>
      </c>
      <c r="O48" s="63" t="s">
        <v>694</v>
      </c>
      <c r="P48" s="63" t="s">
        <v>694</v>
      </c>
      <c r="Q48" s="67" t="s">
        <v>774</v>
      </c>
      <c r="R48" s="67" t="s">
        <v>774</v>
      </c>
      <c r="S48" s="67" t="s">
        <v>774</v>
      </c>
      <c r="T48" s="67" t="s">
        <v>774</v>
      </c>
      <c r="U48" s="67" t="s">
        <v>774</v>
      </c>
      <c r="V48" s="123" t="s">
        <v>774</v>
      </c>
      <c r="W48" s="67" t="s">
        <v>694</v>
      </c>
      <c r="X48" s="67" t="s">
        <v>694</v>
      </c>
      <c r="Y48" s="67" t="s">
        <v>694</v>
      </c>
      <c r="Z48" s="67" t="s">
        <v>694</v>
      </c>
      <c r="AA48" s="67" t="s">
        <v>694</v>
      </c>
      <c r="AB48" s="123" t="s">
        <v>694</v>
      </c>
      <c r="AC48" s="63" t="s">
        <v>774</v>
      </c>
      <c r="AD48" s="32" t="s">
        <v>774</v>
      </c>
      <c r="AE48" s="63" t="s">
        <v>774</v>
      </c>
      <c r="AF48" s="63" t="s">
        <v>774</v>
      </c>
      <c r="AG48" s="63" t="s">
        <v>774</v>
      </c>
      <c r="AH48" s="59" t="s">
        <v>774</v>
      </c>
      <c r="AI48" s="63" t="s">
        <v>694</v>
      </c>
      <c r="AJ48" s="63" t="s">
        <v>694</v>
      </c>
      <c r="AK48" s="63" t="s">
        <v>694</v>
      </c>
      <c r="AL48" s="63" t="s">
        <v>694</v>
      </c>
      <c r="AM48" s="63" t="s">
        <v>694</v>
      </c>
      <c r="AN48" s="63" t="s">
        <v>694</v>
      </c>
      <c r="AO48" s="116" t="s">
        <v>774</v>
      </c>
      <c r="AP48" s="116" t="s">
        <v>774</v>
      </c>
      <c r="AQ48" s="116" t="s">
        <v>774</v>
      </c>
      <c r="AR48" s="116" t="s">
        <v>774</v>
      </c>
      <c r="AS48" s="116" t="s">
        <v>774</v>
      </c>
      <c r="AT48" s="116" t="s">
        <v>774</v>
      </c>
      <c r="AU48" s="116" t="s">
        <v>694</v>
      </c>
      <c r="AV48" s="116" t="s">
        <v>694</v>
      </c>
      <c r="AW48" s="116" t="s">
        <v>694</v>
      </c>
      <c r="AX48" s="116" t="s">
        <v>694</v>
      </c>
      <c r="AY48" s="116" t="s">
        <v>694</v>
      </c>
      <c r="AZ48" s="117" t="s">
        <v>694</v>
      </c>
    </row>
    <row r="49" spans="1:52">
      <c r="A49" s="57" t="s">
        <v>95</v>
      </c>
      <c r="B49" s="58">
        <v>101</v>
      </c>
      <c r="C49" s="58" t="s">
        <v>13</v>
      </c>
      <c r="D49" s="21" t="s">
        <v>96</v>
      </c>
      <c r="E49" s="60" t="s">
        <v>774</v>
      </c>
      <c r="F49" s="60" t="s">
        <v>774</v>
      </c>
      <c r="G49" s="60" t="s">
        <v>774</v>
      </c>
      <c r="H49" s="60" t="s">
        <v>774</v>
      </c>
      <c r="I49" s="60" t="s">
        <v>774</v>
      </c>
      <c r="J49" s="60" t="s">
        <v>774</v>
      </c>
      <c r="K49" s="63" t="s">
        <v>694</v>
      </c>
      <c r="L49" s="32" t="s">
        <v>694</v>
      </c>
      <c r="M49" s="63" t="s">
        <v>694</v>
      </c>
      <c r="N49" s="63" t="s">
        <v>694</v>
      </c>
      <c r="O49" s="63" t="s">
        <v>694</v>
      </c>
      <c r="P49" s="63" t="s">
        <v>694</v>
      </c>
      <c r="Q49" s="67" t="s">
        <v>774</v>
      </c>
      <c r="R49" s="67" t="s">
        <v>774</v>
      </c>
      <c r="S49" s="67" t="s">
        <v>774</v>
      </c>
      <c r="T49" s="67" t="s">
        <v>774</v>
      </c>
      <c r="U49" s="67" t="s">
        <v>774</v>
      </c>
      <c r="V49" s="123" t="s">
        <v>774</v>
      </c>
      <c r="W49" s="67" t="s">
        <v>694</v>
      </c>
      <c r="X49" s="67" t="s">
        <v>694</v>
      </c>
      <c r="Y49" s="67" t="s">
        <v>694</v>
      </c>
      <c r="Z49" s="67" t="s">
        <v>694</v>
      </c>
      <c r="AA49" s="67" t="s">
        <v>694</v>
      </c>
      <c r="AB49" s="123" t="s">
        <v>694</v>
      </c>
      <c r="AC49" s="63" t="s">
        <v>694</v>
      </c>
      <c r="AD49" s="32" t="s">
        <v>694</v>
      </c>
      <c r="AE49" s="63" t="s">
        <v>694</v>
      </c>
      <c r="AF49" s="63" t="s">
        <v>694</v>
      </c>
      <c r="AG49" s="63" t="s">
        <v>694</v>
      </c>
      <c r="AH49" s="63" t="s">
        <v>694</v>
      </c>
      <c r="AI49" s="63" t="s">
        <v>694</v>
      </c>
      <c r="AJ49" s="63" t="s">
        <v>694</v>
      </c>
      <c r="AK49" s="63" t="s">
        <v>694</v>
      </c>
      <c r="AL49" s="63" t="s">
        <v>694</v>
      </c>
      <c r="AM49" s="63" t="s">
        <v>694</v>
      </c>
      <c r="AN49" s="63" t="s">
        <v>694</v>
      </c>
      <c r="AO49" s="116" t="s">
        <v>774</v>
      </c>
      <c r="AP49" s="116" t="s">
        <v>774</v>
      </c>
      <c r="AQ49" s="116" t="s">
        <v>774</v>
      </c>
      <c r="AR49" s="116" t="s">
        <v>774</v>
      </c>
      <c r="AS49" s="116" t="s">
        <v>774</v>
      </c>
      <c r="AT49" s="116" t="s">
        <v>774</v>
      </c>
      <c r="AU49" s="116" t="s">
        <v>694</v>
      </c>
      <c r="AV49" s="116" t="s">
        <v>694</v>
      </c>
      <c r="AW49" s="116" t="s">
        <v>694</v>
      </c>
      <c r="AX49" s="116" t="s">
        <v>694</v>
      </c>
      <c r="AY49" s="116" t="s">
        <v>694</v>
      </c>
      <c r="AZ49" s="117" t="s">
        <v>694</v>
      </c>
    </row>
    <row r="50" spans="1:52">
      <c r="A50" s="57" t="s">
        <v>97</v>
      </c>
      <c r="B50" s="58">
        <v>123</v>
      </c>
      <c r="C50" s="58" t="s">
        <v>13</v>
      </c>
      <c r="D50" s="21" t="s">
        <v>98</v>
      </c>
      <c r="E50" s="60" t="s">
        <v>774</v>
      </c>
      <c r="F50" s="60" t="s">
        <v>774</v>
      </c>
      <c r="G50" s="60" t="s">
        <v>774</v>
      </c>
      <c r="H50" s="60" t="s">
        <v>774</v>
      </c>
      <c r="I50" s="60" t="s">
        <v>774</v>
      </c>
      <c r="J50" s="60" t="s">
        <v>774</v>
      </c>
      <c r="K50" s="63" t="s">
        <v>694</v>
      </c>
      <c r="L50" s="32" t="s">
        <v>694</v>
      </c>
      <c r="M50" s="63" t="s">
        <v>694</v>
      </c>
      <c r="N50" s="63" t="s">
        <v>694</v>
      </c>
      <c r="O50" s="63" t="s">
        <v>694</v>
      </c>
      <c r="P50" s="63" t="s">
        <v>694</v>
      </c>
      <c r="Q50" s="67" t="s">
        <v>774</v>
      </c>
      <c r="R50" s="67" t="s">
        <v>774</v>
      </c>
      <c r="S50" s="67" t="s">
        <v>774</v>
      </c>
      <c r="T50" s="67" t="s">
        <v>774</v>
      </c>
      <c r="U50" s="67" t="s">
        <v>774</v>
      </c>
      <c r="V50" s="123" t="s">
        <v>774</v>
      </c>
      <c r="W50" s="67" t="s">
        <v>694</v>
      </c>
      <c r="X50" s="67" t="s">
        <v>694</v>
      </c>
      <c r="Y50" s="67" t="s">
        <v>694</v>
      </c>
      <c r="Z50" s="67" t="s">
        <v>694</v>
      </c>
      <c r="AA50" s="67" t="s">
        <v>694</v>
      </c>
      <c r="AB50" s="123" t="s">
        <v>694</v>
      </c>
      <c r="AC50" s="63" t="s">
        <v>774</v>
      </c>
      <c r="AD50" s="32" t="s">
        <v>774</v>
      </c>
      <c r="AE50" s="63" t="s">
        <v>774</v>
      </c>
      <c r="AF50" s="63" t="s">
        <v>774</v>
      </c>
      <c r="AG50" s="63" t="s">
        <v>774</v>
      </c>
      <c r="AH50" s="59" t="s">
        <v>774</v>
      </c>
      <c r="AI50" s="63" t="s">
        <v>694</v>
      </c>
      <c r="AJ50" s="63" t="s">
        <v>694</v>
      </c>
      <c r="AK50" s="63" t="s">
        <v>694</v>
      </c>
      <c r="AL50" s="63" t="s">
        <v>694</v>
      </c>
      <c r="AM50" s="63" t="s">
        <v>694</v>
      </c>
      <c r="AN50" s="63" t="s">
        <v>694</v>
      </c>
      <c r="AO50" s="116">
        <v>1</v>
      </c>
      <c r="AP50" s="116">
        <v>0</v>
      </c>
      <c r="AQ50" s="116">
        <v>0</v>
      </c>
      <c r="AR50" s="116">
        <v>0</v>
      </c>
      <c r="AS50" s="116">
        <v>0</v>
      </c>
      <c r="AT50" s="117">
        <v>10</v>
      </c>
      <c r="AU50" s="116" t="s">
        <v>694</v>
      </c>
      <c r="AV50" s="116" t="s">
        <v>694</v>
      </c>
      <c r="AW50" s="116" t="s">
        <v>694</v>
      </c>
      <c r="AX50" s="116" t="s">
        <v>694</v>
      </c>
      <c r="AY50" s="116" t="s">
        <v>694</v>
      </c>
      <c r="AZ50" s="117" t="s">
        <v>694</v>
      </c>
    </row>
    <row r="51" spans="1:52">
      <c r="A51" s="57" t="s">
        <v>99</v>
      </c>
      <c r="B51" s="58">
        <v>101</v>
      </c>
      <c r="C51" s="58" t="s">
        <v>13</v>
      </c>
      <c r="D51" s="21" t="s">
        <v>100</v>
      </c>
      <c r="E51" s="60">
        <v>4.1666666666666664E-2</v>
      </c>
      <c r="F51" s="60">
        <v>0.41666666666666669</v>
      </c>
      <c r="G51" s="60">
        <v>0</v>
      </c>
      <c r="H51" s="60">
        <v>0.5</v>
      </c>
      <c r="I51" s="60">
        <v>4.1666666666666664E-2</v>
      </c>
      <c r="J51" s="59">
        <v>24</v>
      </c>
      <c r="K51" s="63" t="s">
        <v>694</v>
      </c>
      <c r="L51" s="32" t="s">
        <v>694</v>
      </c>
      <c r="M51" s="63" t="s">
        <v>694</v>
      </c>
      <c r="N51" s="63" t="s">
        <v>694</v>
      </c>
      <c r="O51" s="63" t="s">
        <v>694</v>
      </c>
      <c r="P51" s="63" t="s">
        <v>694</v>
      </c>
      <c r="Q51" s="67">
        <v>0</v>
      </c>
      <c r="R51" s="67">
        <v>0.48148148148148145</v>
      </c>
      <c r="S51" s="67">
        <v>0</v>
      </c>
      <c r="T51" s="67">
        <v>0.51851851851851849</v>
      </c>
      <c r="U51" s="67">
        <v>0</v>
      </c>
      <c r="V51" s="123">
        <v>27</v>
      </c>
      <c r="W51" s="67" t="s">
        <v>694</v>
      </c>
      <c r="X51" s="67" t="s">
        <v>694</v>
      </c>
      <c r="Y51" s="67" t="s">
        <v>694</v>
      </c>
      <c r="Z51" s="67" t="s">
        <v>694</v>
      </c>
      <c r="AA51" s="67" t="s">
        <v>694</v>
      </c>
      <c r="AB51" s="123" t="s">
        <v>694</v>
      </c>
      <c r="AC51" s="63">
        <v>0</v>
      </c>
      <c r="AD51" s="32">
        <v>0.55882352941176472</v>
      </c>
      <c r="AE51" s="63">
        <v>0</v>
      </c>
      <c r="AF51" s="63">
        <v>0.44117647058823528</v>
      </c>
      <c r="AG51" s="63">
        <v>0</v>
      </c>
      <c r="AH51" s="59">
        <v>34</v>
      </c>
      <c r="AI51" s="63" t="s">
        <v>694</v>
      </c>
      <c r="AJ51" s="63" t="s">
        <v>694</v>
      </c>
      <c r="AK51" s="63" t="s">
        <v>694</v>
      </c>
      <c r="AL51" s="63" t="s">
        <v>694</v>
      </c>
      <c r="AM51" s="63" t="s">
        <v>694</v>
      </c>
      <c r="AN51" s="63" t="s">
        <v>694</v>
      </c>
      <c r="AO51" s="116">
        <v>4.7619047619047616E-2</v>
      </c>
      <c r="AP51" s="116">
        <v>0.52380952380952384</v>
      </c>
      <c r="AQ51" s="116">
        <v>0</v>
      </c>
      <c r="AR51" s="116">
        <v>0.42857142857142855</v>
      </c>
      <c r="AS51" s="116">
        <v>0</v>
      </c>
      <c r="AT51" s="117">
        <v>21</v>
      </c>
      <c r="AU51" s="116" t="s">
        <v>694</v>
      </c>
      <c r="AV51" s="116" t="s">
        <v>694</v>
      </c>
      <c r="AW51" s="116" t="s">
        <v>694</v>
      </c>
      <c r="AX51" s="116" t="s">
        <v>694</v>
      </c>
      <c r="AY51" s="116" t="s">
        <v>694</v>
      </c>
      <c r="AZ51" s="117" t="s">
        <v>694</v>
      </c>
    </row>
    <row r="52" spans="1:52">
      <c r="A52" s="57" t="s">
        <v>101</v>
      </c>
      <c r="B52" s="58">
        <v>189</v>
      </c>
      <c r="C52" s="58" t="s">
        <v>13</v>
      </c>
      <c r="D52" s="21" t="s">
        <v>102</v>
      </c>
      <c r="E52" s="60" t="s">
        <v>774</v>
      </c>
      <c r="F52" s="60" t="s">
        <v>774</v>
      </c>
      <c r="G52" s="60" t="s">
        <v>774</v>
      </c>
      <c r="H52" s="60" t="s">
        <v>774</v>
      </c>
      <c r="I52" s="60" t="s">
        <v>774</v>
      </c>
      <c r="J52" s="60" t="s">
        <v>774</v>
      </c>
      <c r="K52" s="63" t="s">
        <v>694</v>
      </c>
      <c r="L52" s="32" t="s">
        <v>694</v>
      </c>
      <c r="M52" s="63" t="s">
        <v>694</v>
      </c>
      <c r="N52" s="63" t="s">
        <v>694</v>
      </c>
      <c r="O52" s="63" t="s">
        <v>694</v>
      </c>
      <c r="P52" s="63" t="s">
        <v>694</v>
      </c>
      <c r="Q52" s="67" t="s">
        <v>774</v>
      </c>
      <c r="R52" s="67" t="s">
        <v>774</v>
      </c>
      <c r="S52" s="67" t="s">
        <v>774</v>
      </c>
      <c r="T52" s="67" t="s">
        <v>774</v>
      </c>
      <c r="U52" s="67" t="s">
        <v>774</v>
      </c>
      <c r="V52" s="123" t="s">
        <v>774</v>
      </c>
      <c r="W52" s="67" t="s">
        <v>694</v>
      </c>
      <c r="X52" s="67" t="s">
        <v>694</v>
      </c>
      <c r="Y52" s="67" t="s">
        <v>694</v>
      </c>
      <c r="Z52" s="67" t="s">
        <v>694</v>
      </c>
      <c r="AA52" s="67" t="s">
        <v>694</v>
      </c>
      <c r="AB52" s="123" t="s">
        <v>694</v>
      </c>
      <c r="AC52" s="63" t="s">
        <v>774</v>
      </c>
      <c r="AD52" s="32" t="s">
        <v>774</v>
      </c>
      <c r="AE52" s="63" t="s">
        <v>774</v>
      </c>
      <c r="AF52" s="63" t="s">
        <v>774</v>
      </c>
      <c r="AG52" s="63" t="s">
        <v>774</v>
      </c>
      <c r="AH52" s="59" t="s">
        <v>774</v>
      </c>
      <c r="AI52" s="63" t="s">
        <v>694</v>
      </c>
      <c r="AJ52" s="63" t="s">
        <v>694</v>
      </c>
      <c r="AK52" s="63" t="s">
        <v>694</v>
      </c>
      <c r="AL52" s="63" t="s">
        <v>694</v>
      </c>
      <c r="AM52" s="63" t="s">
        <v>694</v>
      </c>
      <c r="AN52" s="63" t="s">
        <v>694</v>
      </c>
      <c r="AO52" s="116" t="s">
        <v>774</v>
      </c>
      <c r="AP52" s="116" t="s">
        <v>774</v>
      </c>
      <c r="AQ52" s="116" t="s">
        <v>774</v>
      </c>
      <c r="AR52" s="116" t="s">
        <v>774</v>
      </c>
      <c r="AS52" s="116" t="s">
        <v>774</v>
      </c>
      <c r="AT52" s="116" t="s">
        <v>774</v>
      </c>
      <c r="AU52" s="116" t="s">
        <v>694</v>
      </c>
      <c r="AV52" s="116" t="s">
        <v>694</v>
      </c>
      <c r="AW52" s="116" t="s">
        <v>694</v>
      </c>
      <c r="AX52" s="116" t="s">
        <v>694</v>
      </c>
      <c r="AY52" s="116" t="s">
        <v>694</v>
      </c>
      <c r="AZ52" s="117" t="s">
        <v>694</v>
      </c>
    </row>
    <row r="53" spans="1:52">
      <c r="A53" s="57" t="s">
        <v>103</v>
      </c>
      <c r="B53" s="58">
        <v>189</v>
      </c>
      <c r="C53" s="58" t="s">
        <v>13</v>
      </c>
      <c r="D53" s="21" t="s">
        <v>104</v>
      </c>
      <c r="E53" s="60" t="s">
        <v>774</v>
      </c>
      <c r="F53" s="60" t="s">
        <v>774</v>
      </c>
      <c r="G53" s="60" t="s">
        <v>774</v>
      </c>
      <c r="H53" s="60" t="s">
        <v>774</v>
      </c>
      <c r="I53" s="60" t="s">
        <v>774</v>
      </c>
      <c r="J53" s="60" t="s">
        <v>774</v>
      </c>
      <c r="K53" s="63" t="s">
        <v>694</v>
      </c>
      <c r="L53" s="32" t="s">
        <v>694</v>
      </c>
      <c r="M53" s="63" t="s">
        <v>694</v>
      </c>
      <c r="N53" s="63" t="s">
        <v>694</v>
      </c>
      <c r="O53" s="63" t="s">
        <v>694</v>
      </c>
      <c r="P53" s="63" t="s">
        <v>694</v>
      </c>
      <c r="Q53" s="67" t="s">
        <v>774</v>
      </c>
      <c r="R53" s="67" t="s">
        <v>774</v>
      </c>
      <c r="S53" s="67" t="s">
        <v>774</v>
      </c>
      <c r="T53" s="67" t="s">
        <v>774</v>
      </c>
      <c r="U53" s="67" t="s">
        <v>774</v>
      </c>
      <c r="V53" s="123" t="s">
        <v>774</v>
      </c>
      <c r="W53" s="67" t="s">
        <v>694</v>
      </c>
      <c r="X53" s="67" t="s">
        <v>694</v>
      </c>
      <c r="Y53" s="67" t="s">
        <v>694</v>
      </c>
      <c r="Z53" s="67" t="s">
        <v>694</v>
      </c>
      <c r="AA53" s="67" t="s">
        <v>694</v>
      </c>
      <c r="AB53" s="123" t="s">
        <v>694</v>
      </c>
      <c r="AC53" s="63" t="s">
        <v>774</v>
      </c>
      <c r="AD53" s="32" t="s">
        <v>774</v>
      </c>
      <c r="AE53" s="63" t="s">
        <v>774</v>
      </c>
      <c r="AF53" s="63" t="s">
        <v>774</v>
      </c>
      <c r="AG53" s="63" t="s">
        <v>774</v>
      </c>
      <c r="AH53" s="59" t="s">
        <v>774</v>
      </c>
      <c r="AI53" s="63" t="s">
        <v>694</v>
      </c>
      <c r="AJ53" s="63" t="s">
        <v>694</v>
      </c>
      <c r="AK53" s="63" t="s">
        <v>694</v>
      </c>
      <c r="AL53" s="63" t="s">
        <v>694</v>
      </c>
      <c r="AM53" s="63" t="s">
        <v>694</v>
      </c>
      <c r="AN53" s="63" t="s">
        <v>694</v>
      </c>
      <c r="AO53" s="116" t="s">
        <v>694</v>
      </c>
      <c r="AP53" s="116" t="s">
        <v>694</v>
      </c>
      <c r="AQ53" s="116" t="s">
        <v>694</v>
      </c>
      <c r="AR53" s="116" t="s">
        <v>694</v>
      </c>
      <c r="AS53" s="116" t="s">
        <v>694</v>
      </c>
      <c r="AT53" s="117" t="s">
        <v>694</v>
      </c>
      <c r="AU53" s="116" t="s">
        <v>694</v>
      </c>
      <c r="AV53" s="116" t="s">
        <v>694</v>
      </c>
      <c r="AW53" s="116" t="s">
        <v>694</v>
      </c>
      <c r="AX53" s="116" t="s">
        <v>694</v>
      </c>
      <c r="AY53" s="116" t="s">
        <v>694</v>
      </c>
      <c r="AZ53" s="117" t="s">
        <v>694</v>
      </c>
    </row>
    <row r="54" spans="1:52">
      <c r="A54" s="57" t="s">
        <v>105</v>
      </c>
      <c r="B54" s="58">
        <v>113</v>
      </c>
      <c r="C54" s="58" t="s">
        <v>13</v>
      </c>
      <c r="D54" s="21" t="s">
        <v>106</v>
      </c>
      <c r="E54" s="60" t="s">
        <v>774</v>
      </c>
      <c r="F54" s="60" t="s">
        <v>774</v>
      </c>
      <c r="G54" s="60" t="s">
        <v>774</v>
      </c>
      <c r="H54" s="60" t="s">
        <v>774</v>
      </c>
      <c r="I54" s="60" t="s">
        <v>774</v>
      </c>
      <c r="J54" s="60" t="s">
        <v>774</v>
      </c>
      <c r="K54" s="63" t="s">
        <v>694</v>
      </c>
      <c r="L54" s="32" t="s">
        <v>694</v>
      </c>
      <c r="M54" s="63" t="s">
        <v>694</v>
      </c>
      <c r="N54" s="63" t="s">
        <v>694</v>
      </c>
      <c r="O54" s="63" t="s">
        <v>694</v>
      </c>
      <c r="P54" s="63" t="s">
        <v>694</v>
      </c>
      <c r="Q54" s="67" t="s">
        <v>774</v>
      </c>
      <c r="R54" s="67" t="s">
        <v>774</v>
      </c>
      <c r="S54" s="67" t="s">
        <v>774</v>
      </c>
      <c r="T54" s="67" t="s">
        <v>774</v>
      </c>
      <c r="U54" s="67" t="s">
        <v>774</v>
      </c>
      <c r="V54" s="123" t="s">
        <v>774</v>
      </c>
      <c r="W54" s="67" t="s">
        <v>694</v>
      </c>
      <c r="X54" s="67" t="s">
        <v>694</v>
      </c>
      <c r="Y54" s="67" t="s">
        <v>694</v>
      </c>
      <c r="Z54" s="67" t="s">
        <v>694</v>
      </c>
      <c r="AA54" s="67" t="s">
        <v>694</v>
      </c>
      <c r="AB54" s="123" t="s">
        <v>694</v>
      </c>
      <c r="AC54" s="63" t="s">
        <v>774</v>
      </c>
      <c r="AD54" s="32" t="s">
        <v>774</v>
      </c>
      <c r="AE54" s="63" t="s">
        <v>774</v>
      </c>
      <c r="AF54" s="63" t="s">
        <v>774</v>
      </c>
      <c r="AG54" s="63" t="s">
        <v>774</v>
      </c>
      <c r="AH54" s="59" t="s">
        <v>774</v>
      </c>
      <c r="AI54" s="63" t="s">
        <v>694</v>
      </c>
      <c r="AJ54" s="63" t="s">
        <v>694</v>
      </c>
      <c r="AK54" s="63" t="s">
        <v>694</v>
      </c>
      <c r="AL54" s="63" t="s">
        <v>694</v>
      </c>
      <c r="AM54" s="63" t="s">
        <v>694</v>
      </c>
      <c r="AN54" s="63" t="s">
        <v>694</v>
      </c>
      <c r="AO54" s="116" t="s">
        <v>774</v>
      </c>
      <c r="AP54" s="116" t="s">
        <v>774</v>
      </c>
      <c r="AQ54" s="116" t="s">
        <v>774</v>
      </c>
      <c r="AR54" s="116" t="s">
        <v>774</v>
      </c>
      <c r="AS54" s="116" t="s">
        <v>774</v>
      </c>
      <c r="AT54" s="116" t="s">
        <v>774</v>
      </c>
      <c r="AU54" s="116" t="s">
        <v>774</v>
      </c>
      <c r="AV54" s="116" t="s">
        <v>774</v>
      </c>
      <c r="AW54" s="116" t="s">
        <v>774</v>
      </c>
      <c r="AX54" s="116" t="s">
        <v>774</v>
      </c>
      <c r="AY54" s="116" t="s">
        <v>774</v>
      </c>
      <c r="AZ54" s="116" t="s">
        <v>774</v>
      </c>
    </row>
    <row r="55" spans="1:52">
      <c r="A55" s="57" t="s">
        <v>107</v>
      </c>
      <c r="B55" s="58">
        <v>171</v>
      </c>
      <c r="C55" s="58" t="s">
        <v>13</v>
      </c>
      <c r="D55" s="21" t="s">
        <v>108</v>
      </c>
      <c r="E55" s="63" t="s">
        <v>694</v>
      </c>
      <c r="F55" s="32" t="s">
        <v>694</v>
      </c>
      <c r="G55" s="63" t="s">
        <v>694</v>
      </c>
      <c r="H55" s="63" t="s">
        <v>694</v>
      </c>
      <c r="I55" s="63" t="s">
        <v>694</v>
      </c>
      <c r="J55" s="63" t="s">
        <v>694</v>
      </c>
      <c r="K55" s="63" t="s">
        <v>694</v>
      </c>
      <c r="L55" s="32" t="s">
        <v>694</v>
      </c>
      <c r="M55" s="63" t="s">
        <v>694</v>
      </c>
      <c r="N55" s="63" t="s">
        <v>694</v>
      </c>
      <c r="O55" s="63" t="s">
        <v>694</v>
      </c>
      <c r="P55" s="63" t="s">
        <v>694</v>
      </c>
      <c r="Q55" s="67" t="s">
        <v>774</v>
      </c>
      <c r="R55" s="67" t="s">
        <v>774</v>
      </c>
      <c r="S55" s="67" t="s">
        <v>774</v>
      </c>
      <c r="T55" s="67" t="s">
        <v>774</v>
      </c>
      <c r="U55" s="67" t="s">
        <v>774</v>
      </c>
      <c r="V55" s="123" t="s">
        <v>774</v>
      </c>
      <c r="W55" s="67" t="s">
        <v>694</v>
      </c>
      <c r="X55" s="67" t="s">
        <v>694</v>
      </c>
      <c r="Y55" s="67" t="s">
        <v>694</v>
      </c>
      <c r="Z55" s="67" t="s">
        <v>694</v>
      </c>
      <c r="AA55" s="67" t="s">
        <v>694</v>
      </c>
      <c r="AB55" s="123" t="s">
        <v>694</v>
      </c>
      <c r="AC55" s="63" t="s">
        <v>774</v>
      </c>
      <c r="AD55" s="32" t="s">
        <v>774</v>
      </c>
      <c r="AE55" s="63" t="s">
        <v>774</v>
      </c>
      <c r="AF55" s="63" t="s">
        <v>774</v>
      </c>
      <c r="AG55" s="63" t="s">
        <v>774</v>
      </c>
      <c r="AH55" s="59" t="s">
        <v>774</v>
      </c>
      <c r="AI55" s="63" t="s">
        <v>694</v>
      </c>
      <c r="AJ55" s="63" t="s">
        <v>694</v>
      </c>
      <c r="AK55" s="63" t="s">
        <v>694</v>
      </c>
      <c r="AL55" s="63" t="s">
        <v>694</v>
      </c>
      <c r="AM55" s="63" t="s">
        <v>694</v>
      </c>
      <c r="AN55" s="63" t="s">
        <v>694</v>
      </c>
      <c r="AO55" s="116" t="s">
        <v>694</v>
      </c>
      <c r="AP55" s="116" t="s">
        <v>694</v>
      </c>
      <c r="AQ55" s="116" t="s">
        <v>694</v>
      </c>
      <c r="AR55" s="116" t="s">
        <v>694</v>
      </c>
      <c r="AS55" s="116" t="s">
        <v>694</v>
      </c>
      <c r="AT55" s="117" t="s">
        <v>694</v>
      </c>
      <c r="AU55" s="116" t="s">
        <v>694</v>
      </c>
      <c r="AV55" s="116" t="s">
        <v>694</v>
      </c>
      <c r="AW55" s="116" t="s">
        <v>694</v>
      </c>
      <c r="AX55" s="116" t="s">
        <v>694</v>
      </c>
      <c r="AY55" s="116" t="s">
        <v>694</v>
      </c>
      <c r="AZ55" s="117" t="s">
        <v>694</v>
      </c>
    </row>
    <row r="56" spans="1:52">
      <c r="A56" s="57" t="s">
        <v>109</v>
      </c>
      <c r="B56" s="58">
        <v>189</v>
      </c>
      <c r="C56" s="58" t="s">
        <v>13</v>
      </c>
      <c r="D56" s="21" t="s">
        <v>110</v>
      </c>
      <c r="E56" s="60">
        <v>0.41666666666666669</v>
      </c>
      <c r="F56" s="60">
        <v>8.3333333333333329E-2</v>
      </c>
      <c r="G56" s="60">
        <v>0</v>
      </c>
      <c r="H56" s="60">
        <v>0.5</v>
      </c>
      <c r="I56" s="60">
        <v>0</v>
      </c>
      <c r="J56" s="59">
        <v>12</v>
      </c>
      <c r="K56" s="63" t="s">
        <v>694</v>
      </c>
      <c r="L56" s="32" t="s">
        <v>694</v>
      </c>
      <c r="M56" s="63" t="s">
        <v>694</v>
      </c>
      <c r="N56" s="63" t="s">
        <v>694</v>
      </c>
      <c r="O56" s="63" t="s">
        <v>694</v>
      </c>
      <c r="P56" s="63" t="s">
        <v>694</v>
      </c>
      <c r="Q56" s="67">
        <v>0.4</v>
      </c>
      <c r="R56" s="67">
        <v>0.3</v>
      </c>
      <c r="S56" s="67">
        <v>0</v>
      </c>
      <c r="T56" s="67">
        <v>0.3</v>
      </c>
      <c r="U56" s="67">
        <v>0</v>
      </c>
      <c r="V56" s="123">
        <v>10</v>
      </c>
      <c r="W56" s="67" t="s">
        <v>694</v>
      </c>
      <c r="X56" s="67" t="s">
        <v>694</v>
      </c>
      <c r="Y56" s="67" t="s">
        <v>694</v>
      </c>
      <c r="Z56" s="67" t="s">
        <v>694</v>
      </c>
      <c r="AA56" s="67" t="s">
        <v>694</v>
      </c>
      <c r="AB56" s="123" t="s">
        <v>694</v>
      </c>
      <c r="AC56" s="63">
        <v>0</v>
      </c>
      <c r="AD56" s="32">
        <v>0.45454545454545453</v>
      </c>
      <c r="AE56" s="63">
        <v>0</v>
      </c>
      <c r="AF56" s="63">
        <v>0.54545454545454541</v>
      </c>
      <c r="AG56" s="63">
        <v>0</v>
      </c>
      <c r="AH56" s="59">
        <v>11</v>
      </c>
      <c r="AI56" s="63" t="s">
        <v>694</v>
      </c>
      <c r="AJ56" s="63" t="s">
        <v>694</v>
      </c>
      <c r="AK56" s="63" t="s">
        <v>694</v>
      </c>
      <c r="AL56" s="63" t="s">
        <v>694</v>
      </c>
      <c r="AM56" s="63" t="s">
        <v>694</v>
      </c>
      <c r="AN56" s="63" t="s">
        <v>694</v>
      </c>
      <c r="AO56" s="116" t="s">
        <v>774</v>
      </c>
      <c r="AP56" s="116" t="s">
        <v>774</v>
      </c>
      <c r="AQ56" s="116" t="s">
        <v>774</v>
      </c>
      <c r="AR56" s="116" t="s">
        <v>774</v>
      </c>
      <c r="AS56" s="116" t="s">
        <v>774</v>
      </c>
      <c r="AT56" s="116" t="s">
        <v>774</v>
      </c>
      <c r="AU56" s="116" t="s">
        <v>694</v>
      </c>
      <c r="AV56" s="116" t="s">
        <v>694</v>
      </c>
      <c r="AW56" s="116" t="s">
        <v>694</v>
      </c>
      <c r="AX56" s="116" t="s">
        <v>694</v>
      </c>
      <c r="AY56" s="116" t="s">
        <v>694</v>
      </c>
      <c r="AZ56" s="117" t="s">
        <v>694</v>
      </c>
    </row>
    <row r="57" spans="1:52">
      <c r="A57" s="57" t="s">
        <v>111</v>
      </c>
      <c r="B57" s="58">
        <v>114</v>
      </c>
      <c r="C57" s="58" t="s">
        <v>13</v>
      </c>
      <c r="D57" s="21" t="s">
        <v>112</v>
      </c>
      <c r="E57" s="63" t="s">
        <v>694</v>
      </c>
      <c r="F57" s="32" t="s">
        <v>694</v>
      </c>
      <c r="G57" s="63" t="s">
        <v>694</v>
      </c>
      <c r="H57" s="63" t="s">
        <v>694</v>
      </c>
      <c r="I57" s="63" t="s">
        <v>694</v>
      </c>
      <c r="J57" s="63" t="s">
        <v>694</v>
      </c>
      <c r="K57" s="63" t="s">
        <v>694</v>
      </c>
      <c r="L57" s="32" t="s">
        <v>694</v>
      </c>
      <c r="M57" s="63" t="s">
        <v>694</v>
      </c>
      <c r="N57" s="63" t="s">
        <v>694</v>
      </c>
      <c r="O57" s="63" t="s">
        <v>694</v>
      </c>
      <c r="P57" s="63" t="s">
        <v>694</v>
      </c>
      <c r="Q57" s="67" t="s">
        <v>694</v>
      </c>
      <c r="R57" s="67" t="s">
        <v>694</v>
      </c>
      <c r="S57" s="67" t="s">
        <v>694</v>
      </c>
      <c r="T57" s="67" t="s">
        <v>694</v>
      </c>
      <c r="U57" s="67" t="s">
        <v>694</v>
      </c>
      <c r="V57" s="123" t="s">
        <v>694</v>
      </c>
      <c r="W57" s="67" t="s">
        <v>694</v>
      </c>
      <c r="X57" s="67" t="s">
        <v>694</v>
      </c>
      <c r="Y57" s="67" t="s">
        <v>694</v>
      </c>
      <c r="Z57" s="67" t="s">
        <v>694</v>
      </c>
      <c r="AA57" s="67" t="s">
        <v>694</v>
      </c>
      <c r="AB57" s="123" t="s">
        <v>694</v>
      </c>
      <c r="AC57" s="63" t="s">
        <v>694</v>
      </c>
      <c r="AD57" s="32" t="s">
        <v>694</v>
      </c>
      <c r="AE57" s="63" t="s">
        <v>694</v>
      </c>
      <c r="AF57" s="63" t="s">
        <v>694</v>
      </c>
      <c r="AG57" s="63" t="s">
        <v>694</v>
      </c>
      <c r="AH57" s="63" t="s">
        <v>694</v>
      </c>
      <c r="AI57" s="63" t="s">
        <v>694</v>
      </c>
      <c r="AJ57" s="63" t="s">
        <v>694</v>
      </c>
      <c r="AK57" s="63" t="s">
        <v>694</v>
      </c>
      <c r="AL57" s="63" t="s">
        <v>694</v>
      </c>
      <c r="AM57" s="63" t="s">
        <v>694</v>
      </c>
      <c r="AN57" s="63" t="s">
        <v>694</v>
      </c>
      <c r="AO57" s="116" t="s">
        <v>694</v>
      </c>
      <c r="AP57" s="116" t="s">
        <v>694</v>
      </c>
      <c r="AQ57" s="116" t="s">
        <v>694</v>
      </c>
      <c r="AR57" s="116" t="s">
        <v>694</v>
      </c>
      <c r="AS57" s="116" t="s">
        <v>694</v>
      </c>
      <c r="AT57" s="117" t="s">
        <v>694</v>
      </c>
      <c r="AU57" s="116" t="s">
        <v>694</v>
      </c>
      <c r="AV57" s="116" t="s">
        <v>694</v>
      </c>
      <c r="AW57" s="116" t="s">
        <v>694</v>
      </c>
      <c r="AX57" s="116" t="s">
        <v>694</v>
      </c>
      <c r="AY57" s="116" t="s">
        <v>694</v>
      </c>
      <c r="AZ57" s="117" t="s">
        <v>694</v>
      </c>
    </row>
    <row r="58" spans="1:52">
      <c r="A58" s="57">
        <v>22073</v>
      </c>
      <c r="B58" s="58">
        <v>101</v>
      </c>
      <c r="C58" s="58" t="s">
        <v>13</v>
      </c>
      <c r="D58" s="21" t="s">
        <v>113</v>
      </c>
      <c r="E58" s="63" t="s">
        <v>694</v>
      </c>
      <c r="F58" s="32" t="s">
        <v>694</v>
      </c>
      <c r="G58" s="63" t="s">
        <v>694</v>
      </c>
      <c r="H58" s="63" t="s">
        <v>694</v>
      </c>
      <c r="I58" s="63" t="s">
        <v>694</v>
      </c>
      <c r="J58" s="63" t="s">
        <v>694</v>
      </c>
      <c r="K58" s="63" t="s">
        <v>694</v>
      </c>
      <c r="L58" s="32" t="s">
        <v>694</v>
      </c>
      <c r="M58" s="63" t="s">
        <v>694</v>
      </c>
      <c r="N58" s="63" t="s">
        <v>694</v>
      </c>
      <c r="O58" s="63" t="s">
        <v>694</v>
      </c>
      <c r="P58" s="63" t="s">
        <v>694</v>
      </c>
      <c r="Q58" s="67" t="s">
        <v>694</v>
      </c>
      <c r="R58" s="67" t="s">
        <v>694</v>
      </c>
      <c r="S58" s="67" t="s">
        <v>694</v>
      </c>
      <c r="T58" s="67" t="s">
        <v>694</v>
      </c>
      <c r="U58" s="67" t="s">
        <v>694</v>
      </c>
      <c r="V58" s="123" t="s">
        <v>694</v>
      </c>
      <c r="W58" s="67" t="s">
        <v>694</v>
      </c>
      <c r="X58" s="67" t="s">
        <v>694</v>
      </c>
      <c r="Y58" s="67" t="s">
        <v>694</v>
      </c>
      <c r="Z58" s="67" t="s">
        <v>694</v>
      </c>
      <c r="AA58" s="67" t="s">
        <v>694</v>
      </c>
      <c r="AB58" s="123" t="s">
        <v>694</v>
      </c>
      <c r="AC58" s="63" t="s">
        <v>774</v>
      </c>
      <c r="AD58" s="32" t="s">
        <v>774</v>
      </c>
      <c r="AE58" s="63" t="s">
        <v>774</v>
      </c>
      <c r="AF58" s="63" t="s">
        <v>774</v>
      </c>
      <c r="AG58" s="63" t="s">
        <v>774</v>
      </c>
      <c r="AH58" s="59" t="s">
        <v>774</v>
      </c>
      <c r="AI58" s="63" t="s">
        <v>694</v>
      </c>
      <c r="AJ58" s="63" t="s">
        <v>694</v>
      </c>
      <c r="AK58" s="63" t="s">
        <v>694</v>
      </c>
      <c r="AL58" s="63" t="s">
        <v>694</v>
      </c>
      <c r="AM58" s="63" t="s">
        <v>694</v>
      </c>
      <c r="AN58" s="63" t="s">
        <v>694</v>
      </c>
      <c r="AO58" s="116" t="s">
        <v>774</v>
      </c>
      <c r="AP58" s="116" t="s">
        <v>774</v>
      </c>
      <c r="AQ58" s="116" t="s">
        <v>774</v>
      </c>
      <c r="AR58" s="116" t="s">
        <v>774</v>
      </c>
      <c r="AS58" s="116" t="s">
        <v>774</v>
      </c>
      <c r="AT58" s="116" t="s">
        <v>774</v>
      </c>
      <c r="AU58" s="116" t="s">
        <v>694</v>
      </c>
      <c r="AV58" s="116" t="s">
        <v>694</v>
      </c>
      <c r="AW58" s="116" t="s">
        <v>694</v>
      </c>
      <c r="AX58" s="116" t="s">
        <v>694</v>
      </c>
      <c r="AY58" s="116" t="s">
        <v>694</v>
      </c>
      <c r="AZ58" s="117" t="s">
        <v>694</v>
      </c>
    </row>
    <row r="59" spans="1:52">
      <c r="A59" s="57" t="s">
        <v>114</v>
      </c>
      <c r="B59" s="58">
        <v>101</v>
      </c>
      <c r="C59" s="58" t="s">
        <v>13</v>
      </c>
      <c r="D59" s="21" t="s">
        <v>115</v>
      </c>
      <c r="E59" s="60" t="s">
        <v>774</v>
      </c>
      <c r="F59" s="60" t="s">
        <v>774</v>
      </c>
      <c r="G59" s="60" t="s">
        <v>774</v>
      </c>
      <c r="H59" s="60" t="s">
        <v>774</v>
      </c>
      <c r="I59" s="60" t="s">
        <v>774</v>
      </c>
      <c r="J59" s="60" t="s">
        <v>774</v>
      </c>
      <c r="K59" s="63" t="s">
        <v>694</v>
      </c>
      <c r="L59" s="32" t="s">
        <v>694</v>
      </c>
      <c r="M59" s="63" t="s">
        <v>694</v>
      </c>
      <c r="N59" s="63" t="s">
        <v>694</v>
      </c>
      <c r="O59" s="63" t="s">
        <v>694</v>
      </c>
      <c r="P59" s="63" t="s">
        <v>694</v>
      </c>
      <c r="Q59" s="67" t="s">
        <v>774</v>
      </c>
      <c r="R59" s="67" t="s">
        <v>774</v>
      </c>
      <c r="S59" s="67" t="s">
        <v>774</v>
      </c>
      <c r="T59" s="67" t="s">
        <v>774</v>
      </c>
      <c r="U59" s="67" t="s">
        <v>774</v>
      </c>
      <c r="V59" s="123" t="s">
        <v>774</v>
      </c>
      <c r="W59" s="67" t="s">
        <v>694</v>
      </c>
      <c r="X59" s="67" t="s">
        <v>694</v>
      </c>
      <c r="Y59" s="67" t="s">
        <v>694</v>
      </c>
      <c r="Z59" s="67" t="s">
        <v>694</v>
      </c>
      <c r="AA59" s="67" t="s">
        <v>694</v>
      </c>
      <c r="AB59" s="123" t="s">
        <v>694</v>
      </c>
      <c r="AC59" s="63" t="s">
        <v>774</v>
      </c>
      <c r="AD59" s="32" t="s">
        <v>774</v>
      </c>
      <c r="AE59" s="63" t="s">
        <v>774</v>
      </c>
      <c r="AF59" s="63" t="s">
        <v>774</v>
      </c>
      <c r="AG59" s="63" t="s">
        <v>774</v>
      </c>
      <c r="AH59" s="59" t="s">
        <v>774</v>
      </c>
      <c r="AI59" s="63" t="s">
        <v>694</v>
      </c>
      <c r="AJ59" s="63" t="s">
        <v>694</v>
      </c>
      <c r="AK59" s="63" t="s">
        <v>694</v>
      </c>
      <c r="AL59" s="63" t="s">
        <v>694</v>
      </c>
      <c r="AM59" s="63" t="s">
        <v>694</v>
      </c>
      <c r="AN59" s="63" t="s">
        <v>694</v>
      </c>
      <c r="AO59" s="116" t="s">
        <v>694</v>
      </c>
      <c r="AP59" s="116" t="s">
        <v>694</v>
      </c>
      <c r="AQ59" s="116" t="s">
        <v>694</v>
      </c>
      <c r="AR59" s="116" t="s">
        <v>694</v>
      </c>
      <c r="AS59" s="116" t="s">
        <v>694</v>
      </c>
      <c r="AT59" s="117" t="s">
        <v>694</v>
      </c>
      <c r="AU59" s="116" t="s">
        <v>694</v>
      </c>
      <c r="AV59" s="116" t="s">
        <v>694</v>
      </c>
      <c r="AW59" s="116" t="s">
        <v>694</v>
      </c>
      <c r="AX59" s="116" t="s">
        <v>694</v>
      </c>
      <c r="AY59" s="116" t="s">
        <v>694</v>
      </c>
      <c r="AZ59" s="117" t="s">
        <v>694</v>
      </c>
    </row>
    <row r="60" spans="1:52">
      <c r="A60" s="57" t="s">
        <v>116</v>
      </c>
      <c r="B60" s="58">
        <v>101</v>
      </c>
      <c r="C60" s="58" t="s">
        <v>13</v>
      </c>
      <c r="D60" s="21" t="s">
        <v>117</v>
      </c>
      <c r="E60" s="60" t="s">
        <v>774</v>
      </c>
      <c r="F60" s="60" t="s">
        <v>774</v>
      </c>
      <c r="G60" s="60" t="s">
        <v>774</v>
      </c>
      <c r="H60" s="60" t="s">
        <v>774</v>
      </c>
      <c r="I60" s="60" t="s">
        <v>774</v>
      </c>
      <c r="J60" s="60" t="s">
        <v>774</v>
      </c>
      <c r="K60" s="63" t="s">
        <v>694</v>
      </c>
      <c r="L60" s="32" t="s">
        <v>694</v>
      </c>
      <c r="M60" s="63" t="s">
        <v>694</v>
      </c>
      <c r="N60" s="63" t="s">
        <v>694</v>
      </c>
      <c r="O60" s="63" t="s">
        <v>694</v>
      </c>
      <c r="P60" s="63" t="s">
        <v>694</v>
      </c>
      <c r="Q60" s="67" t="s">
        <v>774</v>
      </c>
      <c r="R60" s="67" t="s">
        <v>774</v>
      </c>
      <c r="S60" s="67" t="s">
        <v>774</v>
      </c>
      <c r="T60" s="67" t="s">
        <v>774</v>
      </c>
      <c r="U60" s="67" t="s">
        <v>774</v>
      </c>
      <c r="V60" s="123" t="s">
        <v>774</v>
      </c>
      <c r="W60" s="67" t="s">
        <v>694</v>
      </c>
      <c r="X60" s="67" t="s">
        <v>694</v>
      </c>
      <c r="Y60" s="67" t="s">
        <v>694</v>
      </c>
      <c r="Z60" s="67" t="s">
        <v>694</v>
      </c>
      <c r="AA60" s="67" t="s">
        <v>694</v>
      </c>
      <c r="AB60" s="123" t="s">
        <v>694</v>
      </c>
      <c r="AC60" s="63" t="s">
        <v>774</v>
      </c>
      <c r="AD60" s="32" t="s">
        <v>774</v>
      </c>
      <c r="AE60" s="63" t="s">
        <v>774</v>
      </c>
      <c r="AF60" s="63" t="s">
        <v>774</v>
      </c>
      <c r="AG60" s="63" t="s">
        <v>774</v>
      </c>
      <c r="AH60" s="59" t="s">
        <v>774</v>
      </c>
      <c r="AI60" s="63" t="s">
        <v>694</v>
      </c>
      <c r="AJ60" s="63" t="s">
        <v>694</v>
      </c>
      <c r="AK60" s="63" t="s">
        <v>694</v>
      </c>
      <c r="AL60" s="63" t="s">
        <v>694</v>
      </c>
      <c r="AM60" s="63" t="s">
        <v>694</v>
      </c>
      <c r="AN60" s="63" t="s">
        <v>694</v>
      </c>
      <c r="AO60" s="116" t="s">
        <v>774</v>
      </c>
      <c r="AP60" s="116" t="s">
        <v>774</v>
      </c>
      <c r="AQ60" s="116" t="s">
        <v>774</v>
      </c>
      <c r="AR60" s="116" t="s">
        <v>774</v>
      </c>
      <c r="AS60" s="116" t="s">
        <v>774</v>
      </c>
      <c r="AT60" s="116" t="s">
        <v>774</v>
      </c>
      <c r="AU60" s="116" t="s">
        <v>694</v>
      </c>
      <c r="AV60" s="116" t="s">
        <v>694</v>
      </c>
      <c r="AW60" s="116" t="s">
        <v>694</v>
      </c>
      <c r="AX60" s="116" t="s">
        <v>694</v>
      </c>
      <c r="AY60" s="116" t="s">
        <v>694</v>
      </c>
      <c r="AZ60" s="117" t="s">
        <v>694</v>
      </c>
    </row>
    <row r="61" spans="1:52">
      <c r="A61" s="57" t="s">
        <v>118</v>
      </c>
      <c r="B61" s="58">
        <v>105</v>
      </c>
      <c r="C61" s="58" t="s">
        <v>13</v>
      </c>
      <c r="D61" s="21" t="s">
        <v>119</v>
      </c>
      <c r="E61" s="63" t="s">
        <v>694</v>
      </c>
      <c r="F61" s="32" t="s">
        <v>694</v>
      </c>
      <c r="G61" s="63" t="s">
        <v>694</v>
      </c>
      <c r="H61" s="63" t="s">
        <v>694</v>
      </c>
      <c r="I61" s="63" t="s">
        <v>694</v>
      </c>
      <c r="J61" s="63" t="s">
        <v>694</v>
      </c>
      <c r="K61" s="63" t="s">
        <v>694</v>
      </c>
      <c r="L61" s="32" t="s">
        <v>694</v>
      </c>
      <c r="M61" s="63" t="s">
        <v>694</v>
      </c>
      <c r="N61" s="63" t="s">
        <v>694</v>
      </c>
      <c r="O61" s="63" t="s">
        <v>694</v>
      </c>
      <c r="P61" s="63" t="s">
        <v>694</v>
      </c>
      <c r="Q61" s="67" t="s">
        <v>694</v>
      </c>
      <c r="R61" s="67" t="s">
        <v>694</v>
      </c>
      <c r="S61" s="67" t="s">
        <v>694</v>
      </c>
      <c r="T61" s="67" t="s">
        <v>694</v>
      </c>
      <c r="U61" s="67" t="s">
        <v>694</v>
      </c>
      <c r="V61" s="123" t="s">
        <v>694</v>
      </c>
      <c r="W61" s="67" t="s">
        <v>694</v>
      </c>
      <c r="X61" s="67" t="s">
        <v>694</v>
      </c>
      <c r="Y61" s="67" t="s">
        <v>694</v>
      </c>
      <c r="Z61" s="67" t="s">
        <v>694</v>
      </c>
      <c r="AA61" s="67" t="s">
        <v>694</v>
      </c>
      <c r="AB61" s="123" t="s">
        <v>694</v>
      </c>
      <c r="AC61" s="63" t="s">
        <v>694</v>
      </c>
      <c r="AD61" s="32" t="s">
        <v>694</v>
      </c>
      <c r="AE61" s="63" t="s">
        <v>694</v>
      </c>
      <c r="AF61" s="63" t="s">
        <v>694</v>
      </c>
      <c r="AG61" s="63" t="s">
        <v>694</v>
      </c>
      <c r="AH61" s="63" t="s">
        <v>694</v>
      </c>
      <c r="AI61" s="63" t="s">
        <v>694</v>
      </c>
      <c r="AJ61" s="63" t="s">
        <v>694</v>
      </c>
      <c r="AK61" s="63" t="s">
        <v>694</v>
      </c>
      <c r="AL61" s="63" t="s">
        <v>694</v>
      </c>
      <c r="AM61" s="63" t="s">
        <v>694</v>
      </c>
      <c r="AN61" s="63" t="s">
        <v>694</v>
      </c>
      <c r="AO61" s="116" t="s">
        <v>774</v>
      </c>
      <c r="AP61" s="116" t="s">
        <v>774</v>
      </c>
      <c r="AQ61" s="116" t="s">
        <v>774</v>
      </c>
      <c r="AR61" s="116" t="s">
        <v>774</v>
      </c>
      <c r="AS61" s="116" t="s">
        <v>774</v>
      </c>
      <c r="AT61" s="116" t="s">
        <v>774</v>
      </c>
      <c r="AU61" s="116" t="s">
        <v>694</v>
      </c>
      <c r="AV61" s="116" t="s">
        <v>694</v>
      </c>
      <c r="AW61" s="116" t="s">
        <v>694</v>
      </c>
      <c r="AX61" s="116" t="s">
        <v>694</v>
      </c>
      <c r="AY61" s="116" t="s">
        <v>694</v>
      </c>
      <c r="AZ61" s="117" t="s">
        <v>694</v>
      </c>
    </row>
    <row r="62" spans="1:52">
      <c r="A62" s="57" t="s">
        <v>120</v>
      </c>
      <c r="B62" s="58">
        <v>189</v>
      </c>
      <c r="C62" s="58" t="s">
        <v>13</v>
      </c>
      <c r="D62" s="21" t="s">
        <v>121</v>
      </c>
      <c r="E62" s="60" t="s">
        <v>774</v>
      </c>
      <c r="F62" s="60" t="s">
        <v>774</v>
      </c>
      <c r="G62" s="60" t="s">
        <v>774</v>
      </c>
      <c r="H62" s="60" t="s">
        <v>774</v>
      </c>
      <c r="I62" s="60" t="s">
        <v>774</v>
      </c>
      <c r="J62" s="60" t="s">
        <v>774</v>
      </c>
      <c r="K62" s="63" t="s">
        <v>694</v>
      </c>
      <c r="L62" s="32" t="s">
        <v>694</v>
      </c>
      <c r="M62" s="63" t="s">
        <v>694</v>
      </c>
      <c r="N62" s="63" t="s">
        <v>694</v>
      </c>
      <c r="O62" s="63" t="s">
        <v>694</v>
      </c>
      <c r="P62" s="63" t="s">
        <v>694</v>
      </c>
      <c r="Q62" s="67" t="s">
        <v>774</v>
      </c>
      <c r="R62" s="67" t="s">
        <v>774</v>
      </c>
      <c r="S62" s="67" t="s">
        <v>774</v>
      </c>
      <c r="T62" s="67" t="s">
        <v>774</v>
      </c>
      <c r="U62" s="67" t="s">
        <v>774</v>
      </c>
      <c r="V62" s="123" t="s">
        <v>774</v>
      </c>
      <c r="W62" s="67" t="s">
        <v>694</v>
      </c>
      <c r="X62" s="67" t="s">
        <v>694</v>
      </c>
      <c r="Y62" s="67" t="s">
        <v>694</v>
      </c>
      <c r="Z62" s="67" t="s">
        <v>694</v>
      </c>
      <c r="AA62" s="67" t="s">
        <v>694</v>
      </c>
      <c r="AB62" s="123" t="s">
        <v>694</v>
      </c>
      <c r="AC62" s="63" t="s">
        <v>774</v>
      </c>
      <c r="AD62" s="32" t="s">
        <v>774</v>
      </c>
      <c r="AE62" s="63" t="s">
        <v>774</v>
      </c>
      <c r="AF62" s="63" t="s">
        <v>774</v>
      </c>
      <c r="AG62" s="63" t="s">
        <v>774</v>
      </c>
      <c r="AH62" s="59" t="s">
        <v>774</v>
      </c>
      <c r="AI62" s="63" t="s">
        <v>694</v>
      </c>
      <c r="AJ62" s="63" t="s">
        <v>694</v>
      </c>
      <c r="AK62" s="63" t="s">
        <v>694</v>
      </c>
      <c r="AL62" s="63" t="s">
        <v>694</v>
      </c>
      <c r="AM62" s="63" t="s">
        <v>694</v>
      </c>
      <c r="AN62" s="63" t="s">
        <v>694</v>
      </c>
      <c r="AO62" s="116" t="s">
        <v>774</v>
      </c>
      <c r="AP62" s="116" t="s">
        <v>774</v>
      </c>
      <c r="AQ62" s="116" t="s">
        <v>774</v>
      </c>
      <c r="AR62" s="116" t="s">
        <v>774</v>
      </c>
      <c r="AS62" s="116" t="s">
        <v>774</v>
      </c>
      <c r="AT62" s="116" t="s">
        <v>774</v>
      </c>
      <c r="AU62" s="116" t="s">
        <v>694</v>
      </c>
      <c r="AV62" s="116" t="s">
        <v>694</v>
      </c>
      <c r="AW62" s="116" t="s">
        <v>694</v>
      </c>
      <c r="AX62" s="116" t="s">
        <v>694</v>
      </c>
      <c r="AY62" s="116" t="s">
        <v>694</v>
      </c>
      <c r="AZ62" s="117" t="s">
        <v>694</v>
      </c>
    </row>
    <row r="63" spans="1:52">
      <c r="A63" s="57" t="s">
        <v>122</v>
      </c>
      <c r="B63" s="58">
        <v>101</v>
      </c>
      <c r="C63" s="58" t="s">
        <v>13</v>
      </c>
      <c r="D63" s="21" t="s">
        <v>123</v>
      </c>
      <c r="E63" s="60" t="s">
        <v>774</v>
      </c>
      <c r="F63" s="60" t="s">
        <v>774</v>
      </c>
      <c r="G63" s="60" t="s">
        <v>774</v>
      </c>
      <c r="H63" s="60" t="s">
        <v>774</v>
      </c>
      <c r="I63" s="60" t="s">
        <v>774</v>
      </c>
      <c r="J63" s="60" t="s">
        <v>774</v>
      </c>
      <c r="K63" s="63" t="s">
        <v>694</v>
      </c>
      <c r="L63" s="32" t="s">
        <v>694</v>
      </c>
      <c r="M63" s="63" t="s">
        <v>694</v>
      </c>
      <c r="N63" s="63" t="s">
        <v>694</v>
      </c>
      <c r="O63" s="63" t="s">
        <v>694</v>
      </c>
      <c r="P63" s="63" t="s">
        <v>694</v>
      </c>
      <c r="Q63" s="67" t="s">
        <v>774</v>
      </c>
      <c r="R63" s="67" t="s">
        <v>774</v>
      </c>
      <c r="S63" s="67" t="s">
        <v>774</v>
      </c>
      <c r="T63" s="67" t="s">
        <v>774</v>
      </c>
      <c r="U63" s="67" t="s">
        <v>774</v>
      </c>
      <c r="V63" s="123" t="s">
        <v>774</v>
      </c>
      <c r="W63" s="67" t="s">
        <v>694</v>
      </c>
      <c r="X63" s="67" t="s">
        <v>694</v>
      </c>
      <c r="Y63" s="67" t="s">
        <v>694</v>
      </c>
      <c r="Z63" s="67" t="s">
        <v>694</v>
      </c>
      <c r="AA63" s="67" t="s">
        <v>694</v>
      </c>
      <c r="AB63" s="123" t="s">
        <v>694</v>
      </c>
      <c r="AC63" s="63" t="s">
        <v>774</v>
      </c>
      <c r="AD63" s="32" t="s">
        <v>774</v>
      </c>
      <c r="AE63" s="63" t="s">
        <v>774</v>
      </c>
      <c r="AF63" s="63" t="s">
        <v>774</v>
      </c>
      <c r="AG63" s="63" t="s">
        <v>774</v>
      </c>
      <c r="AH63" s="59" t="s">
        <v>774</v>
      </c>
      <c r="AI63" s="63" t="s">
        <v>694</v>
      </c>
      <c r="AJ63" s="63" t="s">
        <v>694</v>
      </c>
      <c r="AK63" s="63" t="s">
        <v>694</v>
      </c>
      <c r="AL63" s="63" t="s">
        <v>694</v>
      </c>
      <c r="AM63" s="63" t="s">
        <v>694</v>
      </c>
      <c r="AN63" s="63" t="s">
        <v>694</v>
      </c>
      <c r="AO63" s="116" t="s">
        <v>774</v>
      </c>
      <c r="AP63" s="116" t="s">
        <v>774</v>
      </c>
      <c r="AQ63" s="116" t="s">
        <v>774</v>
      </c>
      <c r="AR63" s="116" t="s">
        <v>774</v>
      </c>
      <c r="AS63" s="116" t="s">
        <v>774</v>
      </c>
      <c r="AT63" s="116" t="s">
        <v>774</v>
      </c>
      <c r="AU63" s="116" t="s">
        <v>694</v>
      </c>
      <c r="AV63" s="116" t="s">
        <v>694</v>
      </c>
      <c r="AW63" s="116" t="s">
        <v>694</v>
      </c>
      <c r="AX63" s="116" t="s">
        <v>694</v>
      </c>
      <c r="AY63" s="116" t="s">
        <v>694</v>
      </c>
      <c r="AZ63" s="117" t="s">
        <v>694</v>
      </c>
    </row>
    <row r="64" spans="1:52">
      <c r="A64" s="57" t="s">
        <v>124</v>
      </c>
      <c r="B64" s="58">
        <v>123</v>
      </c>
      <c r="C64" s="58" t="s">
        <v>13</v>
      </c>
      <c r="D64" s="21" t="s">
        <v>125</v>
      </c>
      <c r="E64" s="60" t="s">
        <v>774</v>
      </c>
      <c r="F64" s="60" t="s">
        <v>774</v>
      </c>
      <c r="G64" s="60" t="s">
        <v>774</v>
      </c>
      <c r="H64" s="60" t="s">
        <v>774</v>
      </c>
      <c r="I64" s="60" t="s">
        <v>774</v>
      </c>
      <c r="J64" s="60" t="s">
        <v>774</v>
      </c>
      <c r="K64" s="63" t="s">
        <v>694</v>
      </c>
      <c r="L64" s="32" t="s">
        <v>694</v>
      </c>
      <c r="M64" s="63" t="s">
        <v>694</v>
      </c>
      <c r="N64" s="63" t="s">
        <v>694</v>
      </c>
      <c r="O64" s="63" t="s">
        <v>694</v>
      </c>
      <c r="P64" s="63" t="s">
        <v>694</v>
      </c>
      <c r="Q64" s="67" t="s">
        <v>774</v>
      </c>
      <c r="R64" s="67" t="s">
        <v>774</v>
      </c>
      <c r="S64" s="67" t="s">
        <v>774</v>
      </c>
      <c r="T64" s="67" t="s">
        <v>774</v>
      </c>
      <c r="U64" s="67" t="s">
        <v>774</v>
      </c>
      <c r="V64" s="123" t="s">
        <v>774</v>
      </c>
      <c r="W64" s="67" t="s">
        <v>694</v>
      </c>
      <c r="X64" s="67" t="s">
        <v>694</v>
      </c>
      <c r="Y64" s="67" t="s">
        <v>694</v>
      </c>
      <c r="Z64" s="67" t="s">
        <v>694</v>
      </c>
      <c r="AA64" s="67" t="s">
        <v>694</v>
      </c>
      <c r="AB64" s="123" t="s">
        <v>694</v>
      </c>
      <c r="AC64" s="63" t="s">
        <v>774</v>
      </c>
      <c r="AD64" s="32" t="s">
        <v>774</v>
      </c>
      <c r="AE64" s="63" t="s">
        <v>774</v>
      </c>
      <c r="AF64" s="63" t="s">
        <v>774</v>
      </c>
      <c r="AG64" s="63" t="s">
        <v>774</v>
      </c>
      <c r="AH64" s="59" t="s">
        <v>774</v>
      </c>
      <c r="AI64" s="63" t="s">
        <v>694</v>
      </c>
      <c r="AJ64" s="63" t="s">
        <v>694</v>
      </c>
      <c r="AK64" s="63" t="s">
        <v>694</v>
      </c>
      <c r="AL64" s="63" t="s">
        <v>694</v>
      </c>
      <c r="AM64" s="63" t="s">
        <v>694</v>
      </c>
      <c r="AN64" s="63" t="s">
        <v>694</v>
      </c>
      <c r="AO64" s="116" t="s">
        <v>774</v>
      </c>
      <c r="AP64" s="116" t="s">
        <v>774</v>
      </c>
      <c r="AQ64" s="116" t="s">
        <v>774</v>
      </c>
      <c r="AR64" s="116" t="s">
        <v>774</v>
      </c>
      <c r="AS64" s="116" t="s">
        <v>774</v>
      </c>
      <c r="AT64" s="116" t="s">
        <v>774</v>
      </c>
      <c r="AU64" s="116" t="s">
        <v>694</v>
      </c>
      <c r="AV64" s="116" t="s">
        <v>694</v>
      </c>
      <c r="AW64" s="116" t="s">
        <v>694</v>
      </c>
      <c r="AX64" s="116" t="s">
        <v>694</v>
      </c>
      <c r="AY64" s="116" t="s">
        <v>694</v>
      </c>
      <c r="AZ64" s="117" t="s">
        <v>694</v>
      </c>
    </row>
    <row r="65" spans="1:52">
      <c r="A65" s="57" t="s">
        <v>126</v>
      </c>
      <c r="B65" s="58">
        <v>101</v>
      </c>
      <c r="C65" s="58" t="s">
        <v>13</v>
      </c>
      <c r="D65" s="21" t="s">
        <v>127</v>
      </c>
      <c r="E65" s="60">
        <v>0.26315789473684209</v>
      </c>
      <c r="F65" s="60">
        <v>0.65789473684210531</v>
      </c>
      <c r="G65" s="60">
        <v>0</v>
      </c>
      <c r="H65" s="60">
        <v>5.2631578947368418E-2</v>
      </c>
      <c r="I65" s="60">
        <v>2.6315789473684209E-2</v>
      </c>
      <c r="J65" s="59">
        <v>38</v>
      </c>
      <c r="K65" s="63" t="s">
        <v>694</v>
      </c>
      <c r="L65" s="32" t="s">
        <v>694</v>
      </c>
      <c r="M65" s="63" t="s">
        <v>694</v>
      </c>
      <c r="N65" s="63" t="s">
        <v>694</v>
      </c>
      <c r="O65" s="63" t="s">
        <v>694</v>
      </c>
      <c r="P65" s="63" t="s">
        <v>694</v>
      </c>
      <c r="Q65" s="67">
        <v>0.84848484848484851</v>
      </c>
      <c r="R65" s="67">
        <v>3.0303030303030304E-2</v>
      </c>
      <c r="S65" s="67">
        <v>0</v>
      </c>
      <c r="T65" s="67">
        <v>0</v>
      </c>
      <c r="U65" s="67">
        <v>0.12121212121212122</v>
      </c>
      <c r="V65" s="123">
        <v>33</v>
      </c>
      <c r="W65" s="67" t="s">
        <v>694</v>
      </c>
      <c r="X65" s="67" t="s">
        <v>694</v>
      </c>
      <c r="Y65" s="67" t="s">
        <v>694</v>
      </c>
      <c r="Z65" s="67" t="s">
        <v>694</v>
      </c>
      <c r="AA65" s="67" t="s">
        <v>694</v>
      </c>
      <c r="AB65" s="123" t="s">
        <v>694</v>
      </c>
      <c r="AC65" s="63">
        <v>0.94285714285714284</v>
      </c>
      <c r="AD65" s="32">
        <v>0</v>
      </c>
      <c r="AE65" s="63">
        <v>0</v>
      </c>
      <c r="AF65" s="63">
        <v>0</v>
      </c>
      <c r="AG65" s="63">
        <v>5.7142857142857141E-2</v>
      </c>
      <c r="AH65" s="59">
        <v>35</v>
      </c>
      <c r="AI65" s="63" t="s">
        <v>694</v>
      </c>
      <c r="AJ65" s="63" t="s">
        <v>694</v>
      </c>
      <c r="AK65" s="63" t="s">
        <v>694</v>
      </c>
      <c r="AL65" s="63" t="s">
        <v>694</v>
      </c>
      <c r="AM65" s="63" t="s">
        <v>694</v>
      </c>
      <c r="AN65" s="63" t="s">
        <v>694</v>
      </c>
      <c r="AO65" s="116">
        <v>0.88</v>
      </c>
      <c r="AP65" s="116">
        <v>0</v>
      </c>
      <c r="AQ65" s="116">
        <v>0</v>
      </c>
      <c r="AR65" s="116">
        <v>0</v>
      </c>
      <c r="AS65" s="116">
        <v>0.12</v>
      </c>
      <c r="AT65" s="117">
        <v>25</v>
      </c>
      <c r="AU65" s="116" t="s">
        <v>694</v>
      </c>
      <c r="AV65" s="116" t="s">
        <v>694</v>
      </c>
      <c r="AW65" s="116" t="s">
        <v>694</v>
      </c>
      <c r="AX65" s="116" t="s">
        <v>694</v>
      </c>
      <c r="AY65" s="116" t="s">
        <v>694</v>
      </c>
      <c r="AZ65" s="117" t="s">
        <v>694</v>
      </c>
    </row>
    <row r="66" spans="1:52">
      <c r="A66" s="57" t="s">
        <v>128</v>
      </c>
      <c r="B66" s="58">
        <v>121</v>
      </c>
      <c r="C66" s="58" t="s">
        <v>13</v>
      </c>
      <c r="D66" s="21" t="s">
        <v>129</v>
      </c>
      <c r="E66" s="60">
        <v>0.90476190476190477</v>
      </c>
      <c r="F66" s="60">
        <v>0</v>
      </c>
      <c r="G66" s="60">
        <v>0</v>
      </c>
      <c r="H66" s="60">
        <v>0</v>
      </c>
      <c r="I66" s="60">
        <v>9.5238095238095233E-2</v>
      </c>
      <c r="J66" s="59">
        <v>21</v>
      </c>
      <c r="K66" s="60" t="s">
        <v>774</v>
      </c>
      <c r="L66" s="60" t="s">
        <v>774</v>
      </c>
      <c r="M66" s="60" t="s">
        <v>774</v>
      </c>
      <c r="N66" s="60" t="s">
        <v>774</v>
      </c>
      <c r="O66" s="60" t="s">
        <v>774</v>
      </c>
      <c r="P66" s="60" t="s">
        <v>774</v>
      </c>
      <c r="Q66" s="67">
        <v>0.9375</v>
      </c>
      <c r="R66" s="67">
        <v>0</v>
      </c>
      <c r="S66" s="67">
        <v>0</v>
      </c>
      <c r="T66" s="67">
        <v>6.25E-2</v>
      </c>
      <c r="U66" s="67">
        <v>0</v>
      </c>
      <c r="V66" s="123">
        <v>16</v>
      </c>
      <c r="W66" s="67" t="s">
        <v>694</v>
      </c>
      <c r="X66" s="67" t="s">
        <v>694</v>
      </c>
      <c r="Y66" s="67" t="s">
        <v>694</v>
      </c>
      <c r="Z66" s="67" t="s">
        <v>694</v>
      </c>
      <c r="AA66" s="67" t="s">
        <v>694</v>
      </c>
      <c r="AB66" s="123" t="s">
        <v>694</v>
      </c>
      <c r="AC66" s="63">
        <v>0.90909090909090906</v>
      </c>
      <c r="AD66" s="32">
        <v>0</v>
      </c>
      <c r="AE66" s="63">
        <v>0</v>
      </c>
      <c r="AF66" s="63">
        <v>0</v>
      </c>
      <c r="AG66" s="63">
        <v>9.0909090909090912E-2</v>
      </c>
      <c r="AH66" s="59">
        <v>22</v>
      </c>
      <c r="AI66" s="63" t="s">
        <v>694</v>
      </c>
      <c r="AJ66" s="63" t="s">
        <v>694</v>
      </c>
      <c r="AK66" s="63" t="s">
        <v>694</v>
      </c>
      <c r="AL66" s="63" t="s">
        <v>694</v>
      </c>
      <c r="AM66" s="63" t="s">
        <v>694</v>
      </c>
      <c r="AN66" s="63" t="s">
        <v>694</v>
      </c>
      <c r="AO66" s="116">
        <v>0.90909090909090906</v>
      </c>
      <c r="AP66" s="116">
        <v>0</v>
      </c>
      <c r="AQ66" s="116">
        <v>0</v>
      </c>
      <c r="AR66" s="116">
        <v>9.0909090909090912E-2</v>
      </c>
      <c r="AS66" s="116">
        <v>0</v>
      </c>
      <c r="AT66" s="117">
        <v>22</v>
      </c>
      <c r="AU66" s="116" t="s">
        <v>774</v>
      </c>
      <c r="AV66" s="116" t="s">
        <v>774</v>
      </c>
      <c r="AW66" s="116" t="s">
        <v>774</v>
      </c>
      <c r="AX66" s="116" t="s">
        <v>774</v>
      </c>
      <c r="AY66" s="116" t="s">
        <v>774</v>
      </c>
      <c r="AZ66" s="116" t="s">
        <v>774</v>
      </c>
    </row>
    <row r="67" spans="1:52">
      <c r="A67" s="57" t="s">
        <v>130</v>
      </c>
      <c r="B67" s="58">
        <v>123</v>
      </c>
      <c r="C67" s="58" t="s">
        <v>13</v>
      </c>
      <c r="D67" s="21" t="s">
        <v>131</v>
      </c>
      <c r="E67" s="63" t="s">
        <v>694</v>
      </c>
      <c r="F67" s="32" t="s">
        <v>694</v>
      </c>
      <c r="G67" s="63" t="s">
        <v>694</v>
      </c>
      <c r="H67" s="63" t="s">
        <v>694</v>
      </c>
      <c r="I67" s="63" t="s">
        <v>694</v>
      </c>
      <c r="J67" s="63" t="s">
        <v>694</v>
      </c>
      <c r="K67" s="63" t="s">
        <v>694</v>
      </c>
      <c r="L67" s="32" t="s">
        <v>694</v>
      </c>
      <c r="M67" s="63" t="s">
        <v>694</v>
      </c>
      <c r="N67" s="63" t="s">
        <v>694</v>
      </c>
      <c r="O67" s="63" t="s">
        <v>694</v>
      </c>
      <c r="P67" s="63" t="s">
        <v>694</v>
      </c>
      <c r="Q67" s="67" t="s">
        <v>694</v>
      </c>
      <c r="R67" s="67" t="s">
        <v>694</v>
      </c>
      <c r="S67" s="67" t="s">
        <v>694</v>
      </c>
      <c r="T67" s="67" t="s">
        <v>694</v>
      </c>
      <c r="U67" s="67" t="s">
        <v>694</v>
      </c>
      <c r="V67" s="123" t="s">
        <v>694</v>
      </c>
      <c r="W67" s="67" t="s">
        <v>694</v>
      </c>
      <c r="X67" s="67" t="s">
        <v>694</v>
      </c>
      <c r="Y67" s="67" t="s">
        <v>694</v>
      </c>
      <c r="Z67" s="67" t="s">
        <v>694</v>
      </c>
      <c r="AA67" s="67" t="s">
        <v>694</v>
      </c>
      <c r="AB67" s="123" t="s">
        <v>694</v>
      </c>
      <c r="AC67" s="63" t="s">
        <v>694</v>
      </c>
      <c r="AD67" s="32" t="s">
        <v>694</v>
      </c>
      <c r="AE67" s="63" t="s">
        <v>694</v>
      </c>
      <c r="AF67" s="63" t="s">
        <v>694</v>
      </c>
      <c r="AG67" s="63" t="s">
        <v>694</v>
      </c>
      <c r="AH67" s="63" t="s">
        <v>694</v>
      </c>
      <c r="AI67" s="63" t="s">
        <v>694</v>
      </c>
      <c r="AJ67" s="63" t="s">
        <v>694</v>
      </c>
      <c r="AK67" s="63" t="s">
        <v>694</v>
      </c>
      <c r="AL67" s="63" t="s">
        <v>694</v>
      </c>
      <c r="AM67" s="63" t="s">
        <v>694</v>
      </c>
      <c r="AN67" s="63" t="s">
        <v>694</v>
      </c>
      <c r="AO67" s="116" t="s">
        <v>694</v>
      </c>
      <c r="AP67" s="116" t="s">
        <v>694</v>
      </c>
      <c r="AQ67" s="116" t="s">
        <v>694</v>
      </c>
      <c r="AR67" s="116" t="s">
        <v>694</v>
      </c>
      <c r="AS67" s="116" t="s">
        <v>694</v>
      </c>
      <c r="AT67" s="117" t="s">
        <v>694</v>
      </c>
      <c r="AU67" s="116" t="s">
        <v>694</v>
      </c>
      <c r="AV67" s="116" t="s">
        <v>694</v>
      </c>
      <c r="AW67" s="116" t="s">
        <v>694</v>
      </c>
      <c r="AX67" s="116" t="s">
        <v>694</v>
      </c>
      <c r="AY67" s="116" t="s">
        <v>694</v>
      </c>
      <c r="AZ67" s="117" t="s">
        <v>694</v>
      </c>
    </row>
    <row r="68" spans="1:52">
      <c r="A68" s="57" t="s">
        <v>132</v>
      </c>
      <c r="B68" s="58">
        <v>101</v>
      </c>
      <c r="C68" s="58" t="s">
        <v>13</v>
      </c>
      <c r="D68" s="21" t="s">
        <v>133</v>
      </c>
      <c r="E68" s="60">
        <v>0.23404255319148937</v>
      </c>
      <c r="F68" s="60">
        <v>0.40425531914893614</v>
      </c>
      <c r="G68" s="60">
        <v>0</v>
      </c>
      <c r="H68" s="60">
        <v>0.25531914893617019</v>
      </c>
      <c r="I68" s="60">
        <v>0.10638297872340426</v>
      </c>
      <c r="J68" s="59">
        <v>47</v>
      </c>
      <c r="K68" s="63" t="s">
        <v>694</v>
      </c>
      <c r="L68" s="32" t="s">
        <v>694</v>
      </c>
      <c r="M68" s="63" t="s">
        <v>694</v>
      </c>
      <c r="N68" s="63" t="s">
        <v>694</v>
      </c>
      <c r="O68" s="63" t="s">
        <v>694</v>
      </c>
      <c r="P68" s="63" t="s">
        <v>694</v>
      </c>
      <c r="Q68" s="67">
        <v>0.25423728813559321</v>
      </c>
      <c r="R68" s="67">
        <v>0.3559322033898305</v>
      </c>
      <c r="S68" s="67">
        <v>0</v>
      </c>
      <c r="T68" s="67">
        <v>0.20338983050847459</v>
      </c>
      <c r="U68" s="67">
        <v>0.1864406779661017</v>
      </c>
      <c r="V68" s="123">
        <v>59</v>
      </c>
      <c r="W68" s="67" t="s">
        <v>774</v>
      </c>
      <c r="X68" s="67" t="s">
        <v>774</v>
      </c>
      <c r="Y68" s="67" t="s">
        <v>774</v>
      </c>
      <c r="Z68" s="67" t="s">
        <v>774</v>
      </c>
      <c r="AA68" s="67" t="s">
        <v>774</v>
      </c>
      <c r="AB68" s="123" t="s">
        <v>774</v>
      </c>
      <c r="AC68" s="63">
        <v>0.27272727272727271</v>
      </c>
      <c r="AD68" s="32">
        <v>0.25454545454545452</v>
      </c>
      <c r="AE68" s="63">
        <v>0</v>
      </c>
      <c r="AF68" s="63">
        <v>0.36363636363636365</v>
      </c>
      <c r="AG68" s="63">
        <v>0.10909090909090909</v>
      </c>
      <c r="AH68" s="59">
        <v>55</v>
      </c>
      <c r="AI68" s="63" t="s">
        <v>774</v>
      </c>
      <c r="AJ68" s="32" t="s">
        <v>774</v>
      </c>
      <c r="AK68" s="63" t="s">
        <v>774</v>
      </c>
      <c r="AL68" s="63" t="s">
        <v>774</v>
      </c>
      <c r="AM68" s="63" t="s">
        <v>774</v>
      </c>
      <c r="AN68" s="59" t="s">
        <v>774</v>
      </c>
      <c r="AO68" s="116">
        <v>0.18032786885245902</v>
      </c>
      <c r="AP68" s="116">
        <v>0.34426229508196721</v>
      </c>
      <c r="AQ68" s="116">
        <v>0</v>
      </c>
      <c r="AR68" s="116">
        <v>0.37704918032786883</v>
      </c>
      <c r="AS68" s="116">
        <v>9.8360655737704916E-2</v>
      </c>
      <c r="AT68" s="117">
        <v>61</v>
      </c>
      <c r="AU68" s="116" t="s">
        <v>774</v>
      </c>
      <c r="AV68" s="116" t="s">
        <v>774</v>
      </c>
      <c r="AW68" s="116" t="s">
        <v>774</v>
      </c>
      <c r="AX68" s="116" t="s">
        <v>774</v>
      </c>
      <c r="AY68" s="116" t="s">
        <v>774</v>
      </c>
      <c r="AZ68" s="116" t="s">
        <v>774</v>
      </c>
    </row>
    <row r="69" spans="1:52">
      <c r="A69" s="57" t="s">
        <v>134</v>
      </c>
      <c r="B69" s="58">
        <v>105</v>
      </c>
      <c r="C69" s="58" t="s">
        <v>13</v>
      </c>
      <c r="D69" s="21" t="s">
        <v>135</v>
      </c>
      <c r="E69" s="60">
        <v>0.21621621621621623</v>
      </c>
      <c r="F69" s="60">
        <v>0.51351351351351349</v>
      </c>
      <c r="G69" s="60">
        <v>0</v>
      </c>
      <c r="H69" s="60">
        <v>0.16216216216216217</v>
      </c>
      <c r="I69" s="60">
        <v>0.10810810810810811</v>
      </c>
      <c r="J69" s="59">
        <v>37</v>
      </c>
      <c r="K69" s="63" t="s">
        <v>694</v>
      </c>
      <c r="L69" s="32" t="s">
        <v>694</v>
      </c>
      <c r="M69" s="63" t="s">
        <v>694</v>
      </c>
      <c r="N69" s="63" t="s">
        <v>694</v>
      </c>
      <c r="O69" s="63" t="s">
        <v>694</v>
      </c>
      <c r="P69" s="63" t="s">
        <v>694</v>
      </c>
      <c r="Q69" s="67">
        <v>0.20754716981132076</v>
      </c>
      <c r="R69" s="67">
        <v>0.60377358490566035</v>
      </c>
      <c r="S69" s="67">
        <v>1.8867924528301886E-2</v>
      </c>
      <c r="T69" s="67">
        <v>5.6603773584905662E-2</v>
      </c>
      <c r="U69" s="67">
        <v>0.11320754716981132</v>
      </c>
      <c r="V69" s="123">
        <v>53</v>
      </c>
      <c r="W69" s="67" t="s">
        <v>774</v>
      </c>
      <c r="X69" s="67" t="s">
        <v>774</v>
      </c>
      <c r="Y69" s="67" t="s">
        <v>774</v>
      </c>
      <c r="Z69" s="67" t="s">
        <v>774</v>
      </c>
      <c r="AA69" s="67" t="s">
        <v>774</v>
      </c>
      <c r="AB69" s="123" t="s">
        <v>774</v>
      </c>
      <c r="AC69" s="63">
        <v>0</v>
      </c>
      <c r="AD69" s="32">
        <v>0.78</v>
      </c>
      <c r="AE69" s="63">
        <v>0</v>
      </c>
      <c r="AF69" s="63">
        <v>0.02</v>
      </c>
      <c r="AG69" s="63">
        <v>0.2</v>
      </c>
      <c r="AH69" s="59">
        <v>50</v>
      </c>
      <c r="AI69" s="63" t="s">
        <v>774</v>
      </c>
      <c r="AJ69" s="32" t="s">
        <v>774</v>
      </c>
      <c r="AK69" s="63" t="s">
        <v>774</v>
      </c>
      <c r="AL69" s="63" t="s">
        <v>774</v>
      </c>
      <c r="AM69" s="63" t="s">
        <v>774</v>
      </c>
      <c r="AN69" s="59" t="s">
        <v>774</v>
      </c>
      <c r="AO69" s="116">
        <v>0</v>
      </c>
      <c r="AP69" s="116">
        <v>0.875</v>
      </c>
      <c r="AQ69" s="116">
        <v>2.5000000000000001E-2</v>
      </c>
      <c r="AR69" s="116">
        <v>2.5000000000000001E-2</v>
      </c>
      <c r="AS69" s="116">
        <v>7.4999999999999997E-2</v>
      </c>
      <c r="AT69" s="117">
        <v>40</v>
      </c>
      <c r="AU69" s="116" t="s">
        <v>694</v>
      </c>
      <c r="AV69" s="116" t="s">
        <v>694</v>
      </c>
      <c r="AW69" s="116" t="s">
        <v>694</v>
      </c>
      <c r="AX69" s="116" t="s">
        <v>694</v>
      </c>
      <c r="AY69" s="116" t="s">
        <v>694</v>
      </c>
      <c r="AZ69" s="117" t="s">
        <v>694</v>
      </c>
    </row>
    <row r="70" spans="1:52">
      <c r="A70" s="57" t="s">
        <v>136</v>
      </c>
      <c r="B70" s="58">
        <v>171</v>
      </c>
      <c r="C70" s="58" t="s">
        <v>13</v>
      </c>
      <c r="D70" s="21" t="s">
        <v>137</v>
      </c>
      <c r="E70" s="60">
        <v>0.81967213114754101</v>
      </c>
      <c r="F70" s="60">
        <v>3.2786885245901641E-2</v>
      </c>
      <c r="G70" s="60">
        <v>0</v>
      </c>
      <c r="H70" s="60">
        <v>1.6393442622950821E-2</v>
      </c>
      <c r="I70" s="60">
        <v>0.13114754098360656</v>
      </c>
      <c r="J70" s="59">
        <v>61</v>
      </c>
      <c r="K70" s="60" t="s">
        <v>774</v>
      </c>
      <c r="L70" s="60" t="s">
        <v>774</v>
      </c>
      <c r="M70" s="60" t="s">
        <v>774</v>
      </c>
      <c r="N70" s="60" t="s">
        <v>774</v>
      </c>
      <c r="O70" s="60" t="s">
        <v>774</v>
      </c>
      <c r="P70" s="60" t="s">
        <v>774</v>
      </c>
      <c r="Q70" s="67">
        <v>0.76271186440677963</v>
      </c>
      <c r="R70" s="67">
        <v>3.3898305084745763E-2</v>
      </c>
      <c r="S70" s="67">
        <v>0</v>
      </c>
      <c r="T70" s="67">
        <v>3.3898305084745763E-2</v>
      </c>
      <c r="U70" s="67">
        <v>0.16949152542372881</v>
      </c>
      <c r="V70" s="123">
        <v>59</v>
      </c>
      <c r="W70" s="67" t="s">
        <v>774</v>
      </c>
      <c r="X70" s="67" t="s">
        <v>774</v>
      </c>
      <c r="Y70" s="67" t="s">
        <v>774</v>
      </c>
      <c r="Z70" s="67" t="s">
        <v>774</v>
      </c>
      <c r="AA70" s="67" t="s">
        <v>774</v>
      </c>
      <c r="AB70" s="123" t="s">
        <v>774</v>
      </c>
      <c r="AC70" s="63">
        <v>0.87878787878787878</v>
      </c>
      <c r="AD70" s="32">
        <v>0</v>
      </c>
      <c r="AE70" s="63">
        <v>0</v>
      </c>
      <c r="AF70" s="63">
        <v>4.5454545454545456E-2</v>
      </c>
      <c r="AG70" s="63">
        <v>7.575757575757576E-2</v>
      </c>
      <c r="AH70" s="59">
        <v>66</v>
      </c>
      <c r="AI70" s="63" t="s">
        <v>774</v>
      </c>
      <c r="AJ70" s="32" t="s">
        <v>774</v>
      </c>
      <c r="AK70" s="63" t="s">
        <v>774</v>
      </c>
      <c r="AL70" s="63" t="s">
        <v>774</v>
      </c>
      <c r="AM70" s="63" t="s">
        <v>774</v>
      </c>
      <c r="AN70" s="59" t="s">
        <v>774</v>
      </c>
      <c r="AO70" s="116">
        <v>0.90769230769230769</v>
      </c>
      <c r="AP70" s="116">
        <v>1.5384615384615385E-2</v>
      </c>
      <c r="AQ70" s="116">
        <v>0</v>
      </c>
      <c r="AR70" s="116">
        <v>3.0769230769230771E-2</v>
      </c>
      <c r="AS70" s="116">
        <v>4.6153846153846156E-2</v>
      </c>
      <c r="AT70" s="117">
        <v>65</v>
      </c>
      <c r="AU70" s="116" t="s">
        <v>774</v>
      </c>
      <c r="AV70" s="116" t="s">
        <v>774</v>
      </c>
      <c r="AW70" s="116" t="s">
        <v>774</v>
      </c>
      <c r="AX70" s="116" t="s">
        <v>774</v>
      </c>
      <c r="AY70" s="116" t="s">
        <v>774</v>
      </c>
      <c r="AZ70" s="116" t="s">
        <v>774</v>
      </c>
    </row>
    <row r="71" spans="1:52">
      <c r="A71" s="57" t="s">
        <v>138</v>
      </c>
      <c r="B71" s="58">
        <v>105</v>
      </c>
      <c r="C71" s="58" t="s">
        <v>13</v>
      </c>
      <c r="D71" s="21" t="s">
        <v>139</v>
      </c>
      <c r="E71" s="60" t="s">
        <v>774</v>
      </c>
      <c r="F71" s="60" t="s">
        <v>774</v>
      </c>
      <c r="G71" s="60" t="s">
        <v>774</v>
      </c>
      <c r="H71" s="60" t="s">
        <v>774</v>
      </c>
      <c r="I71" s="60" t="s">
        <v>774</v>
      </c>
      <c r="J71" s="60" t="s">
        <v>774</v>
      </c>
      <c r="K71" s="63" t="s">
        <v>694</v>
      </c>
      <c r="L71" s="32" t="s">
        <v>694</v>
      </c>
      <c r="M71" s="63" t="s">
        <v>694</v>
      </c>
      <c r="N71" s="63" t="s">
        <v>694</v>
      </c>
      <c r="O71" s="63" t="s">
        <v>694</v>
      </c>
      <c r="P71" s="63" t="s">
        <v>694</v>
      </c>
      <c r="Q71" s="67" t="s">
        <v>774</v>
      </c>
      <c r="R71" s="67" t="s">
        <v>774</v>
      </c>
      <c r="S71" s="67" t="s">
        <v>774</v>
      </c>
      <c r="T71" s="67" t="s">
        <v>774</v>
      </c>
      <c r="U71" s="67" t="s">
        <v>774</v>
      </c>
      <c r="V71" s="123" t="s">
        <v>774</v>
      </c>
      <c r="W71" s="67" t="s">
        <v>694</v>
      </c>
      <c r="X71" s="67" t="s">
        <v>694</v>
      </c>
      <c r="Y71" s="67" t="s">
        <v>694</v>
      </c>
      <c r="Z71" s="67" t="s">
        <v>694</v>
      </c>
      <c r="AA71" s="67" t="s">
        <v>694</v>
      </c>
      <c r="AB71" s="123" t="s">
        <v>694</v>
      </c>
      <c r="AC71" s="63" t="s">
        <v>694</v>
      </c>
      <c r="AD71" s="32" t="s">
        <v>694</v>
      </c>
      <c r="AE71" s="63" t="s">
        <v>694</v>
      </c>
      <c r="AF71" s="63" t="s">
        <v>694</v>
      </c>
      <c r="AG71" s="63" t="s">
        <v>694</v>
      </c>
      <c r="AH71" s="63" t="s">
        <v>694</v>
      </c>
      <c r="AI71" s="63" t="s">
        <v>694</v>
      </c>
      <c r="AJ71" s="63" t="s">
        <v>694</v>
      </c>
      <c r="AK71" s="63" t="s">
        <v>694</v>
      </c>
      <c r="AL71" s="63" t="s">
        <v>694</v>
      </c>
      <c r="AM71" s="63" t="s">
        <v>694</v>
      </c>
      <c r="AN71" s="63" t="s">
        <v>694</v>
      </c>
      <c r="AO71" s="116" t="s">
        <v>774</v>
      </c>
      <c r="AP71" s="116" t="s">
        <v>774</v>
      </c>
      <c r="AQ71" s="116" t="s">
        <v>774</v>
      </c>
      <c r="AR71" s="116" t="s">
        <v>774</v>
      </c>
      <c r="AS71" s="116" t="s">
        <v>774</v>
      </c>
      <c r="AT71" s="116" t="s">
        <v>774</v>
      </c>
      <c r="AU71" s="116" t="s">
        <v>694</v>
      </c>
      <c r="AV71" s="116" t="s">
        <v>694</v>
      </c>
      <c r="AW71" s="116" t="s">
        <v>694</v>
      </c>
      <c r="AX71" s="116" t="s">
        <v>694</v>
      </c>
      <c r="AY71" s="116" t="s">
        <v>694</v>
      </c>
      <c r="AZ71" s="117" t="s">
        <v>694</v>
      </c>
    </row>
    <row r="72" spans="1:52">
      <c r="A72" s="57" t="s">
        <v>140</v>
      </c>
      <c r="B72" s="58">
        <v>121</v>
      </c>
      <c r="C72" s="58" t="s">
        <v>13</v>
      </c>
      <c r="D72" s="21" t="s">
        <v>141</v>
      </c>
      <c r="E72" s="60">
        <v>0.8571428571428571</v>
      </c>
      <c r="F72" s="60">
        <v>0</v>
      </c>
      <c r="G72" s="60">
        <v>7.1428571428571425E-2</v>
      </c>
      <c r="H72" s="60">
        <v>7.1428571428571425E-2</v>
      </c>
      <c r="I72" s="60">
        <v>0</v>
      </c>
      <c r="J72" s="59">
        <v>14</v>
      </c>
      <c r="K72" s="60" t="s">
        <v>774</v>
      </c>
      <c r="L72" s="60" t="s">
        <v>774</v>
      </c>
      <c r="M72" s="60" t="s">
        <v>774</v>
      </c>
      <c r="N72" s="60" t="s">
        <v>774</v>
      </c>
      <c r="O72" s="60" t="s">
        <v>774</v>
      </c>
      <c r="P72" s="60" t="s">
        <v>774</v>
      </c>
      <c r="Q72" s="67">
        <v>0.84210526315789469</v>
      </c>
      <c r="R72" s="67">
        <v>0</v>
      </c>
      <c r="S72" s="67">
        <v>0</v>
      </c>
      <c r="T72" s="67">
        <v>0</v>
      </c>
      <c r="U72" s="67">
        <v>0.15789473684210525</v>
      </c>
      <c r="V72" s="123">
        <v>19</v>
      </c>
      <c r="W72" s="67" t="s">
        <v>694</v>
      </c>
      <c r="X72" s="67" t="s">
        <v>694</v>
      </c>
      <c r="Y72" s="67" t="s">
        <v>694</v>
      </c>
      <c r="Z72" s="67" t="s">
        <v>694</v>
      </c>
      <c r="AA72" s="67" t="s">
        <v>694</v>
      </c>
      <c r="AB72" s="123" t="s">
        <v>694</v>
      </c>
      <c r="AC72" s="63">
        <v>0.95</v>
      </c>
      <c r="AD72" s="32">
        <v>0</v>
      </c>
      <c r="AE72" s="63">
        <v>0</v>
      </c>
      <c r="AF72" s="63">
        <v>0</v>
      </c>
      <c r="AG72" s="63">
        <v>0.05</v>
      </c>
      <c r="AH72" s="59">
        <v>20</v>
      </c>
      <c r="AI72" s="63" t="s">
        <v>694</v>
      </c>
      <c r="AJ72" s="63" t="s">
        <v>694</v>
      </c>
      <c r="AK72" s="63" t="s">
        <v>694</v>
      </c>
      <c r="AL72" s="63" t="s">
        <v>694</v>
      </c>
      <c r="AM72" s="63" t="s">
        <v>694</v>
      </c>
      <c r="AN72" s="63" t="s">
        <v>694</v>
      </c>
      <c r="AO72" s="116">
        <v>1</v>
      </c>
      <c r="AP72" s="116">
        <v>0</v>
      </c>
      <c r="AQ72" s="116">
        <v>0</v>
      </c>
      <c r="AR72" s="116">
        <v>0</v>
      </c>
      <c r="AS72" s="116">
        <v>0</v>
      </c>
      <c r="AT72" s="117">
        <v>14</v>
      </c>
      <c r="AU72" s="116" t="s">
        <v>694</v>
      </c>
      <c r="AV72" s="116" t="s">
        <v>694</v>
      </c>
      <c r="AW72" s="116" t="s">
        <v>694</v>
      </c>
      <c r="AX72" s="116" t="s">
        <v>694</v>
      </c>
      <c r="AY72" s="116" t="s">
        <v>694</v>
      </c>
      <c r="AZ72" s="117" t="s">
        <v>694</v>
      </c>
    </row>
    <row r="73" spans="1:52">
      <c r="A73" s="57" t="s">
        <v>142</v>
      </c>
      <c r="B73" s="58">
        <v>189</v>
      </c>
      <c r="C73" s="58" t="s">
        <v>8</v>
      </c>
      <c r="D73" s="21" t="s">
        <v>143</v>
      </c>
      <c r="E73" s="60">
        <v>0.58610271903323263</v>
      </c>
      <c r="F73" s="60">
        <v>0.2809667673716012</v>
      </c>
      <c r="G73" s="60">
        <v>0</v>
      </c>
      <c r="H73" s="60">
        <v>3.0211480362537766E-2</v>
      </c>
      <c r="I73" s="60">
        <v>0.1027190332326284</v>
      </c>
      <c r="J73" s="59">
        <v>331</v>
      </c>
      <c r="K73" s="105">
        <v>0.5641025641025641</v>
      </c>
      <c r="L73" s="105">
        <v>0.38461538461538464</v>
      </c>
      <c r="M73" s="105">
        <v>0</v>
      </c>
      <c r="N73" s="105">
        <v>0</v>
      </c>
      <c r="O73" s="105">
        <v>5.128205128205128E-2</v>
      </c>
      <c r="P73" s="21">
        <v>39</v>
      </c>
      <c r="Q73" s="67">
        <v>0.67774086378737541</v>
      </c>
      <c r="R73" s="67">
        <v>0.16943521594684385</v>
      </c>
      <c r="S73" s="67">
        <v>0</v>
      </c>
      <c r="T73" s="67">
        <v>5.9800664451827246E-2</v>
      </c>
      <c r="U73" s="67">
        <v>9.3023255813953487E-2</v>
      </c>
      <c r="V73" s="123">
        <v>301</v>
      </c>
      <c r="W73" s="67">
        <v>0.64864864864864868</v>
      </c>
      <c r="X73" s="67">
        <v>0.24324324324324326</v>
      </c>
      <c r="Y73" s="67">
        <v>0</v>
      </c>
      <c r="Z73" s="67">
        <v>5.4054054054054057E-2</v>
      </c>
      <c r="AA73" s="67">
        <v>5.4054054054054057E-2</v>
      </c>
      <c r="AB73" s="123">
        <v>37</v>
      </c>
      <c r="AC73" s="63">
        <v>0.72569444444444442</v>
      </c>
      <c r="AD73" s="32">
        <v>9.0277777777777776E-2</v>
      </c>
      <c r="AE73" s="63">
        <v>0</v>
      </c>
      <c r="AF73" s="63">
        <v>8.3333333333333329E-2</v>
      </c>
      <c r="AG73" s="63">
        <v>0.10069444444444445</v>
      </c>
      <c r="AH73" s="59">
        <v>288</v>
      </c>
      <c r="AI73" s="63">
        <v>0.72972972972972971</v>
      </c>
      <c r="AJ73" s="63">
        <v>0.1891891891891892</v>
      </c>
      <c r="AK73" s="63">
        <v>0</v>
      </c>
      <c r="AL73" s="63">
        <v>0</v>
      </c>
      <c r="AM73" s="63">
        <v>8.1081081081081086E-2</v>
      </c>
      <c r="AN73" s="59">
        <v>37</v>
      </c>
      <c r="AO73" s="116">
        <v>0.34979423868312759</v>
      </c>
      <c r="AP73" s="116">
        <v>0.46502057613168724</v>
      </c>
      <c r="AQ73" s="116">
        <v>8.23045267489712E-3</v>
      </c>
      <c r="AR73" s="116">
        <v>8.2304526748971193E-2</v>
      </c>
      <c r="AS73" s="116">
        <v>9.4650205761316872E-2</v>
      </c>
      <c r="AT73" s="117">
        <v>243</v>
      </c>
      <c r="AU73" s="116">
        <v>0.3783783783783784</v>
      </c>
      <c r="AV73" s="116">
        <v>0.59459459459459463</v>
      </c>
      <c r="AW73" s="116">
        <v>0</v>
      </c>
      <c r="AX73" s="116">
        <v>2.7027027027027029E-2</v>
      </c>
      <c r="AY73" s="116">
        <v>0</v>
      </c>
      <c r="AZ73" s="117">
        <v>37</v>
      </c>
    </row>
    <row r="74" spans="1:52">
      <c r="A74" s="57" t="s">
        <v>144</v>
      </c>
      <c r="B74" s="58">
        <v>105</v>
      </c>
      <c r="C74" s="58" t="s">
        <v>13</v>
      </c>
      <c r="D74" s="21" t="s">
        <v>145</v>
      </c>
      <c r="E74" s="60">
        <v>0.95454545454545459</v>
      </c>
      <c r="F74" s="60">
        <v>0</v>
      </c>
      <c r="G74" s="60">
        <v>0</v>
      </c>
      <c r="H74" s="60">
        <v>4.5454545454545456E-2</v>
      </c>
      <c r="I74" s="60">
        <v>0</v>
      </c>
      <c r="J74" s="59">
        <v>22</v>
      </c>
      <c r="K74" s="63" t="s">
        <v>694</v>
      </c>
      <c r="L74" s="32" t="s">
        <v>694</v>
      </c>
      <c r="M74" s="63" t="s">
        <v>694</v>
      </c>
      <c r="N74" s="63" t="s">
        <v>694</v>
      </c>
      <c r="O74" s="63" t="s">
        <v>694</v>
      </c>
      <c r="P74" s="63" t="s">
        <v>694</v>
      </c>
      <c r="Q74" s="67">
        <v>0.21428571428571427</v>
      </c>
      <c r="R74" s="67">
        <v>0.6428571428571429</v>
      </c>
      <c r="S74" s="67">
        <v>0</v>
      </c>
      <c r="T74" s="67">
        <v>0.14285714285714285</v>
      </c>
      <c r="U74" s="67">
        <v>0</v>
      </c>
      <c r="V74" s="123">
        <v>28</v>
      </c>
      <c r="W74" s="67" t="s">
        <v>694</v>
      </c>
      <c r="X74" s="67" t="s">
        <v>694</v>
      </c>
      <c r="Y74" s="67" t="s">
        <v>694</v>
      </c>
      <c r="Z74" s="67" t="s">
        <v>694</v>
      </c>
      <c r="AA74" s="67" t="s">
        <v>694</v>
      </c>
      <c r="AB74" s="123" t="s">
        <v>694</v>
      </c>
      <c r="AC74" s="63">
        <v>0.17142857142857143</v>
      </c>
      <c r="AD74" s="32">
        <v>0.45714285714285713</v>
      </c>
      <c r="AE74" s="63">
        <v>0</v>
      </c>
      <c r="AF74" s="63">
        <v>0.37142857142857144</v>
      </c>
      <c r="AG74" s="63">
        <v>0</v>
      </c>
      <c r="AH74" s="59">
        <v>35</v>
      </c>
      <c r="AI74" s="63" t="s">
        <v>694</v>
      </c>
      <c r="AJ74" s="63" t="s">
        <v>694</v>
      </c>
      <c r="AK74" s="63" t="s">
        <v>694</v>
      </c>
      <c r="AL74" s="63" t="s">
        <v>694</v>
      </c>
      <c r="AM74" s="63" t="s">
        <v>694</v>
      </c>
      <c r="AN74" s="63" t="s">
        <v>694</v>
      </c>
      <c r="AO74" s="116">
        <v>0</v>
      </c>
      <c r="AP74" s="116">
        <v>0.6</v>
      </c>
      <c r="AQ74" s="116">
        <v>0</v>
      </c>
      <c r="AR74" s="116">
        <v>0.4</v>
      </c>
      <c r="AS74" s="116">
        <v>0</v>
      </c>
      <c r="AT74" s="117">
        <v>20</v>
      </c>
      <c r="AU74" s="116" t="s">
        <v>694</v>
      </c>
      <c r="AV74" s="116" t="s">
        <v>694</v>
      </c>
      <c r="AW74" s="116" t="s">
        <v>694</v>
      </c>
      <c r="AX74" s="116" t="s">
        <v>694</v>
      </c>
      <c r="AY74" s="116" t="s">
        <v>694</v>
      </c>
      <c r="AZ74" s="117" t="s">
        <v>694</v>
      </c>
    </row>
    <row r="75" spans="1:52">
      <c r="A75" s="57" t="s">
        <v>146</v>
      </c>
      <c r="B75" s="58">
        <v>113</v>
      </c>
      <c r="C75" s="58" t="s">
        <v>13</v>
      </c>
      <c r="D75" s="21" t="s">
        <v>147</v>
      </c>
      <c r="E75" s="60">
        <v>5.8823529411764705E-2</v>
      </c>
      <c r="F75" s="60">
        <v>0.94117647058823528</v>
      </c>
      <c r="G75" s="60">
        <v>0</v>
      </c>
      <c r="H75" s="60">
        <v>0</v>
      </c>
      <c r="I75" s="60">
        <v>0</v>
      </c>
      <c r="J75" s="59">
        <v>17</v>
      </c>
      <c r="K75" s="63" t="s">
        <v>694</v>
      </c>
      <c r="L75" s="32" t="s">
        <v>694</v>
      </c>
      <c r="M75" s="63" t="s">
        <v>694</v>
      </c>
      <c r="N75" s="63" t="s">
        <v>694</v>
      </c>
      <c r="O75" s="63" t="s">
        <v>694</v>
      </c>
      <c r="P75" s="63" t="s">
        <v>694</v>
      </c>
      <c r="Q75" s="67">
        <v>0</v>
      </c>
      <c r="R75" s="67">
        <v>0.91304347826086951</v>
      </c>
      <c r="S75" s="67">
        <v>0</v>
      </c>
      <c r="T75" s="67">
        <v>8.6956521739130432E-2</v>
      </c>
      <c r="U75" s="67">
        <v>0</v>
      </c>
      <c r="V75" s="123">
        <v>23</v>
      </c>
      <c r="W75" s="67" t="s">
        <v>694</v>
      </c>
      <c r="X75" s="67" t="s">
        <v>694</v>
      </c>
      <c r="Y75" s="67" t="s">
        <v>694</v>
      </c>
      <c r="Z75" s="67" t="s">
        <v>694</v>
      </c>
      <c r="AA75" s="67" t="s">
        <v>694</v>
      </c>
      <c r="AB75" s="123" t="s">
        <v>694</v>
      </c>
      <c r="AC75" s="63">
        <v>0</v>
      </c>
      <c r="AD75" s="32">
        <v>0.9375</v>
      </c>
      <c r="AE75" s="63">
        <v>0</v>
      </c>
      <c r="AF75" s="63">
        <v>6.25E-2</v>
      </c>
      <c r="AG75" s="63">
        <v>0</v>
      </c>
      <c r="AH75" s="59">
        <v>16</v>
      </c>
      <c r="AI75" s="63" t="s">
        <v>694</v>
      </c>
      <c r="AJ75" s="63" t="s">
        <v>694</v>
      </c>
      <c r="AK75" s="63" t="s">
        <v>694</v>
      </c>
      <c r="AL75" s="63" t="s">
        <v>694</v>
      </c>
      <c r="AM75" s="63" t="s">
        <v>694</v>
      </c>
      <c r="AN75" s="63" t="s">
        <v>694</v>
      </c>
      <c r="AO75" s="116">
        <v>0.125</v>
      </c>
      <c r="AP75" s="116">
        <v>0.875</v>
      </c>
      <c r="AQ75" s="116">
        <v>0</v>
      </c>
      <c r="AR75" s="116">
        <v>0</v>
      </c>
      <c r="AS75" s="116">
        <v>0</v>
      </c>
      <c r="AT75" s="117">
        <v>16</v>
      </c>
      <c r="AU75" s="116" t="s">
        <v>694</v>
      </c>
      <c r="AV75" s="116" t="s">
        <v>694</v>
      </c>
      <c r="AW75" s="116" t="s">
        <v>694</v>
      </c>
      <c r="AX75" s="116" t="s">
        <v>694</v>
      </c>
      <c r="AY75" s="116" t="s">
        <v>694</v>
      </c>
      <c r="AZ75" s="117" t="s">
        <v>694</v>
      </c>
    </row>
    <row r="76" spans="1:52">
      <c r="A76" s="57" t="s">
        <v>148</v>
      </c>
      <c r="B76" s="58">
        <v>101</v>
      </c>
      <c r="C76" s="58" t="s">
        <v>13</v>
      </c>
      <c r="D76" s="21" t="s">
        <v>149</v>
      </c>
      <c r="E76" s="63" t="s">
        <v>694</v>
      </c>
      <c r="F76" s="32" t="s">
        <v>694</v>
      </c>
      <c r="G76" s="63" t="s">
        <v>694</v>
      </c>
      <c r="H76" s="63" t="s">
        <v>694</v>
      </c>
      <c r="I76" s="63" t="s">
        <v>694</v>
      </c>
      <c r="J76" s="63" t="s">
        <v>694</v>
      </c>
      <c r="K76" s="63" t="s">
        <v>694</v>
      </c>
      <c r="L76" s="32" t="s">
        <v>694</v>
      </c>
      <c r="M76" s="63" t="s">
        <v>694</v>
      </c>
      <c r="N76" s="63" t="s">
        <v>694</v>
      </c>
      <c r="O76" s="63" t="s">
        <v>694</v>
      </c>
      <c r="P76" s="63" t="s">
        <v>694</v>
      </c>
      <c r="Q76" s="67" t="s">
        <v>774</v>
      </c>
      <c r="R76" s="67" t="s">
        <v>774</v>
      </c>
      <c r="S76" s="67" t="s">
        <v>774</v>
      </c>
      <c r="T76" s="67" t="s">
        <v>774</v>
      </c>
      <c r="U76" s="67" t="s">
        <v>774</v>
      </c>
      <c r="V76" s="123" t="s">
        <v>774</v>
      </c>
      <c r="W76" s="67" t="s">
        <v>694</v>
      </c>
      <c r="X76" s="67" t="s">
        <v>694</v>
      </c>
      <c r="Y76" s="67" t="s">
        <v>694</v>
      </c>
      <c r="Z76" s="67" t="s">
        <v>694</v>
      </c>
      <c r="AA76" s="67" t="s">
        <v>694</v>
      </c>
      <c r="AB76" s="123" t="s">
        <v>694</v>
      </c>
      <c r="AC76" s="63" t="s">
        <v>694</v>
      </c>
      <c r="AD76" s="32" t="s">
        <v>694</v>
      </c>
      <c r="AE76" s="63" t="s">
        <v>694</v>
      </c>
      <c r="AF76" s="63" t="s">
        <v>694</v>
      </c>
      <c r="AG76" s="63" t="s">
        <v>694</v>
      </c>
      <c r="AH76" s="63" t="s">
        <v>694</v>
      </c>
      <c r="AI76" s="63" t="s">
        <v>694</v>
      </c>
      <c r="AJ76" s="63" t="s">
        <v>694</v>
      </c>
      <c r="AK76" s="63" t="s">
        <v>694</v>
      </c>
      <c r="AL76" s="63" t="s">
        <v>694</v>
      </c>
      <c r="AM76" s="63" t="s">
        <v>694</v>
      </c>
      <c r="AN76" s="63" t="s">
        <v>694</v>
      </c>
      <c r="AO76" s="116" t="s">
        <v>774</v>
      </c>
      <c r="AP76" s="116" t="s">
        <v>774</v>
      </c>
      <c r="AQ76" s="116" t="s">
        <v>774</v>
      </c>
      <c r="AR76" s="116" t="s">
        <v>774</v>
      </c>
      <c r="AS76" s="116" t="s">
        <v>774</v>
      </c>
      <c r="AT76" s="116" t="s">
        <v>774</v>
      </c>
      <c r="AU76" s="116" t="s">
        <v>694</v>
      </c>
      <c r="AV76" s="116" t="s">
        <v>694</v>
      </c>
      <c r="AW76" s="116" t="s">
        <v>694</v>
      </c>
      <c r="AX76" s="116" t="s">
        <v>694</v>
      </c>
      <c r="AY76" s="116" t="s">
        <v>694</v>
      </c>
      <c r="AZ76" s="117" t="s">
        <v>694</v>
      </c>
    </row>
    <row r="77" spans="1:52">
      <c r="A77" s="57" t="s">
        <v>150</v>
      </c>
      <c r="B77" s="58">
        <v>171</v>
      </c>
      <c r="C77" s="58" t="s">
        <v>13</v>
      </c>
      <c r="D77" s="21" t="s">
        <v>151</v>
      </c>
      <c r="E77" s="60" t="s">
        <v>774</v>
      </c>
      <c r="F77" s="60" t="s">
        <v>774</v>
      </c>
      <c r="G77" s="60" t="s">
        <v>774</v>
      </c>
      <c r="H77" s="60" t="s">
        <v>774</v>
      </c>
      <c r="I77" s="60" t="s">
        <v>774</v>
      </c>
      <c r="J77" s="60" t="s">
        <v>774</v>
      </c>
      <c r="K77" s="63" t="s">
        <v>694</v>
      </c>
      <c r="L77" s="32" t="s">
        <v>694</v>
      </c>
      <c r="M77" s="63" t="s">
        <v>694</v>
      </c>
      <c r="N77" s="63" t="s">
        <v>694</v>
      </c>
      <c r="O77" s="63" t="s">
        <v>694</v>
      </c>
      <c r="P77" s="63" t="s">
        <v>694</v>
      </c>
      <c r="Q77" s="67" t="s">
        <v>774</v>
      </c>
      <c r="R77" s="67" t="s">
        <v>774</v>
      </c>
      <c r="S77" s="67" t="s">
        <v>774</v>
      </c>
      <c r="T77" s="67" t="s">
        <v>774</v>
      </c>
      <c r="U77" s="67" t="s">
        <v>774</v>
      </c>
      <c r="V77" s="123" t="s">
        <v>774</v>
      </c>
      <c r="W77" s="67" t="s">
        <v>694</v>
      </c>
      <c r="X77" s="67" t="s">
        <v>694</v>
      </c>
      <c r="Y77" s="67" t="s">
        <v>694</v>
      </c>
      <c r="Z77" s="67" t="s">
        <v>694</v>
      </c>
      <c r="AA77" s="67" t="s">
        <v>694</v>
      </c>
      <c r="AB77" s="123" t="s">
        <v>694</v>
      </c>
      <c r="AC77" s="63" t="s">
        <v>774</v>
      </c>
      <c r="AD77" s="32" t="s">
        <v>774</v>
      </c>
      <c r="AE77" s="63" t="s">
        <v>774</v>
      </c>
      <c r="AF77" s="63" t="s">
        <v>774</v>
      </c>
      <c r="AG77" s="63" t="s">
        <v>774</v>
      </c>
      <c r="AH77" s="59" t="s">
        <v>774</v>
      </c>
      <c r="AI77" s="63" t="s">
        <v>694</v>
      </c>
      <c r="AJ77" s="63" t="s">
        <v>694</v>
      </c>
      <c r="AK77" s="63" t="s">
        <v>694</v>
      </c>
      <c r="AL77" s="63" t="s">
        <v>694</v>
      </c>
      <c r="AM77" s="63" t="s">
        <v>694</v>
      </c>
      <c r="AN77" s="63" t="s">
        <v>694</v>
      </c>
      <c r="AO77" s="116" t="s">
        <v>774</v>
      </c>
      <c r="AP77" s="116" t="s">
        <v>774</v>
      </c>
      <c r="AQ77" s="116" t="s">
        <v>774</v>
      </c>
      <c r="AR77" s="116" t="s">
        <v>774</v>
      </c>
      <c r="AS77" s="116" t="s">
        <v>774</v>
      </c>
      <c r="AT77" s="116" t="s">
        <v>774</v>
      </c>
      <c r="AU77" s="116" t="s">
        <v>694</v>
      </c>
      <c r="AV77" s="116" t="s">
        <v>694</v>
      </c>
      <c r="AW77" s="116" t="s">
        <v>694</v>
      </c>
      <c r="AX77" s="116" t="s">
        <v>694</v>
      </c>
      <c r="AY77" s="116" t="s">
        <v>694</v>
      </c>
      <c r="AZ77" s="117" t="s">
        <v>694</v>
      </c>
    </row>
    <row r="78" spans="1:52">
      <c r="A78" s="57" t="s">
        <v>152</v>
      </c>
      <c r="B78" s="58">
        <v>121</v>
      </c>
      <c r="C78" s="58" t="s">
        <v>13</v>
      </c>
      <c r="D78" s="21" t="s">
        <v>153</v>
      </c>
      <c r="E78" s="60">
        <v>0.29333333333333333</v>
      </c>
      <c r="F78" s="60">
        <v>0.33333333333333331</v>
      </c>
      <c r="G78" s="60">
        <v>0</v>
      </c>
      <c r="H78" s="60">
        <v>0.26666666666666666</v>
      </c>
      <c r="I78" s="60">
        <v>0.10666666666666667</v>
      </c>
      <c r="J78" s="59">
        <v>75</v>
      </c>
      <c r="K78" s="63" t="s">
        <v>694</v>
      </c>
      <c r="L78" s="32" t="s">
        <v>694</v>
      </c>
      <c r="M78" s="63" t="s">
        <v>694</v>
      </c>
      <c r="N78" s="63" t="s">
        <v>694</v>
      </c>
      <c r="O78" s="63" t="s">
        <v>694</v>
      </c>
      <c r="P78" s="63" t="s">
        <v>694</v>
      </c>
      <c r="Q78" s="67">
        <v>1.1627906976744186E-2</v>
      </c>
      <c r="R78" s="67">
        <v>0.51162790697674421</v>
      </c>
      <c r="S78" s="67">
        <v>0</v>
      </c>
      <c r="T78" s="67">
        <v>0.43023255813953487</v>
      </c>
      <c r="U78" s="67">
        <v>4.6511627906976744E-2</v>
      </c>
      <c r="V78" s="123">
        <v>86</v>
      </c>
      <c r="W78" s="67" t="s">
        <v>774</v>
      </c>
      <c r="X78" s="67" t="s">
        <v>774</v>
      </c>
      <c r="Y78" s="67" t="s">
        <v>774</v>
      </c>
      <c r="Z78" s="67" t="s">
        <v>774</v>
      </c>
      <c r="AA78" s="67" t="s">
        <v>774</v>
      </c>
      <c r="AB78" s="123" t="s">
        <v>774</v>
      </c>
      <c r="AC78" s="63">
        <v>4.3956043956043959E-2</v>
      </c>
      <c r="AD78" s="32">
        <v>0.52747252747252749</v>
      </c>
      <c r="AE78" s="63">
        <v>0</v>
      </c>
      <c r="AF78" s="63">
        <v>0.31868131868131866</v>
      </c>
      <c r="AG78" s="63">
        <v>0.10989010989010989</v>
      </c>
      <c r="AH78" s="59">
        <v>91</v>
      </c>
      <c r="AI78" s="63" t="s">
        <v>774</v>
      </c>
      <c r="AJ78" s="32" t="s">
        <v>774</v>
      </c>
      <c r="AK78" s="63" t="s">
        <v>774</v>
      </c>
      <c r="AL78" s="63" t="s">
        <v>774</v>
      </c>
      <c r="AM78" s="63" t="s">
        <v>774</v>
      </c>
      <c r="AN78" s="59" t="s">
        <v>774</v>
      </c>
      <c r="AO78" s="116">
        <v>5.4054054054054057E-2</v>
      </c>
      <c r="AP78" s="116">
        <v>0.63513513513513509</v>
      </c>
      <c r="AQ78" s="116">
        <v>0</v>
      </c>
      <c r="AR78" s="116">
        <v>0.22972972972972974</v>
      </c>
      <c r="AS78" s="116">
        <v>8.1081081081081086E-2</v>
      </c>
      <c r="AT78" s="117">
        <v>74</v>
      </c>
      <c r="AU78" s="116" t="s">
        <v>694</v>
      </c>
      <c r="AV78" s="116" t="s">
        <v>694</v>
      </c>
      <c r="AW78" s="116" t="s">
        <v>694</v>
      </c>
      <c r="AX78" s="116" t="s">
        <v>694</v>
      </c>
      <c r="AY78" s="116" t="s">
        <v>694</v>
      </c>
      <c r="AZ78" s="117" t="s">
        <v>694</v>
      </c>
    </row>
    <row r="79" spans="1:52">
      <c r="A79" s="57" t="s">
        <v>154</v>
      </c>
      <c r="B79" s="58">
        <v>171</v>
      </c>
      <c r="C79" s="58" t="s">
        <v>13</v>
      </c>
      <c r="D79" s="21" t="s">
        <v>155</v>
      </c>
      <c r="E79" s="60">
        <v>0.72727272727272729</v>
      </c>
      <c r="F79" s="60">
        <v>0</v>
      </c>
      <c r="G79" s="60">
        <v>0</v>
      </c>
      <c r="H79" s="60">
        <v>0.27272727272727271</v>
      </c>
      <c r="I79" s="60">
        <v>0</v>
      </c>
      <c r="J79" s="59">
        <v>33</v>
      </c>
      <c r="K79" s="63" t="s">
        <v>694</v>
      </c>
      <c r="L79" s="32" t="s">
        <v>694</v>
      </c>
      <c r="M79" s="63" t="s">
        <v>694</v>
      </c>
      <c r="N79" s="63" t="s">
        <v>694</v>
      </c>
      <c r="O79" s="63" t="s">
        <v>694</v>
      </c>
      <c r="P79" s="63" t="s">
        <v>694</v>
      </c>
      <c r="Q79" s="67">
        <v>0.72727272727272729</v>
      </c>
      <c r="R79" s="67">
        <v>0</v>
      </c>
      <c r="S79" s="67">
        <v>0</v>
      </c>
      <c r="T79" s="67">
        <v>0.27272727272727271</v>
      </c>
      <c r="U79" s="67">
        <v>0</v>
      </c>
      <c r="V79" s="123">
        <v>33</v>
      </c>
      <c r="W79" s="67" t="s">
        <v>694</v>
      </c>
      <c r="X79" s="67" t="s">
        <v>694</v>
      </c>
      <c r="Y79" s="67" t="s">
        <v>694</v>
      </c>
      <c r="Z79" s="67" t="s">
        <v>694</v>
      </c>
      <c r="AA79" s="67" t="s">
        <v>694</v>
      </c>
      <c r="AB79" s="123" t="s">
        <v>694</v>
      </c>
      <c r="AC79" s="63">
        <v>0.69230769230769229</v>
      </c>
      <c r="AD79" s="32">
        <v>0</v>
      </c>
      <c r="AE79" s="63">
        <v>0</v>
      </c>
      <c r="AF79" s="63">
        <v>0</v>
      </c>
      <c r="AG79" s="63">
        <v>0.30769230769230771</v>
      </c>
      <c r="AH79" s="59">
        <v>26</v>
      </c>
      <c r="AI79" s="63" t="s">
        <v>694</v>
      </c>
      <c r="AJ79" s="63" t="s">
        <v>694</v>
      </c>
      <c r="AK79" s="63" t="s">
        <v>694</v>
      </c>
      <c r="AL79" s="63" t="s">
        <v>694</v>
      </c>
      <c r="AM79" s="63" t="s">
        <v>694</v>
      </c>
      <c r="AN79" s="63" t="s">
        <v>694</v>
      </c>
      <c r="AO79" s="116">
        <v>0.8125</v>
      </c>
      <c r="AP79" s="116">
        <v>6.25E-2</v>
      </c>
      <c r="AQ79" s="116">
        <v>0</v>
      </c>
      <c r="AR79" s="116">
        <v>6.25E-2</v>
      </c>
      <c r="AS79" s="116">
        <v>6.25E-2</v>
      </c>
      <c r="AT79" s="117">
        <v>16</v>
      </c>
      <c r="AU79" s="116" t="s">
        <v>694</v>
      </c>
      <c r="AV79" s="116" t="s">
        <v>694</v>
      </c>
      <c r="AW79" s="116" t="s">
        <v>694</v>
      </c>
      <c r="AX79" s="116" t="s">
        <v>694</v>
      </c>
      <c r="AY79" s="116" t="s">
        <v>694</v>
      </c>
      <c r="AZ79" s="117" t="s">
        <v>694</v>
      </c>
    </row>
    <row r="80" spans="1:52">
      <c r="A80" s="57" t="s">
        <v>156</v>
      </c>
      <c r="B80" s="58">
        <v>113</v>
      </c>
      <c r="C80" s="58" t="s">
        <v>13</v>
      </c>
      <c r="D80" s="21" t="s">
        <v>157</v>
      </c>
      <c r="E80" s="63" t="s">
        <v>694</v>
      </c>
      <c r="F80" s="32" t="s">
        <v>694</v>
      </c>
      <c r="G80" s="63" t="s">
        <v>694</v>
      </c>
      <c r="H80" s="63" t="s">
        <v>694</v>
      </c>
      <c r="I80" s="63" t="s">
        <v>694</v>
      </c>
      <c r="J80" s="63" t="s">
        <v>694</v>
      </c>
      <c r="K80" s="63" t="s">
        <v>694</v>
      </c>
      <c r="L80" s="32" t="s">
        <v>694</v>
      </c>
      <c r="M80" s="63" t="s">
        <v>694</v>
      </c>
      <c r="N80" s="63" t="s">
        <v>694</v>
      </c>
      <c r="O80" s="63" t="s">
        <v>694</v>
      </c>
      <c r="P80" s="63" t="s">
        <v>694</v>
      </c>
      <c r="Q80" s="67" t="s">
        <v>694</v>
      </c>
      <c r="R80" s="67" t="s">
        <v>694</v>
      </c>
      <c r="S80" s="67" t="s">
        <v>694</v>
      </c>
      <c r="T80" s="67" t="s">
        <v>694</v>
      </c>
      <c r="U80" s="67" t="s">
        <v>694</v>
      </c>
      <c r="V80" s="123" t="s">
        <v>694</v>
      </c>
      <c r="W80" s="67" t="s">
        <v>694</v>
      </c>
      <c r="X80" s="67" t="s">
        <v>694</v>
      </c>
      <c r="Y80" s="67" t="s">
        <v>694</v>
      </c>
      <c r="Z80" s="67" t="s">
        <v>694</v>
      </c>
      <c r="AA80" s="67" t="s">
        <v>694</v>
      </c>
      <c r="AB80" s="123" t="s">
        <v>694</v>
      </c>
      <c r="AC80" s="63" t="s">
        <v>774</v>
      </c>
      <c r="AD80" s="32" t="s">
        <v>774</v>
      </c>
      <c r="AE80" s="63" t="s">
        <v>774</v>
      </c>
      <c r="AF80" s="63" t="s">
        <v>774</v>
      </c>
      <c r="AG80" s="63" t="s">
        <v>774</v>
      </c>
      <c r="AH80" s="59" t="s">
        <v>774</v>
      </c>
      <c r="AI80" s="63" t="s">
        <v>694</v>
      </c>
      <c r="AJ80" s="63" t="s">
        <v>694</v>
      </c>
      <c r="AK80" s="63" t="s">
        <v>694</v>
      </c>
      <c r="AL80" s="63" t="s">
        <v>694</v>
      </c>
      <c r="AM80" s="63" t="s">
        <v>694</v>
      </c>
      <c r="AN80" s="63" t="s">
        <v>694</v>
      </c>
      <c r="AO80" s="116" t="s">
        <v>694</v>
      </c>
      <c r="AP80" s="116" t="s">
        <v>694</v>
      </c>
      <c r="AQ80" s="116" t="s">
        <v>694</v>
      </c>
      <c r="AR80" s="116" t="s">
        <v>694</v>
      </c>
      <c r="AS80" s="116" t="s">
        <v>694</v>
      </c>
      <c r="AT80" s="117" t="s">
        <v>694</v>
      </c>
      <c r="AU80" s="116" t="s">
        <v>694</v>
      </c>
      <c r="AV80" s="116" t="s">
        <v>694</v>
      </c>
      <c r="AW80" s="116" t="s">
        <v>694</v>
      </c>
      <c r="AX80" s="116" t="s">
        <v>694</v>
      </c>
      <c r="AY80" s="116" t="s">
        <v>694</v>
      </c>
      <c r="AZ80" s="117" t="s">
        <v>694</v>
      </c>
    </row>
    <row r="81" spans="1:52">
      <c r="A81" s="57" t="s">
        <v>158</v>
      </c>
      <c r="B81" s="58">
        <v>189</v>
      </c>
      <c r="C81" s="58" t="s">
        <v>8</v>
      </c>
      <c r="D81" s="21" t="s">
        <v>159</v>
      </c>
      <c r="E81" s="60">
        <v>0.2669683257918552</v>
      </c>
      <c r="F81" s="60">
        <v>0.49321266968325794</v>
      </c>
      <c r="G81" s="60">
        <v>9.0497737556561094E-3</v>
      </c>
      <c r="H81" s="60">
        <v>0.17194570135746606</v>
      </c>
      <c r="I81" s="60">
        <v>5.8823529411764705E-2</v>
      </c>
      <c r="J81" s="59">
        <v>221</v>
      </c>
      <c r="K81" s="105">
        <v>5.2631578947368418E-2</v>
      </c>
      <c r="L81" s="105">
        <v>0.68421052631578949</v>
      </c>
      <c r="M81" s="105">
        <v>0</v>
      </c>
      <c r="N81" s="105">
        <v>0.26315789473684209</v>
      </c>
      <c r="O81" s="105">
        <v>0</v>
      </c>
      <c r="P81" s="21">
        <v>19</v>
      </c>
      <c r="Q81" s="67">
        <v>0.25238095238095237</v>
      </c>
      <c r="R81" s="67">
        <v>0.53333333333333333</v>
      </c>
      <c r="S81" s="67">
        <v>3.3333333333333333E-2</v>
      </c>
      <c r="T81" s="67">
        <v>8.5714285714285715E-2</v>
      </c>
      <c r="U81" s="67">
        <v>9.5238095238095233E-2</v>
      </c>
      <c r="V81" s="123">
        <v>210</v>
      </c>
      <c r="W81" s="67">
        <v>0.23076923076923078</v>
      </c>
      <c r="X81" s="67">
        <v>0.53846153846153844</v>
      </c>
      <c r="Y81" s="67">
        <v>7.6923076923076927E-2</v>
      </c>
      <c r="Z81" s="67">
        <v>0.15384615384615385</v>
      </c>
      <c r="AA81" s="67">
        <v>0</v>
      </c>
      <c r="AB81" s="123">
        <v>13</v>
      </c>
      <c r="AC81" s="63">
        <v>0.15686274509803921</v>
      </c>
      <c r="AD81" s="32">
        <v>0.55882352941176472</v>
      </c>
      <c r="AE81" s="63">
        <v>2.9411764705882353E-2</v>
      </c>
      <c r="AF81" s="63">
        <v>8.8235294117647065E-2</v>
      </c>
      <c r="AG81" s="63">
        <v>0.16666666666666666</v>
      </c>
      <c r="AH81" s="59">
        <v>204</v>
      </c>
      <c r="AI81" s="63">
        <v>0.15384615384615385</v>
      </c>
      <c r="AJ81" s="63">
        <v>0.76923076923076927</v>
      </c>
      <c r="AK81" s="63">
        <v>0</v>
      </c>
      <c r="AL81" s="63">
        <v>7.6923076923076927E-2</v>
      </c>
      <c r="AM81" s="63">
        <v>0</v>
      </c>
      <c r="AN81" s="59">
        <v>13</v>
      </c>
      <c r="AO81" s="116">
        <v>0.12</v>
      </c>
      <c r="AP81" s="116">
        <v>0.66</v>
      </c>
      <c r="AQ81" s="116">
        <v>2.5000000000000001E-2</v>
      </c>
      <c r="AR81" s="116">
        <v>0.105</v>
      </c>
      <c r="AS81" s="116">
        <v>0.09</v>
      </c>
      <c r="AT81" s="117">
        <v>200</v>
      </c>
      <c r="AU81" s="116">
        <v>9.5238095238095233E-2</v>
      </c>
      <c r="AV81" s="116">
        <v>0.90476190476190477</v>
      </c>
      <c r="AW81" s="116">
        <v>0</v>
      </c>
      <c r="AX81" s="116">
        <v>0</v>
      </c>
      <c r="AY81" s="116">
        <v>0</v>
      </c>
      <c r="AZ81" s="117">
        <v>21</v>
      </c>
    </row>
    <row r="82" spans="1:52">
      <c r="A82" s="57" t="s">
        <v>160</v>
      </c>
      <c r="B82" s="58">
        <v>112</v>
      </c>
      <c r="C82" s="58" t="s">
        <v>8</v>
      </c>
      <c r="D82" s="21" t="s">
        <v>161</v>
      </c>
      <c r="E82" s="60">
        <v>0.49532710280373832</v>
      </c>
      <c r="F82" s="60">
        <v>0.29906542056074764</v>
      </c>
      <c r="G82" s="60">
        <v>4.6728971962616819E-3</v>
      </c>
      <c r="H82" s="60">
        <v>0.11682242990654206</v>
      </c>
      <c r="I82" s="60">
        <v>8.4112149532710276E-2</v>
      </c>
      <c r="J82" s="59">
        <v>214</v>
      </c>
      <c r="K82" s="105">
        <v>0.6</v>
      </c>
      <c r="L82" s="105">
        <v>0.3</v>
      </c>
      <c r="M82" s="105">
        <v>0</v>
      </c>
      <c r="N82" s="105">
        <v>0.1</v>
      </c>
      <c r="O82" s="105">
        <v>0</v>
      </c>
      <c r="P82" s="21">
        <v>10</v>
      </c>
      <c r="Q82" s="67">
        <v>0.45754716981132076</v>
      </c>
      <c r="R82" s="67">
        <v>0.27830188679245282</v>
      </c>
      <c r="S82" s="67">
        <v>4.7169811320754715E-3</v>
      </c>
      <c r="T82" s="67">
        <v>0.11792452830188679</v>
      </c>
      <c r="U82" s="67">
        <v>0.14150943396226415</v>
      </c>
      <c r="V82" s="123">
        <v>212</v>
      </c>
      <c r="W82" s="67">
        <v>0.90909090909090906</v>
      </c>
      <c r="X82" s="67">
        <v>0</v>
      </c>
      <c r="Y82" s="67">
        <v>0</v>
      </c>
      <c r="Z82" s="67">
        <v>9.0909090909090912E-2</v>
      </c>
      <c r="AA82" s="67">
        <v>0</v>
      </c>
      <c r="AB82" s="123">
        <v>11</v>
      </c>
      <c r="AC82" s="63">
        <v>0.41991341991341991</v>
      </c>
      <c r="AD82" s="32">
        <v>0.29870129870129869</v>
      </c>
      <c r="AE82" s="63">
        <v>0</v>
      </c>
      <c r="AF82" s="63">
        <v>8.6580086580086577E-2</v>
      </c>
      <c r="AG82" s="63">
        <v>0.19480519480519481</v>
      </c>
      <c r="AH82" s="59">
        <v>231</v>
      </c>
      <c r="AI82" s="63">
        <v>0.58333333333333337</v>
      </c>
      <c r="AJ82" s="63">
        <v>8.3333333333333329E-2</v>
      </c>
      <c r="AK82" s="63">
        <v>0</v>
      </c>
      <c r="AL82" s="63">
        <v>0.16666666666666666</v>
      </c>
      <c r="AM82" s="63">
        <v>0.16666666666666666</v>
      </c>
      <c r="AN82" s="59">
        <v>12</v>
      </c>
      <c r="AO82" s="116">
        <v>0.34502923976608185</v>
      </c>
      <c r="AP82" s="116">
        <v>0.45029239766081869</v>
      </c>
      <c r="AQ82" s="116">
        <v>0</v>
      </c>
      <c r="AR82" s="116">
        <v>8.1871345029239762E-2</v>
      </c>
      <c r="AS82" s="116">
        <v>0.12280701754385964</v>
      </c>
      <c r="AT82" s="117">
        <v>171</v>
      </c>
      <c r="AU82" s="116" t="s">
        <v>774</v>
      </c>
      <c r="AV82" s="116" t="s">
        <v>774</v>
      </c>
      <c r="AW82" s="116" t="s">
        <v>774</v>
      </c>
      <c r="AX82" s="116" t="s">
        <v>774</v>
      </c>
      <c r="AY82" s="116" t="s">
        <v>774</v>
      </c>
      <c r="AZ82" s="116" t="s">
        <v>774</v>
      </c>
    </row>
    <row r="83" spans="1:52">
      <c r="A83" s="57" t="s">
        <v>162</v>
      </c>
      <c r="B83" s="58">
        <v>101</v>
      </c>
      <c r="C83" s="58" t="s">
        <v>13</v>
      </c>
      <c r="D83" s="21" t="s">
        <v>163</v>
      </c>
      <c r="E83" s="63" t="s">
        <v>694</v>
      </c>
      <c r="F83" s="32" t="s">
        <v>694</v>
      </c>
      <c r="G83" s="63" t="s">
        <v>694</v>
      </c>
      <c r="H83" s="63" t="s">
        <v>694</v>
      </c>
      <c r="I83" s="63" t="s">
        <v>694</v>
      </c>
      <c r="J83" s="63" t="s">
        <v>694</v>
      </c>
      <c r="K83" s="63" t="s">
        <v>694</v>
      </c>
      <c r="L83" s="32" t="s">
        <v>694</v>
      </c>
      <c r="M83" s="63" t="s">
        <v>694</v>
      </c>
      <c r="N83" s="63" t="s">
        <v>694</v>
      </c>
      <c r="O83" s="63" t="s">
        <v>694</v>
      </c>
      <c r="P83" s="63" t="s">
        <v>694</v>
      </c>
      <c r="Q83" s="67" t="s">
        <v>694</v>
      </c>
      <c r="R83" s="67" t="s">
        <v>694</v>
      </c>
      <c r="S83" s="67" t="s">
        <v>694</v>
      </c>
      <c r="T83" s="67" t="s">
        <v>694</v>
      </c>
      <c r="U83" s="67" t="s">
        <v>694</v>
      </c>
      <c r="V83" s="123" t="s">
        <v>694</v>
      </c>
      <c r="W83" s="67" t="s">
        <v>694</v>
      </c>
      <c r="X83" s="67" t="s">
        <v>694</v>
      </c>
      <c r="Y83" s="67" t="s">
        <v>694</v>
      </c>
      <c r="Z83" s="67" t="s">
        <v>694</v>
      </c>
      <c r="AA83" s="67" t="s">
        <v>694</v>
      </c>
      <c r="AB83" s="123" t="s">
        <v>694</v>
      </c>
      <c r="AC83" s="63" t="s">
        <v>694</v>
      </c>
      <c r="AD83" s="32" t="s">
        <v>694</v>
      </c>
      <c r="AE83" s="63" t="s">
        <v>694</v>
      </c>
      <c r="AF83" s="63" t="s">
        <v>694</v>
      </c>
      <c r="AG83" s="63" t="s">
        <v>694</v>
      </c>
      <c r="AH83" s="63" t="s">
        <v>694</v>
      </c>
      <c r="AI83" s="63" t="s">
        <v>694</v>
      </c>
      <c r="AJ83" s="63" t="s">
        <v>694</v>
      </c>
      <c r="AK83" s="63" t="s">
        <v>694</v>
      </c>
      <c r="AL83" s="63" t="s">
        <v>694</v>
      </c>
      <c r="AM83" s="63" t="s">
        <v>694</v>
      </c>
      <c r="AN83" s="63" t="s">
        <v>694</v>
      </c>
      <c r="AO83" s="116" t="s">
        <v>694</v>
      </c>
      <c r="AP83" s="116" t="s">
        <v>694</v>
      </c>
      <c r="AQ83" s="116" t="s">
        <v>694</v>
      </c>
      <c r="AR83" s="116" t="s">
        <v>694</v>
      </c>
      <c r="AS83" s="116" t="s">
        <v>694</v>
      </c>
      <c r="AT83" s="117" t="s">
        <v>694</v>
      </c>
      <c r="AU83" s="116" t="s">
        <v>694</v>
      </c>
      <c r="AV83" s="116" t="s">
        <v>694</v>
      </c>
      <c r="AW83" s="116" t="s">
        <v>694</v>
      </c>
      <c r="AX83" s="116" t="s">
        <v>694</v>
      </c>
      <c r="AY83" s="116" t="s">
        <v>694</v>
      </c>
      <c r="AZ83" s="117" t="s">
        <v>694</v>
      </c>
    </row>
    <row r="84" spans="1:52">
      <c r="A84" s="57" t="s">
        <v>164</v>
      </c>
      <c r="B84" s="58">
        <v>121</v>
      </c>
      <c r="C84" s="58" t="s">
        <v>8</v>
      </c>
      <c r="D84" s="21" t="s">
        <v>165</v>
      </c>
      <c r="E84" s="60">
        <v>0.69824561403508767</v>
      </c>
      <c r="F84" s="60">
        <v>1.4035087719298246E-2</v>
      </c>
      <c r="G84" s="60">
        <v>0</v>
      </c>
      <c r="H84" s="60">
        <v>0.15438596491228071</v>
      </c>
      <c r="I84" s="60">
        <v>0.13333333333333333</v>
      </c>
      <c r="J84" s="59">
        <v>285</v>
      </c>
      <c r="K84" s="105">
        <v>0.83018867924528306</v>
      </c>
      <c r="L84" s="105">
        <v>0</v>
      </c>
      <c r="M84" s="105">
        <v>0</v>
      </c>
      <c r="N84" s="105">
        <v>5.6603773584905662E-2</v>
      </c>
      <c r="O84" s="105">
        <v>0.11320754716981132</v>
      </c>
      <c r="P84" s="21">
        <v>53</v>
      </c>
      <c r="Q84" s="67">
        <v>0.74551971326164879</v>
      </c>
      <c r="R84" s="67">
        <v>1.0752688172043012E-2</v>
      </c>
      <c r="S84" s="67">
        <v>3.5842293906810036E-3</v>
      </c>
      <c r="T84" s="67">
        <v>0.1039426523297491</v>
      </c>
      <c r="U84" s="67">
        <v>0.13620071684587814</v>
      </c>
      <c r="V84" s="123">
        <v>279</v>
      </c>
      <c r="W84" s="67">
        <v>0.86274509803921573</v>
      </c>
      <c r="X84" s="67">
        <v>0</v>
      </c>
      <c r="Y84" s="67">
        <v>0</v>
      </c>
      <c r="Z84" s="67">
        <v>7.8431372549019607E-2</v>
      </c>
      <c r="AA84" s="67">
        <v>5.8823529411764705E-2</v>
      </c>
      <c r="AB84" s="123">
        <v>51</v>
      </c>
      <c r="AC84" s="63">
        <v>0.71096345514950166</v>
      </c>
      <c r="AD84" s="32">
        <v>2.3255813953488372E-2</v>
      </c>
      <c r="AE84" s="63">
        <v>3.3222591362126247E-3</v>
      </c>
      <c r="AF84" s="63">
        <v>8.6378737541528236E-2</v>
      </c>
      <c r="AG84" s="63">
        <v>0.17607973421926909</v>
      </c>
      <c r="AH84" s="59">
        <v>301</v>
      </c>
      <c r="AI84" s="63">
        <v>0.82</v>
      </c>
      <c r="AJ84" s="63">
        <v>0.02</v>
      </c>
      <c r="AK84" s="63">
        <v>0</v>
      </c>
      <c r="AL84" s="63">
        <v>0.02</v>
      </c>
      <c r="AM84" s="63">
        <v>0.14000000000000001</v>
      </c>
      <c r="AN84" s="59">
        <v>50</v>
      </c>
      <c r="AO84" s="116">
        <v>0.70995670995671001</v>
      </c>
      <c r="AP84" s="116">
        <v>3.4632034632034632E-2</v>
      </c>
      <c r="AQ84" s="116">
        <v>4.329004329004329E-3</v>
      </c>
      <c r="AR84" s="116">
        <v>6.9264069264069264E-2</v>
      </c>
      <c r="AS84" s="116">
        <v>0.18181818181818182</v>
      </c>
      <c r="AT84" s="117">
        <v>231</v>
      </c>
      <c r="AU84" s="116">
        <v>0.86363636363636365</v>
      </c>
      <c r="AV84" s="116">
        <v>0</v>
      </c>
      <c r="AW84" s="116">
        <v>0</v>
      </c>
      <c r="AX84" s="116">
        <v>9.0909090909090912E-2</v>
      </c>
      <c r="AY84" s="116">
        <v>4.5454545454545456E-2</v>
      </c>
      <c r="AZ84" s="117">
        <v>44</v>
      </c>
    </row>
    <row r="85" spans="1:52">
      <c r="A85" s="57" t="s">
        <v>166</v>
      </c>
      <c r="B85" s="58">
        <v>189</v>
      </c>
      <c r="C85" s="58" t="s">
        <v>13</v>
      </c>
      <c r="D85" s="21" t="s">
        <v>167</v>
      </c>
      <c r="E85" s="60">
        <v>0.8571428571428571</v>
      </c>
      <c r="F85" s="60">
        <v>0.12987012987012986</v>
      </c>
      <c r="G85" s="60">
        <v>0</v>
      </c>
      <c r="H85" s="60">
        <v>1.2987012987012988E-2</v>
      </c>
      <c r="I85" s="60">
        <v>0</v>
      </c>
      <c r="J85" s="59">
        <v>77</v>
      </c>
      <c r="K85" s="60" t="s">
        <v>774</v>
      </c>
      <c r="L85" s="60" t="s">
        <v>774</v>
      </c>
      <c r="M85" s="60" t="s">
        <v>774</v>
      </c>
      <c r="N85" s="60" t="s">
        <v>774</v>
      </c>
      <c r="O85" s="60" t="s">
        <v>774</v>
      </c>
      <c r="P85" s="60" t="s">
        <v>774</v>
      </c>
      <c r="Q85" s="67">
        <v>0.38709677419354838</v>
      </c>
      <c r="R85" s="67">
        <v>0.5</v>
      </c>
      <c r="S85" s="67">
        <v>0</v>
      </c>
      <c r="T85" s="67">
        <v>9.6774193548387094E-2</v>
      </c>
      <c r="U85" s="67">
        <v>1.6129032258064516E-2</v>
      </c>
      <c r="V85" s="123">
        <v>62</v>
      </c>
      <c r="W85" s="67" t="s">
        <v>694</v>
      </c>
      <c r="X85" s="67" t="s">
        <v>694</v>
      </c>
      <c r="Y85" s="67" t="s">
        <v>694</v>
      </c>
      <c r="Z85" s="67" t="s">
        <v>694</v>
      </c>
      <c r="AA85" s="67" t="s">
        <v>694</v>
      </c>
      <c r="AB85" s="123" t="s">
        <v>694</v>
      </c>
      <c r="AC85" s="63">
        <v>0.18</v>
      </c>
      <c r="AD85" s="32">
        <v>0.72</v>
      </c>
      <c r="AE85" s="63">
        <v>0</v>
      </c>
      <c r="AF85" s="63">
        <v>0.04</v>
      </c>
      <c r="AG85" s="63">
        <v>0.06</v>
      </c>
      <c r="AH85" s="59">
        <v>50</v>
      </c>
      <c r="AI85" s="63" t="s">
        <v>774</v>
      </c>
      <c r="AJ85" s="32" t="s">
        <v>774</v>
      </c>
      <c r="AK85" s="63" t="s">
        <v>774</v>
      </c>
      <c r="AL85" s="63" t="s">
        <v>774</v>
      </c>
      <c r="AM85" s="63" t="s">
        <v>774</v>
      </c>
      <c r="AN85" s="59" t="s">
        <v>774</v>
      </c>
      <c r="AO85" s="116">
        <v>0.35294117647058826</v>
      </c>
      <c r="AP85" s="116">
        <v>0.56862745098039214</v>
      </c>
      <c r="AQ85" s="116">
        <v>0</v>
      </c>
      <c r="AR85" s="116">
        <v>1.9607843137254902E-2</v>
      </c>
      <c r="AS85" s="116">
        <v>5.8823529411764705E-2</v>
      </c>
      <c r="AT85" s="117">
        <v>51</v>
      </c>
      <c r="AU85" s="116" t="s">
        <v>694</v>
      </c>
      <c r="AV85" s="116" t="s">
        <v>694</v>
      </c>
      <c r="AW85" s="116" t="s">
        <v>694</v>
      </c>
      <c r="AX85" s="116" t="s">
        <v>694</v>
      </c>
      <c r="AY85" s="116" t="s">
        <v>694</v>
      </c>
      <c r="AZ85" s="117" t="s">
        <v>694</v>
      </c>
    </row>
    <row r="86" spans="1:52">
      <c r="A86" s="57" t="s">
        <v>168</v>
      </c>
      <c r="B86" s="58">
        <v>121</v>
      </c>
      <c r="C86" s="58" t="s">
        <v>13</v>
      </c>
      <c r="D86" s="21" t="s">
        <v>169</v>
      </c>
      <c r="E86" s="60">
        <v>4.8387096774193547E-2</v>
      </c>
      <c r="F86" s="60">
        <v>0.74193548387096775</v>
      </c>
      <c r="G86" s="60">
        <v>0</v>
      </c>
      <c r="H86" s="60">
        <v>0.19354838709677419</v>
      </c>
      <c r="I86" s="60">
        <v>1.6129032258064516E-2</v>
      </c>
      <c r="J86" s="59">
        <v>62</v>
      </c>
      <c r="K86" s="60" t="s">
        <v>774</v>
      </c>
      <c r="L86" s="60" t="s">
        <v>774</v>
      </c>
      <c r="M86" s="60" t="s">
        <v>774</v>
      </c>
      <c r="N86" s="60" t="s">
        <v>774</v>
      </c>
      <c r="O86" s="60" t="s">
        <v>774</v>
      </c>
      <c r="P86" s="60" t="s">
        <v>774</v>
      </c>
      <c r="Q86" s="67">
        <v>3.7037037037037035E-2</v>
      </c>
      <c r="R86" s="67">
        <v>0.61111111111111116</v>
      </c>
      <c r="S86" s="67">
        <v>0</v>
      </c>
      <c r="T86" s="67">
        <v>0.24074074074074073</v>
      </c>
      <c r="U86" s="67">
        <v>0.1111111111111111</v>
      </c>
      <c r="V86" s="123">
        <v>54</v>
      </c>
      <c r="W86" s="67" t="s">
        <v>774</v>
      </c>
      <c r="X86" s="67" t="s">
        <v>774</v>
      </c>
      <c r="Y86" s="67" t="s">
        <v>774</v>
      </c>
      <c r="Z86" s="67" t="s">
        <v>774</v>
      </c>
      <c r="AA86" s="67" t="s">
        <v>774</v>
      </c>
      <c r="AB86" s="123" t="s">
        <v>774</v>
      </c>
      <c r="AC86" s="63">
        <v>0</v>
      </c>
      <c r="AD86" s="32">
        <v>0.5</v>
      </c>
      <c r="AE86" s="63">
        <v>0</v>
      </c>
      <c r="AF86" s="63">
        <v>0.375</v>
      </c>
      <c r="AG86" s="63">
        <v>0.125</v>
      </c>
      <c r="AH86" s="59">
        <v>40</v>
      </c>
      <c r="AI86" s="63" t="s">
        <v>774</v>
      </c>
      <c r="AJ86" s="32" t="s">
        <v>774</v>
      </c>
      <c r="AK86" s="63" t="s">
        <v>774</v>
      </c>
      <c r="AL86" s="63" t="s">
        <v>774</v>
      </c>
      <c r="AM86" s="63" t="s">
        <v>774</v>
      </c>
      <c r="AN86" s="59" t="s">
        <v>774</v>
      </c>
      <c r="AO86" s="116">
        <v>0</v>
      </c>
      <c r="AP86" s="116">
        <v>0.69696969696969702</v>
      </c>
      <c r="AQ86" s="116">
        <v>0</v>
      </c>
      <c r="AR86" s="116">
        <v>0.18181818181818182</v>
      </c>
      <c r="AS86" s="116">
        <v>0.12121212121212122</v>
      </c>
      <c r="AT86" s="117">
        <v>33</v>
      </c>
      <c r="AU86" s="116" t="s">
        <v>774</v>
      </c>
      <c r="AV86" s="116" t="s">
        <v>774</v>
      </c>
      <c r="AW86" s="116" t="s">
        <v>774</v>
      </c>
      <c r="AX86" s="116" t="s">
        <v>774</v>
      </c>
      <c r="AY86" s="116" t="s">
        <v>774</v>
      </c>
      <c r="AZ86" s="116" t="s">
        <v>774</v>
      </c>
    </row>
    <row r="87" spans="1:52">
      <c r="A87" s="57" t="s">
        <v>170</v>
      </c>
      <c r="B87" s="58">
        <v>123</v>
      </c>
      <c r="C87" s="58" t="s">
        <v>13</v>
      </c>
      <c r="D87" s="21" t="s">
        <v>171</v>
      </c>
      <c r="E87" s="60" t="s">
        <v>774</v>
      </c>
      <c r="F87" s="60" t="s">
        <v>774</v>
      </c>
      <c r="G87" s="60" t="s">
        <v>774</v>
      </c>
      <c r="H87" s="60" t="s">
        <v>774</v>
      </c>
      <c r="I87" s="60" t="s">
        <v>774</v>
      </c>
      <c r="J87" s="60" t="s">
        <v>774</v>
      </c>
      <c r="K87" s="63" t="s">
        <v>694</v>
      </c>
      <c r="L87" s="32" t="s">
        <v>694</v>
      </c>
      <c r="M87" s="63" t="s">
        <v>694</v>
      </c>
      <c r="N87" s="63" t="s">
        <v>694</v>
      </c>
      <c r="O87" s="63" t="s">
        <v>694</v>
      </c>
      <c r="P87" s="63" t="s">
        <v>694</v>
      </c>
      <c r="Q87" s="67">
        <v>0</v>
      </c>
      <c r="R87" s="67">
        <v>0.5</v>
      </c>
      <c r="S87" s="67">
        <v>0</v>
      </c>
      <c r="T87" s="67">
        <v>0.5</v>
      </c>
      <c r="U87" s="67">
        <v>0</v>
      </c>
      <c r="V87" s="123">
        <v>10</v>
      </c>
      <c r="W87" s="67" t="s">
        <v>694</v>
      </c>
      <c r="X87" s="67" t="s">
        <v>694</v>
      </c>
      <c r="Y87" s="67" t="s">
        <v>694</v>
      </c>
      <c r="Z87" s="67" t="s">
        <v>694</v>
      </c>
      <c r="AA87" s="67" t="s">
        <v>694</v>
      </c>
      <c r="AB87" s="123" t="s">
        <v>694</v>
      </c>
      <c r="AC87" s="63">
        <v>0</v>
      </c>
      <c r="AD87" s="32">
        <v>0.54545454545454541</v>
      </c>
      <c r="AE87" s="63">
        <v>0</v>
      </c>
      <c r="AF87" s="63">
        <v>0.45454545454545453</v>
      </c>
      <c r="AG87" s="63">
        <v>0</v>
      </c>
      <c r="AH87" s="59">
        <v>11</v>
      </c>
      <c r="AI87" s="63" t="s">
        <v>694</v>
      </c>
      <c r="AJ87" s="63" t="s">
        <v>694</v>
      </c>
      <c r="AK87" s="63" t="s">
        <v>694</v>
      </c>
      <c r="AL87" s="63" t="s">
        <v>694</v>
      </c>
      <c r="AM87" s="63" t="s">
        <v>694</v>
      </c>
      <c r="AN87" s="63" t="s">
        <v>694</v>
      </c>
      <c r="AO87" s="116" t="s">
        <v>774</v>
      </c>
      <c r="AP87" s="116" t="s">
        <v>774</v>
      </c>
      <c r="AQ87" s="116" t="s">
        <v>774</v>
      </c>
      <c r="AR87" s="116" t="s">
        <v>774</v>
      </c>
      <c r="AS87" s="116" t="s">
        <v>774</v>
      </c>
      <c r="AT87" s="116" t="s">
        <v>774</v>
      </c>
      <c r="AU87" s="116" t="s">
        <v>694</v>
      </c>
      <c r="AV87" s="116" t="s">
        <v>694</v>
      </c>
      <c r="AW87" s="116" t="s">
        <v>694</v>
      </c>
      <c r="AX87" s="116" t="s">
        <v>694</v>
      </c>
      <c r="AY87" s="116" t="s">
        <v>694</v>
      </c>
      <c r="AZ87" s="117" t="s">
        <v>694</v>
      </c>
    </row>
    <row r="88" spans="1:52">
      <c r="A88" s="57" t="s">
        <v>172</v>
      </c>
      <c r="B88" s="58">
        <v>121</v>
      </c>
      <c r="C88" s="58" t="s">
        <v>8</v>
      </c>
      <c r="D88" s="21" t="s">
        <v>173</v>
      </c>
      <c r="E88" s="60">
        <v>0.15702479338842976</v>
      </c>
      <c r="F88" s="60">
        <v>4.9586776859504134E-2</v>
      </c>
      <c r="G88" s="60">
        <v>0</v>
      </c>
      <c r="H88" s="60">
        <v>0.79338842975206614</v>
      </c>
      <c r="I88" s="60">
        <v>0</v>
      </c>
      <c r="J88" s="59">
        <v>121</v>
      </c>
      <c r="K88" s="105">
        <v>0.17647058823529413</v>
      </c>
      <c r="L88" s="105">
        <v>0</v>
      </c>
      <c r="M88" s="105">
        <v>0</v>
      </c>
      <c r="N88" s="105">
        <v>0.82352941176470584</v>
      </c>
      <c r="O88" s="105">
        <v>0</v>
      </c>
      <c r="P88" s="21">
        <v>17</v>
      </c>
      <c r="Q88" s="67">
        <v>7.6923076923076927E-3</v>
      </c>
      <c r="R88" s="67">
        <v>0.29230769230769232</v>
      </c>
      <c r="S88" s="67">
        <v>0</v>
      </c>
      <c r="T88" s="67">
        <v>0.66153846153846152</v>
      </c>
      <c r="U88" s="67">
        <v>3.8461538461538464E-2</v>
      </c>
      <c r="V88" s="123">
        <v>130</v>
      </c>
      <c r="W88" s="67">
        <v>0</v>
      </c>
      <c r="X88" s="67">
        <v>0.23529411764705882</v>
      </c>
      <c r="Y88" s="67">
        <v>0</v>
      </c>
      <c r="Z88" s="67">
        <v>0.70588235294117652</v>
      </c>
      <c r="AA88" s="67">
        <v>5.8823529411764705E-2</v>
      </c>
      <c r="AB88" s="123">
        <v>17</v>
      </c>
      <c r="AC88" s="63">
        <v>7.2164948453608241E-2</v>
      </c>
      <c r="AD88" s="32">
        <v>0.4845360824742268</v>
      </c>
      <c r="AE88" s="63">
        <v>0</v>
      </c>
      <c r="AF88" s="63">
        <v>0.41237113402061853</v>
      </c>
      <c r="AG88" s="63">
        <v>3.0927835051546393E-2</v>
      </c>
      <c r="AH88" s="59">
        <v>97</v>
      </c>
      <c r="AI88" s="63">
        <v>0</v>
      </c>
      <c r="AJ88" s="63">
        <v>0.69230769230769229</v>
      </c>
      <c r="AK88" s="63">
        <v>0</v>
      </c>
      <c r="AL88" s="63">
        <v>0.30769230769230771</v>
      </c>
      <c r="AM88" s="63">
        <v>0</v>
      </c>
      <c r="AN88" s="59">
        <v>13</v>
      </c>
      <c r="AO88" s="116">
        <v>2.6315789473684209E-2</v>
      </c>
      <c r="AP88" s="116">
        <v>0.47368421052631576</v>
      </c>
      <c r="AQ88" s="116">
        <v>0</v>
      </c>
      <c r="AR88" s="116">
        <v>0.5</v>
      </c>
      <c r="AS88" s="116">
        <v>0</v>
      </c>
      <c r="AT88" s="117">
        <v>76</v>
      </c>
      <c r="AU88" s="116" t="s">
        <v>774</v>
      </c>
      <c r="AV88" s="116" t="s">
        <v>774</v>
      </c>
      <c r="AW88" s="116" t="s">
        <v>774</v>
      </c>
      <c r="AX88" s="116" t="s">
        <v>774</v>
      </c>
      <c r="AY88" s="116" t="s">
        <v>774</v>
      </c>
      <c r="AZ88" s="116" t="s">
        <v>774</v>
      </c>
    </row>
    <row r="89" spans="1:52">
      <c r="A89" s="57" t="s">
        <v>174</v>
      </c>
      <c r="B89" s="58">
        <v>101</v>
      </c>
      <c r="C89" s="58" t="s">
        <v>13</v>
      </c>
      <c r="D89" s="21" t="s">
        <v>175</v>
      </c>
      <c r="E89" s="60" t="s">
        <v>774</v>
      </c>
      <c r="F89" s="60" t="s">
        <v>774</v>
      </c>
      <c r="G89" s="60" t="s">
        <v>774</v>
      </c>
      <c r="H89" s="60" t="s">
        <v>774</v>
      </c>
      <c r="I89" s="60" t="s">
        <v>774</v>
      </c>
      <c r="J89" s="60" t="s">
        <v>774</v>
      </c>
      <c r="K89" s="63" t="s">
        <v>694</v>
      </c>
      <c r="L89" s="32" t="s">
        <v>694</v>
      </c>
      <c r="M89" s="63" t="s">
        <v>694</v>
      </c>
      <c r="N89" s="63" t="s">
        <v>694</v>
      </c>
      <c r="O89" s="63" t="s">
        <v>694</v>
      </c>
      <c r="P89" s="63" t="s">
        <v>694</v>
      </c>
      <c r="Q89" s="67" t="s">
        <v>774</v>
      </c>
      <c r="R89" s="67" t="s">
        <v>774</v>
      </c>
      <c r="S89" s="67" t="s">
        <v>774</v>
      </c>
      <c r="T89" s="67" t="s">
        <v>774</v>
      </c>
      <c r="U89" s="67" t="s">
        <v>774</v>
      </c>
      <c r="V89" s="123" t="s">
        <v>774</v>
      </c>
      <c r="W89" s="67" t="s">
        <v>694</v>
      </c>
      <c r="X89" s="67" t="s">
        <v>694</v>
      </c>
      <c r="Y89" s="67" t="s">
        <v>694</v>
      </c>
      <c r="Z89" s="67" t="s">
        <v>694</v>
      </c>
      <c r="AA89" s="67" t="s">
        <v>694</v>
      </c>
      <c r="AB89" s="123" t="s">
        <v>694</v>
      </c>
      <c r="AC89" s="63" t="s">
        <v>774</v>
      </c>
      <c r="AD89" s="32" t="s">
        <v>774</v>
      </c>
      <c r="AE89" s="63" t="s">
        <v>774</v>
      </c>
      <c r="AF89" s="63" t="s">
        <v>774</v>
      </c>
      <c r="AG89" s="63" t="s">
        <v>774</v>
      </c>
      <c r="AH89" s="59" t="s">
        <v>774</v>
      </c>
      <c r="AI89" s="63" t="s">
        <v>694</v>
      </c>
      <c r="AJ89" s="63" t="s">
        <v>694</v>
      </c>
      <c r="AK89" s="63" t="s">
        <v>694</v>
      </c>
      <c r="AL89" s="63" t="s">
        <v>694</v>
      </c>
      <c r="AM89" s="63" t="s">
        <v>694</v>
      </c>
      <c r="AN89" s="63" t="s">
        <v>694</v>
      </c>
      <c r="AO89" s="116" t="s">
        <v>774</v>
      </c>
      <c r="AP89" s="116" t="s">
        <v>774</v>
      </c>
      <c r="AQ89" s="116" t="s">
        <v>774</v>
      </c>
      <c r="AR89" s="116" t="s">
        <v>774</v>
      </c>
      <c r="AS89" s="116" t="s">
        <v>774</v>
      </c>
      <c r="AT89" s="116" t="s">
        <v>774</v>
      </c>
      <c r="AU89" s="116" t="s">
        <v>694</v>
      </c>
      <c r="AV89" s="116" t="s">
        <v>694</v>
      </c>
      <c r="AW89" s="116" t="s">
        <v>694</v>
      </c>
      <c r="AX89" s="116" t="s">
        <v>694</v>
      </c>
      <c r="AY89" s="116" t="s">
        <v>694</v>
      </c>
      <c r="AZ89" s="117" t="s">
        <v>694</v>
      </c>
    </row>
    <row r="90" spans="1:52">
      <c r="A90" s="57" t="s">
        <v>176</v>
      </c>
      <c r="B90" s="58">
        <v>101</v>
      </c>
      <c r="C90" s="58" t="s">
        <v>13</v>
      </c>
      <c r="D90" s="21" t="s">
        <v>177</v>
      </c>
      <c r="E90" s="60" t="s">
        <v>774</v>
      </c>
      <c r="F90" s="60" t="s">
        <v>774</v>
      </c>
      <c r="G90" s="60" t="s">
        <v>774</v>
      </c>
      <c r="H90" s="60" t="s">
        <v>774</v>
      </c>
      <c r="I90" s="60" t="s">
        <v>774</v>
      </c>
      <c r="J90" s="60" t="s">
        <v>774</v>
      </c>
      <c r="K90" s="63" t="s">
        <v>694</v>
      </c>
      <c r="L90" s="32" t="s">
        <v>694</v>
      </c>
      <c r="M90" s="63" t="s">
        <v>694</v>
      </c>
      <c r="N90" s="63" t="s">
        <v>694</v>
      </c>
      <c r="O90" s="63" t="s">
        <v>694</v>
      </c>
      <c r="P90" s="63" t="s">
        <v>694</v>
      </c>
      <c r="Q90" s="67" t="s">
        <v>774</v>
      </c>
      <c r="R90" s="67" t="s">
        <v>774</v>
      </c>
      <c r="S90" s="67" t="s">
        <v>774</v>
      </c>
      <c r="T90" s="67" t="s">
        <v>774</v>
      </c>
      <c r="U90" s="67" t="s">
        <v>774</v>
      </c>
      <c r="V90" s="123" t="s">
        <v>774</v>
      </c>
      <c r="W90" s="67" t="s">
        <v>694</v>
      </c>
      <c r="X90" s="67" t="s">
        <v>694</v>
      </c>
      <c r="Y90" s="67" t="s">
        <v>694</v>
      </c>
      <c r="Z90" s="67" t="s">
        <v>694</v>
      </c>
      <c r="AA90" s="67" t="s">
        <v>694</v>
      </c>
      <c r="AB90" s="123" t="s">
        <v>694</v>
      </c>
      <c r="AC90" s="63" t="s">
        <v>694</v>
      </c>
      <c r="AD90" s="32" t="s">
        <v>694</v>
      </c>
      <c r="AE90" s="63" t="s">
        <v>694</v>
      </c>
      <c r="AF90" s="63" t="s">
        <v>694</v>
      </c>
      <c r="AG90" s="63" t="s">
        <v>694</v>
      </c>
      <c r="AH90" s="63" t="s">
        <v>694</v>
      </c>
      <c r="AI90" s="63" t="s">
        <v>694</v>
      </c>
      <c r="AJ90" s="63" t="s">
        <v>694</v>
      </c>
      <c r="AK90" s="63" t="s">
        <v>694</v>
      </c>
      <c r="AL90" s="63" t="s">
        <v>694</v>
      </c>
      <c r="AM90" s="63" t="s">
        <v>694</v>
      </c>
      <c r="AN90" s="63" t="s">
        <v>694</v>
      </c>
      <c r="AO90" s="116" t="s">
        <v>694</v>
      </c>
      <c r="AP90" s="116" t="s">
        <v>694</v>
      </c>
      <c r="AQ90" s="116" t="s">
        <v>694</v>
      </c>
      <c r="AR90" s="116" t="s">
        <v>694</v>
      </c>
      <c r="AS90" s="116" t="s">
        <v>694</v>
      </c>
      <c r="AT90" s="117" t="s">
        <v>694</v>
      </c>
      <c r="AU90" s="116" t="s">
        <v>694</v>
      </c>
      <c r="AV90" s="116" t="s">
        <v>694</v>
      </c>
      <c r="AW90" s="116" t="s">
        <v>694</v>
      </c>
      <c r="AX90" s="116" t="s">
        <v>694</v>
      </c>
      <c r="AY90" s="116" t="s">
        <v>694</v>
      </c>
      <c r="AZ90" s="117" t="s">
        <v>694</v>
      </c>
    </row>
    <row r="91" spans="1:52">
      <c r="A91" s="57" t="s">
        <v>178</v>
      </c>
      <c r="B91" s="58">
        <v>112</v>
      </c>
      <c r="C91" s="58" t="s">
        <v>13</v>
      </c>
      <c r="D91" s="21" t="s">
        <v>179</v>
      </c>
      <c r="E91" s="63" t="s">
        <v>694</v>
      </c>
      <c r="F91" s="32" t="s">
        <v>694</v>
      </c>
      <c r="G91" s="63" t="s">
        <v>694</v>
      </c>
      <c r="H91" s="63" t="s">
        <v>694</v>
      </c>
      <c r="I91" s="63" t="s">
        <v>694</v>
      </c>
      <c r="J91" s="63" t="s">
        <v>694</v>
      </c>
      <c r="K91" s="63" t="s">
        <v>694</v>
      </c>
      <c r="L91" s="32" t="s">
        <v>694</v>
      </c>
      <c r="M91" s="63" t="s">
        <v>694</v>
      </c>
      <c r="N91" s="63" t="s">
        <v>694</v>
      </c>
      <c r="O91" s="63" t="s">
        <v>694</v>
      </c>
      <c r="P91" s="63" t="s">
        <v>694</v>
      </c>
      <c r="Q91" s="67" t="s">
        <v>694</v>
      </c>
      <c r="R91" s="67" t="s">
        <v>694</v>
      </c>
      <c r="S91" s="67" t="s">
        <v>694</v>
      </c>
      <c r="T91" s="67" t="s">
        <v>694</v>
      </c>
      <c r="U91" s="67" t="s">
        <v>694</v>
      </c>
      <c r="V91" s="123" t="s">
        <v>694</v>
      </c>
      <c r="W91" s="67" t="s">
        <v>694</v>
      </c>
      <c r="X91" s="67" t="s">
        <v>694</v>
      </c>
      <c r="Y91" s="67" t="s">
        <v>694</v>
      </c>
      <c r="Z91" s="67" t="s">
        <v>694</v>
      </c>
      <c r="AA91" s="67" t="s">
        <v>694</v>
      </c>
      <c r="AB91" s="123" t="s">
        <v>694</v>
      </c>
      <c r="AC91" s="63" t="s">
        <v>694</v>
      </c>
      <c r="AD91" s="32" t="s">
        <v>694</v>
      </c>
      <c r="AE91" s="63" t="s">
        <v>694</v>
      </c>
      <c r="AF91" s="63" t="s">
        <v>694</v>
      </c>
      <c r="AG91" s="63" t="s">
        <v>694</v>
      </c>
      <c r="AH91" s="63" t="s">
        <v>694</v>
      </c>
      <c r="AI91" s="63" t="s">
        <v>694</v>
      </c>
      <c r="AJ91" s="63" t="s">
        <v>694</v>
      </c>
      <c r="AK91" s="63" t="s">
        <v>694</v>
      </c>
      <c r="AL91" s="63" t="s">
        <v>694</v>
      </c>
      <c r="AM91" s="63" t="s">
        <v>694</v>
      </c>
      <c r="AN91" s="63" t="s">
        <v>694</v>
      </c>
      <c r="AO91" s="116" t="s">
        <v>694</v>
      </c>
      <c r="AP91" s="116" t="s">
        <v>694</v>
      </c>
      <c r="AQ91" s="116" t="s">
        <v>694</v>
      </c>
      <c r="AR91" s="116" t="s">
        <v>694</v>
      </c>
      <c r="AS91" s="116" t="s">
        <v>694</v>
      </c>
      <c r="AT91" s="117" t="s">
        <v>694</v>
      </c>
      <c r="AU91" s="116" t="s">
        <v>694</v>
      </c>
      <c r="AV91" s="116" t="s">
        <v>694</v>
      </c>
      <c r="AW91" s="116" t="s">
        <v>694</v>
      </c>
      <c r="AX91" s="116" t="s">
        <v>694</v>
      </c>
      <c r="AY91" s="116" t="s">
        <v>694</v>
      </c>
      <c r="AZ91" s="117" t="s">
        <v>694</v>
      </c>
    </row>
    <row r="92" spans="1:52">
      <c r="A92" s="57" t="s">
        <v>180</v>
      </c>
      <c r="B92" s="58">
        <v>105</v>
      </c>
      <c r="C92" s="58" t="s">
        <v>13</v>
      </c>
      <c r="D92" s="21" t="s">
        <v>181</v>
      </c>
      <c r="E92" s="60" t="s">
        <v>774</v>
      </c>
      <c r="F92" s="60" t="s">
        <v>774</v>
      </c>
      <c r="G92" s="60" t="s">
        <v>774</v>
      </c>
      <c r="H92" s="60" t="s">
        <v>774</v>
      </c>
      <c r="I92" s="60" t="s">
        <v>774</v>
      </c>
      <c r="J92" s="60" t="s">
        <v>774</v>
      </c>
      <c r="K92" s="63" t="s">
        <v>694</v>
      </c>
      <c r="L92" s="32" t="s">
        <v>694</v>
      </c>
      <c r="M92" s="63" t="s">
        <v>694</v>
      </c>
      <c r="N92" s="63" t="s">
        <v>694</v>
      </c>
      <c r="O92" s="63" t="s">
        <v>694</v>
      </c>
      <c r="P92" s="63" t="s">
        <v>694</v>
      </c>
      <c r="Q92" s="67" t="s">
        <v>774</v>
      </c>
      <c r="R92" s="67" t="s">
        <v>774</v>
      </c>
      <c r="S92" s="67" t="s">
        <v>774</v>
      </c>
      <c r="T92" s="67" t="s">
        <v>774</v>
      </c>
      <c r="U92" s="67" t="s">
        <v>774</v>
      </c>
      <c r="V92" s="123" t="s">
        <v>774</v>
      </c>
      <c r="W92" s="67" t="s">
        <v>694</v>
      </c>
      <c r="X92" s="67" t="s">
        <v>694</v>
      </c>
      <c r="Y92" s="67" t="s">
        <v>694</v>
      </c>
      <c r="Z92" s="67" t="s">
        <v>694</v>
      </c>
      <c r="AA92" s="67" t="s">
        <v>694</v>
      </c>
      <c r="AB92" s="123" t="s">
        <v>694</v>
      </c>
      <c r="AC92" s="63" t="s">
        <v>774</v>
      </c>
      <c r="AD92" s="32" t="s">
        <v>774</v>
      </c>
      <c r="AE92" s="63" t="s">
        <v>774</v>
      </c>
      <c r="AF92" s="63" t="s">
        <v>774</v>
      </c>
      <c r="AG92" s="63" t="s">
        <v>774</v>
      </c>
      <c r="AH92" s="59" t="s">
        <v>774</v>
      </c>
      <c r="AI92" s="63" t="s">
        <v>694</v>
      </c>
      <c r="AJ92" s="63" t="s">
        <v>694</v>
      </c>
      <c r="AK92" s="63" t="s">
        <v>694</v>
      </c>
      <c r="AL92" s="63" t="s">
        <v>694</v>
      </c>
      <c r="AM92" s="63" t="s">
        <v>694</v>
      </c>
      <c r="AN92" s="63" t="s">
        <v>694</v>
      </c>
      <c r="AO92" s="116" t="s">
        <v>774</v>
      </c>
      <c r="AP92" s="116" t="s">
        <v>774</v>
      </c>
      <c r="AQ92" s="116" t="s">
        <v>774</v>
      </c>
      <c r="AR92" s="116" t="s">
        <v>774</v>
      </c>
      <c r="AS92" s="116" t="s">
        <v>774</v>
      </c>
      <c r="AT92" s="116" t="s">
        <v>774</v>
      </c>
      <c r="AU92" s="116" t="s">
        <v>694</v>
      </c>
      <c r="AV92" s="116" t="s">
        <v>694</v>
      </c>
      <c r="AW92" s="116" t="s">
        <v>694</v>
      </c>
      <c r="AX92" s="116" t="s">
        <v>694</v>
      </c>
      <c r="AY92" s="116" t="s">
        <v>694</v>
      </c>
      <c r="AZ92" s="117" t="s">
        <v>694</v>
      </c>
    </row>
    <row r="93" spans="1:52">
      <c r="A93" s="57" t="s">
        <v>182</v>
      </c>
      <c r="B93" s="58">
        <v>171</v>
      </c>
      <c r="C93" s="58" t="s">
        <v>13</v>
      </c>
      <c r="D93" s="21" t="s">
        <v>183</v>
      </c>
      <c r="E93" s="60" t="s">
        <v>774</v>
      </c>
      <c r="F93" s="60" t="s">
        <v>774</v>
      </c>
      <c r="G93" s="60" t="s">
        <v>774</v>
      </c>
      <c r="H93" s="60" t="s">
        <v>774</v>
      </c>
      <c r="I93" s="60" t="s">
        <v>774</v>
      </c>
      <c r="J93" s="60" t="s">
        <v>774</v>
      </c>
      <c r="K93" s="63" t="s">
        <v>694</v>
      </c>
      <c r="L93" s="32" t="s">
        <v>694</v>
      </c>
      <c r="M93" s="63" t="s">
        <v>694</v>
      </c>
      <c r="N93" s="63" t="s">
        <v>694</v>
      </c>
      <c r="O93" s="63" t="s">
        <v>694</v>
      </c>
      <c r="P93" s="63" t="s">
        <v>694</v>
      </c>
      <c r="Q93" s="67" t="s">
        <v>774</v>
      </c>
      <c r="R93" s="67" t="s">
        <v>774</v>
      </c>
      <c r="S93" s="67" t="s">
        <v>774</v>
      </c>
      <c r="T93" s="67" t="s">
        <v>774</v>
      </c>
      <c r="U93" s="67" t="s">
        <v>774</v>
      </c>
      <c r="V93" s="123" t="s">
        <v>774</v>
      </c>
      <c r="W93" s="67" t="s">
        <v>694</v>
      </c>
      <c r="X93" s="67" t="s">
        <v>694</v>
      </c>
      <c r="Y93" s="67" t="s">
        <v>694</v>
      </c>
      <c r="Z93" s="67" t="s">
        <v>694</v>
      </c>
      <c r="AA93" s="67" t="s">
        <v>694</v>
      </c>
      <c r="AB93" s="123" t="s">
        <v>694</v>
      </c>
      <c r="AC93" s="63" t="s">
        <v>774</v>
      </c>
      <c r="AD93" s="32" t="s">
        <v>774</v>
      </c>
      <c r="AE93" s="63" t="s">
        <v>774</v>
      </c>
      <c r="AF93" s="63" t="s">
        <v>774</v>
      </c>
      <c r="AG93" s="63" t="s">
        <v>774</v>
      </c>
      <c r="AH93" s="59" t="s">
        <v>774</v>
      </c>
      <c r="AI93" s="63" t="s">
        <v>694</v>
      </c>
      <c r="AJ93" s="63" t="s">
        <v>694</v>
      </c>
      <c r="AK93" s="63" t="s">
        <v>694</v>
      </c>
      <c r="AL93" s="63" t="s">
        <v>694</v>
      </c>
      <c r="AM93" s="63" t="s">
        <v>694</v>
      </c>
      <c r="AN93" s="63" t="s">
        <v>694</v>
      </c>
      <c r="AO93" s="116" t="s">
        <v>774</v>
      </c>
      <c r="AP93" s="116" t="s">
        <v>774</v>
      </c>
      <c r="AQ93" s="116" t="s">
        <v>774</v>
      </c>
      <c r="AR93" s="116" t="s">
        <v>774</v>
      </c>
      <c r="AS93" s="116" t="s">
        <v>774</v>
      </c>
      <c r="AT93" s="116" t="s">
        <v>774</v>
      </c>
      <c r="AU93" s="116" t="s">
        <v>694</v>
      </c>
      <c r="AV93" s="116" t="s">
        <v>694</v>
      </c>
      <c r="AW93" s="116" t="s">
        <v>694</v>
      </c>
      <c r="AX93" s="116" t="s">
        <v>694</v>
      </c>
      <c r="AY93" s="116" t="s">
        <v>694</v>
      </c>
      <c r="AZ93" s="117" t="s">
        <v>694</v>
      </c>
    </row>
    <row r="94" spans="1:52">
      <c r="A94" s="57" t="s">
        <v>184</v>
      </c>
      <c r="B94" s="58">
        <v>105</v>
      </c>
      <c r="C94" s="58" t="s">
        <v>13</v>
      </c>
      <c r="D94" s="21" t="s">
        <v>185</v>
      </c>
      <c r="E94" s="60">
        <v>0.13636363636363635</v>
      </c>
      <c r="F94" s="60">
        <v>0.72727272727272729</v>
      </c>
      <c r="G94" s="60">
        <v>0.13636363636363635</v>
      </c>
      <c r="H94" s="60">
        <v>0</v>
      </c>
      <c r="I94" s="60">
        <v>0</v>
      </c>
      <c r="J94" s="59">
        <v>22</v>
      </c>
      <c r="K94" s="63" t="s">
        <v>694</v>
      </c>
      <c r="L94" s="32" t="s">
        <v>694</v>
      </c>
      <c r="M94" s="63" t="s">
        <v>694</v>
      </c>
      <c r="N94" s="63" t="s">
        <v>694</v>
      </c>
      <c r="O94" s="63" t="s">
        <v>694</v>
      </c>
      <c r="P94" s="63" t="s">
        <v>694</v>
      </c>
      <c r="Q94" s="67">
        <v>3.3333333333333333E-2</v>
      </c>
      <c r="R94" s="67">
        <v>0.73333333333333328</v>
      </c>
      <c r="S94" s="67">
        <v>0.16666666666666666</v>
      </c>
      <c r="T94" s="67">
        <v>6.6666666666666666E-2</v>
      </c>
      <c r="U94" s="67">
        <v>0</v>
      </c>
      <c r="V94" s="123">
        <v>30</v>
      </c>
      <c r="W94" s="67" t="s">
        <v>694</v>
      </c>
      <c r="X94" s="67" t="s">
        <v>694</v>
      </c>
      <c r="Y94" s="67" t="s">
        <v>694</v>
      </c>
      <c r="Z94" s="67" t="s">
        <v>694</v>
      </c>
      <c r="AA94" s="67" t="s">
        <v>694</v>
      </c>
      <c r="AB94" s="123" t="s">
        <v>694</v>
      </c>
      <c r="AC94" s="63">
        <v>0.13793103448275862</v>
      </c>
      <c r="AD94" s="32">
        <v>0.72413793103448276</v>
      </c>
      <c r="AE94" s="63">
        <v>0.13793103448275862</v>
      </c>
      <c r="AF94" s="63">
        <v>0</v>
      </c>
      <c r="AG94" s="63">
        <v>0</v>
      </c>
      <c r="AH94" s="59">
        <v>29</v>
      </c>
      <c r="AI94" s="63" t="s">
        <v>694</v>
      </c>
      <c r="AJ94" s="63" t="s">
        <v>694</v>
      </c>
      <c r="AK94" s="63" t="s">
        <v>694</v>
      </c>
      <c r="AL94" s="63" t="s">
        <v>694</v>
      </c>
      <c r="AM94" s="63" t="s">
        <v>694</v>
      </c>
      <c r="AN94" s="63" t="s">
        <v>694</v>
      </c>
      <c r="AO94" s="116">
        <v>0</v>
      </c>
      <c r="AP94" s="116">
        <v>0.69230769230769229</v>
      </c>
      <c r="AQ94" s="116">
        <v>0</v>
      </c>
      <c r="AR94" s="116">
        <v>7.6923076923076927E-2</v>
      </c>
      <c r="AS94" s="116">
        <v>0.23076923076923078</v>
      </c>
      <c r="AT94" s="117">
        <v>13</v>
      </c>
      <c r="AU94" s="116" t="s">
        <v>694</v>
      </c>
      <c r="AV94" s="116" t="s">
        <v>694</v>
      </c>
      <c r="AW94" s="116" t="s">
        <v>694</v>
      </c>
      <c r="AX94" s="116" t="s">
        <v>694</v>
      </c>
      <c r="AY94" s="116" t="s">
        <v>694</v>
      </c>
      <c r="AZ94" s="117" t="s">
        <v>694</v>
      </c>
    </row>
    <row r="95" spans="1:52">
      <c r="A95" s="57" t="s">
        <v>186</v>
      </c>
      <c r="B95" s="58">
        <v>105</v>
      </c>
      <c r="C95" s="58" t="s">
        <v>13</v>
      </c>
      <c r="D95" s="21" t="s">
        <v>187</v>
      </c>
      <c r="E95" s="60">
        <v>0.8666666666666667</v>
      </c>
      <c r="F95" s="60">
        <v>0</v>
      </c>
      <c r="G95" s="60">
        <v>0</v>
      </c>
      <c r="H95" s="60">
        <v>0</v>
      </c>
      <c r="I95" s="60">
        <v>0.13333333333333333</v>
      </c>
      <c r="J95" s="59">
        <v>15</v>
      </c>
      <c r="K95" s="63" t="s">
        <v>694</v>
      </c>
      <c r="L95" s="32" t="s">
        <v>694</v>
      </c>
      <c r="M95" s="63" t="s">
        <v>694</v>
      </c>
      <c r="N95" s="63" t="s">
        <v>694</v>
      </c>
      <c r="O95" s="63" t="s">
        <v>694</v>
      </c>
      <c r="P95" s="63" t="s">
        <v>694</v>
      </c>
      <c r="Q95" s="67">
        <v>0.70588235294117652</v>
      </c>
      <c r="R95" s="67">
        <v>0</v>
      </c>
      <c r="S95" s="67">
        <v>0</v>
      </c>
      <c r="T95" s="67">
        <v>0.17647058823529413</v>
      </c>
      <c r="U95" s="67">
        <v>0.11764705882352941</v>
      </c>
      <c r="V95" s="123">
        <v>17</v>
      </c>
      <c r="W95" s="67" t="s">
        <v>694</v>
      </c>
      <c r="X95" s="67" t="s">
        <v>694</v>
      </c>
      <c r="Y95" s="67" t="s">
        <v>694</v>
      </c>
      <c r="Z95" s="67" t="s">
        <v>694</v>
      </c>
      <c r="AA95" s="67" t="s">
        <v>694</v>
      </c>
      <c r="AB95" s="123" t="s">
        <v>694</v>
      </c>
      <c r="AC95" s="63">
        <v>0.21428571428571427</v>
      </c>
      <c r="AD95" s="32">
        <v>0.14285714285714285</v>
      </c>
      <c r="AE95" s="63">
        <v>0</v>
      </c>
      <c r="AF95" s="63">
        <v>0.5</v>
      </c>
      <c r="AG95" s="63">
        <v>0.14285714285714285</v>
      </c>
      <c r="AH95" s="59">
        <v>14</v>
      </c>
      <c r="AI95" s="63" t="s">
        <v>694</v>
      </c>
      <c r="AJ95" s="63" t="s">
        <v>694</v>
      </c>
      <c r="AK95" s="63" t="s">
        <v>694</v>
      </c>
      <c r="AL95" s="63" t="s">
        <v>694</v>
      </c>
      <c r="AM95" s="63" t="s">
        <v>694</v>
      </c>
      <c r="AN95" s="63" t="s">
        <v>694</v>
      </c>
      <c r="AO95" s="116">
        <v>0</v>
      </c>
      <c r="AP95" s="116">
        <v>0.66666666666666663</v>
      </c>
      <c r="AQ95" s="116">
        <v>0</v>
      </c>
      <c r="AR95" s="116">
        <v>0.20833333333333334</v>
      </c>
      <c r="AS95" s="116">
        <v>0.125</v>
      </c>
      <c r="AT95" s="117">
        <v>24</v>
      </c>
      <c r="AU95" s="116" t="s">
        <v>694</v>
      </c>
      <c r="AV95" s="116" t="s">
        <v>694</v>
      </c>
      <c r="AW95" s="116" t="s">
        <v>694</v>
      </c>
      <c r="AX95" s="116" t="s">
        <v>694</v>
      </c>
      <c r="AY95" s="116" t="s">
        <v>694</v>
      </c>
      <c r="AZ95" s="117" t="s">
        <v>694</v>
      </c>
    </row>
    <row r="96" spans="1:52">
      <c r="A96" s="57" t="s">
        <v>188</v>
      </c>
      <c r="B96" s="58">
        <v>189</v>
      </c>
      <c r="C96" s="58" t="s">
        <v>13</v>
      </c>
      <c r="D96" s="21" t="s">
        <v>189</v>
      </c>
      <c r="E96" s="60">
        <v>0.3888888888888889</v>
      </c>
      <c r="F96" s="60">
        <v>0.29629629629629628</v>
      </c>
      <c r="G96" s="60">
        <v>0</v>
      </c>
      <c r="H96" s="60">
        <v>0.29629629629629628</v>
      </c>
      <c r="I96" s="60">
        <v>1.8518518518518517E-2</v>
      </c>
      <c r="J96" s="59">
        <v>54</v>
      </c>
      <c r="K96" s="63" t="s">
        <v>694</v>
      </c>
      <c r="L96" s="32" t="s">
        <v>694</v>
      </c>
      <c r="M96" s="63" t="s">
        <v>694</v>
      </c>
      <c r="N96" s="63" t="s">
        <v>694</v>
      </c>
      <c r="O96" s="63" t="s">
        <v>694</v>
      </c>
      <c r="P96" s="63" t="s">
        <v>694</v>
      </c>
      <c r="Q96" s="67">
        <v>0.34042553191489361</v>
      </c>
      <c r="R96" s="67">
        <v>0.48936170212765956</v>
      </c>
      <c r="S96" s="67">
        <v>0</v>
      </c>
      <c r="T96" s="67">
        <v>0.1702127659574468</v>
      </c>
      <c r="U96" s="67">
        <v>0</v>
      </c>
      <c r="V96" s="123">
        <v>47</v>
      </c>
      <c r="W96" s="67" t="s">
        <v>694</v>
      </c>
      <c r="X96" s="67" t="s">
        <v>694</v>
      </c>
      <c r="Y96" s="67" t="s">
        <v>694</v>
      </c>
      <c r="Z96" s="67" t="s">
        <v>694</v>
      </c>
      <c r="AA96" s="67" t="s">
        <v>694</v>
      </c>
      <c r="AB96" s="123" t="s">
        <v>694</v>
      </c>
      <c r="AC96" s="63">
        <v>0.14285714285714285</v>
      </c>
      <c r="AD96" s="32">
        <v>0.54761904761904767</v>
      </c>
      <c r="AE96" s="63">
        <v>0</v>
      </c>
      <c r="AF96" s="63">
        <v>0.21428571428571427</v>
      </c>
      <c r="AG96" s="63">
        <v>9.5238095238095233E-2</v>
      </c>
      <c r="AH96" s="59">
        <v>42</v>
      </c>
      <c r="AI96" s="63" t="s">
        <v>694</v>
      </c>
      <c r="AJ96" s="63" t="s">
        <v>694</v>
      </c>
      <c r="AK96" s="63" t="s">
        <v>694</v>
      </c>
      <c r="AL96" s="63" t="s">
        <v>694</v>
      </c>
      <c r="AM96" s="63" t="s">
        <v>694</v>
      </c>
      <c r="AN96" s="63" t="s">
        <v>694</v>
      </c>
      <c r="AO96" s="116">
        <v>7.4999999999999997E-2</v>
      </c>
      <c r="AP96" s="116">
        <v>0.67500000000000004</v>
      </c>
      <c r="AQ96" s="116">
        <v>0</v>
      </c>
      <c r="AR96" s="116">
        <v>0.17499999999999999</v>
      </c>
      <c r="AS96" s="116">
        <v>7.4999999999999997E-2</v>
      </c>
      <c r="AT96" s="117">
        <v>40</v>
      </c>
      <c r="AU96" s="116" t="s">
        <v>694</v>
      </c>
      <c r="AV96" s="116" t="s">
        <v>694</v>
      </c>
      <c r="AW96" s="116" t="s">
        <v>694</v>
      </c>
      <c r="AX96" s="116" t="s">
        <v>694</v>
      </c>
      <c r="AY96" s="116" t="s">
        <v>694</v>
      </c>
      <c r="AZ96" s="117" t="s">
        <v>694</v>
      </c>
    </row>
    <row r="97" spans="1:52">
      <c r="A97" s="57" t="s">
        <v>190</v>
      </c>
      <c r="B97" s="58">
        <v>113</v>
      </c>
      <c r="C97" s="58" t="s">
        <v>13</v>
      </c>
      <c r="D97" s="21" t="s">
        <v>191</v>
      </c>
      <c r="E97" s="60" t="s">
        <v>774</v>
      </c>
      <c r="F97" s="60" t="s">
        <v>774</v>
      </c>
      <c r="G97" s="60" t="s">
        <v>774</v>
      </c>
      <c r="H97" s="60" t="s">
        <v>774</v>
      </c>
      <c r="I97" s="60" t="s">
        <v>774</v>
      </c>
      <c r="J97" s="60" t="s">
        <v>774</v>
      </c>
      <c r="K97" s="63" t="s">
        <v>694</v>
      </c>
      <c r="L97" s="32" t="s">
        <v>694</v>
      </c>
      <c r="M97" s="63" t="s">
        <v>694</v>
      </c>
      <c r="N97" s="63" t="s">
        <v>694</v>
      </c>
      <c r="O97" s="63" t="s">
        <v>694</v>
      </c>
      <c r="P97" s="63" t="s">
        <v>694</v>
      </c>
      <c r="Q97" s="67" t="s">
        <v>774</v>
      </c>
      <c r="R97" s="67" t="s">
        <v>774</v>
      </c>
      <c r="S97" s="67" t="s">
        <v>774</v>
      </c>
      <c r="T97" s="67" t="s">
        <v>774</v>
      </c>
      <c r="U97" s="67" t="s">
        <v>774</v>
      </c>
      <c r="V97" s="123" t="s">
        <v>774</v>
      </c>
      <c r="W97" s="67" t="s">
        <v>694</v>
      </c>
      <c r="X97" s="67" t="s">
        <v>694</v>
      </c>
      <c r="Y97" s="67" t="s">
        <v>694</v>
      </c>
      <c r="Z97" s="67" t="s">
        <v>694</v>
      </c>
      <c r="AA97" s="67" t="s">
        <v>694</v>
      </c>
      <c r="AB97" s="123" t="s">
        <v>694</v>
      </c>
      <c r="AC97" s="63" t="s">
        <v>774</v>
      </c>
      <c r="AD97" s="32" t="s">
        <v>774</v>
      </c>
      <c r="AE97" s="63" t="s">
        <v>774</v>
      </c>
      <c r="AF97" s="63" t="s">
        <v>774</v>
      </c>
      <c r="AG97" s="63" t="s">
        <v>774</v>
      </c>
      <c r="AH97" s="59" t="s">
        <v>774</v>
      </c>
      <c r="AI97" s="63" t="s">
        <v>694</v>
      </c>
      <c r="AJ97" s="63" t="s">
        <v>694</v>
      </c>
      <c r="AK97" s="63" t="s">
        <v>694</v>
      </c>
      <c r="AL97" s="63" t="s">
        <v>694</v>
      </c>
      <c r="AM97" s="63" t="s">
        <v>694</v>
      </c>
      <c r="AN97" s="63" t="s">
        <v>694</v>
      </c>
      <c r="AO97" s="116" t="s">
        <v>694</v>
      </c>
      <c r="AP97" s="116" t="s">
        <v>694</v>
      </c>
      <c r="AQ97" s="116" t="s">
        <v>694</v>
      </c>
      <c r="AR97" s="116" t="s">
        <v>694</v>
      </c>
      <c r="AS97" s="116" t="s">
        <v>694</v>
      </c>
      <c r="AT97" s="117" t="s">
        <v>694</v>
      </c>
      <c r="AU97" s="116" t="s">
        <v>694</v>
      </c>
      <c r="AV97" s="116" t="s">
        <v>694</v>
      </c>
      <c r="AW97" s="116" t="s">
        <v>694</v>
      </c>
      <c r="AX97" s="116" t="s">
        <v>694</v>
      </c>
      <c r="AY97" s="116" t="s">
        <v>694</v>
      </c>
      <c r="AZ97" s="117" t="s">
        <v>694</v>
      </c>
    </row>
    <row r="98" spans="1:52">
      <c r="A98" s="58">
        <v>32312</v>
      </c>
      <c r="B98" s="58">
        <v>101</v>
      </c>
      <c r="C98" s="58" t="s">
        <v>13</v>
      </c>
      <c r="D98" s="21" t="s">
        <v>192</v>
      </c>
      <c r="E98" s="63" t="s">
        <v>694</v>
      </c>
      <c r="F98" s="32" t="s">
        <v>694</v>
      </c>
      <c r="G98" s="63" t="s">
        <v>694</v>
      </c>
      <c r="H98" s="63" t="s">
        <v>694</v>
      </c>
      <c r="I98" s="63" t="s">
        <v>694</v>
      </c>
      <c r="J98" s="63" t="s">
        <v>694</v>
      </c>
      <c r="K98" s="63" t="s">
        <v>694</v>
      </c>
      <c r="L98" s="32" t="s">
        <v>694</v>
      </c>
      <c r="M98" s="63" t="s">
        <v>694</v>
      </c>
      <c r="N98" s="63" t="s">
        <v>694</v>
      </c>
      <c r="O98" s="63" t="s">
        <v>694</v>
      </c>
      <c r="P98" s="63" t="s">
        <v>694</v>
      </c>
      <c r="Q98" s="67" t="s">
        <v>694</v>
      </c>
      <c r="R98" s="67" t="s">
        <v>694</v>
      </c>
      <c r="S98" s="67" t="s">
        <v>694</v>
      </c>
      <c r="T98" s="67" t="s">
        <v>694</v>
      </c>
      <c r="U98" s="67" t="s">
        <v>694</v>
      </c>
      <c r="V98" s="123" t="s">
        <v>694</v>
      </c>
      <c r="W98" s="67" t="s">
        <v>694</v>
      </c>
      <c r="X98" s="67" t="s">
        <v>694</v>
      </c>
      <c r="Y98" s="67" t="s">
        <v>694</v>
      </c>
      <c r="Z98" s="67" t="s">
        <v>694</v>
      </c>
      <c r="AA98" s="67" t="s">
        <v>694</v>
      </c>
      <c r="AB98" s="123" t="s">
        <v>694</v>
      </c>
      <c r="AC98" s="63" t="s">
        <v>694</v>
      </c>
      <c r="AD98" s="32" t="s">
        <v>694</v>
      </c>
      <c r="AE98" s="63" t="s">
        <v>694</v>
      </c>
      <c r="AF98" s="63" t="s">
        <v>694</v>
      </c>
      <c r="AG98" s="63" t="s">
        <v>694</v>
      </c>
      <c r="AH98" s="63" t="s">
        <v>694</v>
      </c>
      <c r="AI98" s="63" t="s">
        <v>694</v>
      </c>
      <c r="AJ98" s="63" t="s">
        <v>694</v>
      </c>
      <c r="AK98" s="63" t="s">
        <v>694</v>
      </c>
      <c r="AL98" s="63" t="s">
        <v>694</v>
      </c>
      <c r="AM98" s="63" t="s">
        <v>694</v>
      </c>
      <c r="AN98" s="63" t="s">
        <v>694</v>
      </c>
      <c r="AO98" s="116" t="s">
        <v>694</v>
      </c>
      <c r="AP98" s="116" t="s">
        <v>694</v>
      </c>
      <c r="AQ98" s="116" t="s">
        <v>694</v>
      </c>
      <c r="AR98" s="116" t="s">
        <v>694</v>
      </c>
      <c r="AS98" s="116" t="s">
        <v>694</v>
      </c>
      <c r="AT98" s="117" t="s">
        <v>694</v>
      </c>
      <c r="AU98" s="116" t="s">
        <v>694</v>
      </c>
      <c r="AV98" s="116" t="s">
        <v>694</v>
      </c>
      <c r="AW98" s="116" t="s">
        <v>694</v>
      </c>
      <c r="AX98" s="116" t="s">
        <v>694</v>
      </c>
      <c r="AY98" s="116" t="s">
        <v>694</v>
      </c>
      <c r="AZ98" s="117" t="s">
        <v>694</v>
      </c>
    </row>
    <row r="99" spans="1:52">
      <c r="A99" s="57" t="s">
        <v>193</v>
      </c>
      <c r="B99" s="58">
        <v>112</v>
      </c>
      <c r="C99" s="58" t="s">
        <v>13</v>
      </c>
      <c r="D99" s="21" t="s">
        <v>194</v>
      </c>
      <c r="E99" s="63" t="s">
        <v>694</v>
      </c>
      <c r="F99" s="32" t="s">
        <v>694</v>
      </c>
      <c r="G99" s="63" t="s">
        <v>694</v>
      </c>
      <c r="H99" s="63" t="s">
        <v>694</v>
      </c>
      <c r="I99" s="63" t="s">
        <v>694</v>
      </c>
      <c r="J99" s="63" t="s">
        <v>694</v>
      </c>
      <c r="K99" s="63" t="s">
        <v>694</v>
      </c>
      <c r="L99" s="32" t="s">
        <v>694</v>
      </c>
      <c r="M99" s="63" t="s">
        <v>694</v>
      </c>
      <c r="N99" s="63" t="s">
        <v>694</v>
      </c>
      <c r="O99" s="63" t="s">
        <v>694</v>
      </c>
      <c r="P99" s="63" t="s">
        <v>694</v>
      </c>
      <c r="Q99" s="67" t="s">
        <v>694</v>
      </c>
      <c r="R99" s="67" t="s">
        <v>694</v>
      </c>
      <c r="S99" s="67" t="s">
        <v>694</v>
      </c>
      <c r="T99" s="67" t="s">
        <v>694</v>
      </c>
      <c r="U99" s="67" t="s">
        <v>694</v>
      </c>
      <c r="V99" s="123" t="s">
        <v>694</v>
      </c>
      <c r="W99" s="67" t="s">
        <v>694</v>
      </c>
      <c r="X99" s="67" t="s">
        <v>694</v>
      </c>
      <c r="Y99" s="67" t="s">
        <v>694</v>
      </c>
      <c r="Z99" s="67" t="s">
        <v>694</v>
      </c>
      <c r="AA99" s="67" t="s">
        <v>694</v>
      </c>
      <c r="AB99" s="123" t="s">
        <v>694</v>
      </c>
      <c r="AC99" s="63" t="s">
        <v>694</v>
      </c>
      <c r="AD99" s="32" t="s">
        <v>694</v>
      </c>
      <c r="AE99" s="63" t="s">
        <v>694</v>
      </c>
      <c r="AF99" s="63" t="s">
        <v>694</v>
      </c>
      <c r="AG99" s="63" t="s">
        <v>694</v>
      </c>
      <c r="AH99" s="63" t="s">
        <v>694</v>
      </c>
      <c r="AI99" s="63" t="s">
        <v>694</v>
      </c>
      <c r="AJ99" s="63" t="s">
        <v>694</v>
      </c>
      <c r="AK99" s="63" t="s">
        <v>694</v>
      </c>
      <c r="AL99" s="63" t="s">
        <v>694</v>
      </c>
      <c r="AM99" s="63" t="s">
        <v>694</v>
      </c>
      <c r="AN99" s="63" t="s">
        <v>694</v>
      </c>
      <c r="AO99" s="116" t="s">
        <v>694</v>
      </c>
      <c r="AP99" s="116" t="s">
        <v>694</v>
      </c>
      <c r="AQ99" s="116" t="s">
        <v>694</v>
      </c>
      <c r="AR99" s="116" t="s">
        <v>694</v>
      </c>
      <c r="AS99" s="116" t="s">
        <v>694</v>
      </c>
      <c r="AT99" s="117" t="s">
        <v>694</v>
      </c>
      <c r="AU99" s="116" t="s">
        <v>694</v>
      </c>
      <c r="AV99" s="116" t="s">
        <v>694</v>
      </c>
      <c r="AW99" s="116" t="s">
        <v>694</v>
      </c>
      <c r="AX99" s="116" t="s">
        <v>694</v>
      </c>
      <c r="AY99" s="116" t="s">
        <v>694</v>
      </c>
      <c r="AZ99" s="117" t="s">
        <v>694</v>
      </c>
    </row>
    <row r="100" spans="1:52">
      <c r="A100" s="57" t="s">
        <v>195</v>
      </c>
      <c r="B100" s="58">
        <v>113</v>
      </c>
      <c r="C100" s="58" t="s">
        <v>13</v>
      </c>
      <c r="D100" s="21" t="s">
        <v>196</v>
      </c>
      <c r="E100" s="60">
        <v>0.6</v>
      </c>
      <c r="F100" s="60">
        <v>0</v>
      </c>
      <c r="G100" s="60">
        <v>0</v>
      </c>
      <c r="H100" s="60">
        <v>0.3</v>
      </c>
      <c r="I100" s="60">
        <v>0.1</v>
      </c>
      <c r="J100" s="59">
        <v>10</v>
      </c>
      <c r="K100" s="63" t="s">
        <v>694</v>
      </c>
      <c r="L100" s="32" t="s">
        <v>694</v>
      </c>
      <c r="M100" s="63" t="s">
        <v>694</v>
      </c>
      <c r="N100" s="63" t="s">
        <v>694</v>
      </c>
      <c r="O100" s="63" t="s">
        <v>694</v>
      </c>
      <c r="P100" s="63" t="s">
        <v>694</v>
      </c>
      <c r="Q100" s="67" t="s">
        <v>774</v>
      </c>
      <c r="R100" s="67" t="s">
        <v>774</v>
      </c>
      <c r="S100" s="67" t="s">
        <v>774</v>
      </c>
      <c r="T100" s="67" t="s">
        <v>774</v>
      </c>
      <c r="U100" s="67" t="s">
        <v>774</v>
      </c>
      <c r="V100" s="123" t="s">
        <v>774</v>
      </c>
      <c r="W100" s="67" t="s">
        <v>694</v>
      </c>
      <c r="X100" s="67" t="s">
        <v>694</v>
      </c>
      <c r="Y100" s="67" t="s">
        <v>694</v>
      </c>
      <c r="Z100" s="67" t="s">
        <v>694</v>
      </c>
      <c r="AA100" s="67" t="s">
        <v>694</v>
      </c>
      <c r="AB100" s="123" t="s">
        <v>694</v>
      </c>
      <c r="AC100" s="63" t="s">
        <v>774</v>
      </c>
      <c r="AD100" s="32" t="s">
        <v>774</v>
      </c>
      <c r="AE100" s="63" t="s">
        <v>774</v>
      </c>
      <c r="AF100" s="63" t="s">
        <v>774</v>
      </c>
      <c r="AG100" s="63" t="s">
        <v>774</v>
      </c>
      <c r="AH100" s="59" t="s">
        <v>774</v>
      </c>
      <c r="AI100" s="63" t="s">
        <v>694</v>
      </c>
      <c r="AJ100" s="63" t="s">
        <v>694</v>
      </c>
      <c r="AK100" s="63" t="s">
        <v>694</v>
      </c>
      <c r="AL100" s="63" t="s">
        <v>694</v>
      </c>
      <c r="AM100" s="63" t="s">
        <v>694</v>
      </c>
      <c r="AN100" s="63" t="s">
        <v>694</v>
      </c>
      <c r="AO100" s="116" t="s">
        <v>774</v>
      </c>
      <c r="AP100" s="116" t="s">
        <v>774</v>
      </c>
      <c r="AQ100" s="116" t="s">
        <v>774</v>
      </c>
      <c r="AR100" s="116" t="s">
        <v>774</v>
      </c>
      <c r="AS100" s="116" t="s">
        <v>774</v>
      </c>
      <c r="AT100" s="116" t="s">
        <v>774</v>
      </c>
      <c r="AU100" s="116" t="s">
        <v>774</v>
      </c>
      <c r="AV100" s="116" t="s">
        <v>774</v>
      </c>
      <c r="AW100" s="116" t="s">
        <v>774</v>
      </c>
      <c r="AX100" s="116" t="s">
        <v>774</v>
      </c>
      <c r="AY100" s="116" t="s">
        <v>774</v>
      </c>
      <c r="AZ100" s="116" t="s">
        <v>774</v>
      </c>
    </row>
    <row r="101" spans="1:52">
      <c r="A101" s="57" t="s">
        <v>197</v>
      </c>
      <c r="B101" s="58">
        <v>101</v>
      </c>
      <c r="C101" s="58" t="s">
        <v>13</v>
      </c>
      <c r="D101" s="21" t="s">
        <v>198</v>
      </c>
      <c r="E101" s="60" t="s">
        <v>774</v>
      </c>
      <c r="F101" s="60" t="s">
        <v>774</v>
      </c>
      <c r="G101" s="60" t="s">
        <v>774</v>
      </c>
      <c r="H101" s="60" t="s">
        <v>774</v>
      </c>
      <c r="I101" s="60" t="s">
        <v>774</v>
      </c>
      <c r="J101" s="60" t="s">
        <v>774</v>
      </c>
      <c r="K101" s="63" t="s">
        <v>694</v>
      </c>
      <c r="L101" s="32" t="s">
        <v>694</v>
      </c>
      <c r="M101" s="63" t="s">
        <v>694</v>
      </c>
      <c r="N101" s="63" t="s">
        <v>694</v>
      </c>
      <c r="O101" s="63" t="s">
        <v>694</v>
      </c>
      <c r="P101" s="63" t="s">
        <v>694</v>
      </c>
      <c r="Q101" s="67" t="s">
        <v>774</v>
      </c>
      <c r="R101" s="67" t="s">
        <v>774</v>
      </c>
      <c r="S101" s="67" t="s">
        <v>774</v>
      </c>
      <c r="T101" s="67" t="s">
        <v>774</v>
      </c>
      <c r="U101" s="67" t="s">
        <v>774</v>
      </c>
      <c r="V101" s="123" t="s">
        <v>774</v>
      </c>
      <c r="W101" s="67" t="s">
        <v>694</v>
      </c>
      <c r="X101" s="67" t="s">
        <v>694</v>
      </c>
      <c r="Y101" s="67" t="s">
        <v>694</v>
      </c>
      <c r="Z101" s="67" t="s">
        <v>694</v>
      </c>
      <c r="AA101" s="67" t="s">
        <v>694</v>
      </c>
      <c r="AB101" s="123" t="s">
        <v>694</v>
      </c>
      <c r="AC101" s="63" t="s">
        <v>774</v>
      </c>
      <c r="AD101" s="32" t="s">
        <v>774</v>
      </c>
      <c r="AE101" s="63" t="s">
        <v>774</v>
      </c>
      <c r="AF101" s="63" t="s">
        <v>774</v>
      </c>
      <c r="AG101" s="63" t="s">
        <v>774</v>
      </c>
      <c r="AH101" s="59" t="s">
        <v>774</v>
      </c>
      <c r="AI101" s="63" t="s">
        <v>694</v>
      </c>
      <c r="AJ101" s="63" t="s">
        <v>694</v>
      </c>
      <c r="AK101" s="63" t="s">
        <v>694</v>
      </c>
      <c r="AL101" s="63" t="s">
        <v>694</v>
      </c>
      <c r="AM101" s="63" t="s">
        <v>694</v>
      </c>
      <c r="AN101" s="63" t="s">
        <v>694</v>
      </c>
      <c r="AO101" s="116" t="s">
        <v>694</v>
      </c>
      <c r="AP101" s="116" t="s">
        <v>694</v>
      </c>
      <c r="AQ101" s="116" t="s">
        <v>694</v>
      </c>
      <c r="AR101" s="116" t="s">
        <v>694</v>
      </c>
      <c r="AS101" s="116" t="s">
        <v>694</v>
      </c>
      <c r="AT101" s="117" t="s">
        <v>694</v>
      </c>
      <c r="AU101" s="116" t="s">
        <v>694</v>
      </c>
      <c r="AV101" s="116" t="s">
        <v>694</v>
      </c>
      <c r="AW101" s="116" t="s">
        <v>694</v>
      </c>
      <c r="AX101" s="116" t="s">
        <v>694</v>
      </c>
      <c r="AY101" s="116" t="s">
        <v>694</v>
      </c>
      <c r="AZ101" s="117" t="s">
        <v>694</v>
      </c>
    </row>
    <row r="102" spans="1:52">
      <c r="A102" s="57" t="s">
        <v>199</v>
      </c>
      <c r="B102" s="58">
        <v>105</v>
      </c>
      <c r="C102" s="58" t="s">
        <v>13</v>
      </c>
      <c r="D102" s="21" t="s">
        <v>200</v>
      </c>
      <c r="E102" s="60" t="s">
        <v>774</v>
      </c>
      <c r="F102" s="60" t="s">
        <v>774</v>
      </c>
      <c r="G102" s="60" t="s">
        <v>774</v>
      </c>
      <c r="H102" s="60" t="s">
        <v>774</v>
      </c>
      <c r="I102" s="60" t="s">
        <v>774</v>
      </c>
      <c r="J102" s="60" t="s">
        <v>774</v>
      </c>
      <c r="K102" s="63" t="s">
        <v>694</v>
      </c>
      <c r="L102" s="32" t="s">
        <v>694</v>
      </c>
      <c r="M102" s="63" t="s">
        <v>694</v>
      </c>
      <c r="N102" s="63" t="s">
        <v>694</v>
      </c>
      <c r="O102" s="63" t="s">
        <v>694</v>
      </c>
      <c r="P102" s="63" t="s">
        <v>694</v>
      </c>
      <c r="Q102" s="67">
        <v>7.1428571428571425E-2</v>
      </c>
      <c r="R102" s="67">
        <v>0.5714285714285714</v>
      </c>
      <c r="S102" s="67">
        <v>0</v>
      </c>
      <c r="T102" s="67">
        <v>0.21428571428571427</v>
      </c>
      <c r="U102" s="67">
        <v>0.14285714285714285</v>
      </c>
      <c r="V102" s="123">
        <v>14</v>
      </c>
      <c r="W102" s="67" t="s">
        <v>694</v>
      </c>
      <c r="X102" s="67" t="s">
        <v>694</v>
      </c>
      <c r="Y102" s="67" t="s">
        <v>694</v>
      </c>
      <c r="Z102" s="67" t="s">
        <v>694</v>
      </c>
      <c r="AA102" s="67" t="s">
        <v>694</v>
      </c>
      <c r="AB102" s="123" t="s">
        <v>694</v>
      </c>
      <c r="AC102" s="63">
        <v>0.17647058823529413</v>
      </c>
      <c r="AD102" s="32">
        <v>0.58823529411764708</v>
      </c>
      <c r="AE102" s="63">
        <v>0</v>
      </c>
      <c r="AF102" s="63">
        <v>0.17647058823529413</v>
      </c>
      <c r="AG102" s="63">
        <v>5.8823529411764705E-2</v>
      </c>
      <c r="AH102" s="59">
        <v>17</v>
      </c>
      <c r="AI102" s="63" t="s">
        <v>694</v>
      </c>
      <c r="AJ102" s="63" t="s">
        <v>694</v>
      </c>
      <c r="AK102" s="63" t="s">
        <v>694</v>
      </c>
      <c r="AL102" s="63" t="s">
        <v>694</v>
      </c>
      <c r="AM102" s="63" t="s">
        <v>694</v>
      </c>
      <c r="AN102" s="63" t="s">
        <v>694</v>
      </c>
      <c r="AO102" s="116">
        <v>0.16666666666666666</v>
      </c>
      <c r="AP102" s="116">
        <v>0.5</v>
      </c>
      <c r="AQ102" s="116">
        <v>0</v>
      </c>
      <c r="AR102" s="116">
        <v>0.25</v>
      </c>
      <c r="AS102" s="116">
        <v>8.3333333333333329E-2</v>
      </c>
      <c r="AT102" s="117">
        <v>12</v>
      </c>
      <c r="AU102" s="116" t="s">
        <v>694</v>
      </c>
      <c r="AV102" s="116" t="s">
        <v>694</v>
      </c>
      <c r="AW102" s="116" t="s">
        <v>694</v>
      </c>
      <c r="AX102" s="116" t="s">
        <v>694</v>
      </c>
      <c r="AY102" s="116" t="s">
        <v>694</v>
      </c>
      <c r="AZ102" s="117" t="s">
        <v>694</v>
      </c>
    </row>
    <row r="103" spans="1:52">
      <c r="A103" s="57" t="s">
        <v>201</v>
      </c>
      <c r="B103" s="58">
        <v>121</v>
      </c>
      <c r="C103" s="58" t="s">
        <v>8</v>
      </c>
      <c r="D103" s="21" t="s">
        <v>202</v>
      </c>
      <c r="E103" s="60">
        <v>6.9264069264069264E-2</v>
      </c>
      <c r="F103" s="60">
        <v>0.67532467532467533</v>
      </c>
      <c r="G103" s="60">
        <v>5.627705627705628E-2</v>
      </c>
      <c r="H103" s="60">
        <v>9.0909090909090912E-2</v>
      </c>
      <c r="I103" s="60">
        <v>0.10822510822510822</v>
      </c>
      <c r="J103" s="59">
        <v>231</v>
      </c>
      <c r="K103" s="105">
        <v>7.0175438596491224E-2</v>
      </c>
      <c r="L103" s="105">
        <v>0.73684210526315785</v>
      </c>
      <c r="M103" s="105">
        <v>5.2631578947368418E-2</v>
      </c>
      <c r="N103" s="105">
        <v>8.771929824561403E-2</v>
      </c>
      <c r="O103" s="105">
        <v>5.2631578947368418E-2</v>
      </c>
      <c r="P103" s="21">
        <v>57</v>
      </c>
      <c r="Q103" s="67">
        <v>3.7558685446009391E-2</v>
      </c>
      <c r="R103" s="67">
        <v>0.78873239436619713</v>
      </c>
      <c r="S103" s="67">
        <v>4.6948356807511738E-3</v>
      </c>
      <c r="T103" s="67">
        <v>5.1643192488262914E-2</v>
      </c>
      <c r="U103" s="67">
        <v>0.11737089201877934</v>
      </c>
      <c r="V103" s="123">
        <v>213</v>
      </c>
      <c r="W103" s="67">
        <v>0</v>
      </c>
      <c r="X103" s="67">
        <v>0.95918367346938771</v>
      </c>
      <c r="Y103" s="67">
        <v>0</v>
      </c>
      <c r="Z103" s="67">
        <v>0</v>
      </c>
      <c r="AA103" s="67">
        <v>4.0816326530612242E-2</v>
      </c>
      <c r="AB103" s="123">
        <v>49</v>
      </c>
      <c r="AC103" s="63">
        <v>6.25E-2</v>
      </c>
      <c r="AD103" s="32">
        <v>0.72115384615384615</v>
      </c>
      <c r="AE103" s="63">
        <v>0</v>
      </c>
      <c r="AF103" s="63">
        <v>7.6923076923076927E-2</v>
      </c>
      <c r="AG103" s="63">
        <v>0.13942307692307693</v>
      </c>
      <c r="AH103" s="59">
        <v>208</v>
      </c>
      <c r="AI103" s="63">
        <v>6.5217391304347824E-2</v>
      </c>
      <c r="AJ103" s="63">
        <v>0.80434782608695654</v>
      </c>
      <c r="AK103" s="63">
        <v>0</v>
      </c>
      <c r="AL103" s="63">
        <v>2.1739130434782608E-2</v>
      </c>
      <c r="AM103" s="63">
        <v>0.10869565217391304</v>
      </c>
      <c r="AN103" s="59">
        <v>46</v>
      </c>
      <c r="AO103" s="116">
        <v>4.3715846994535519E-2</v>
      </c>
      <c r="AP103" s="116">
        <v>0.78688524590163933</v>
      </c>
      <c r="AQ103" s="116">
        <v>0</v>
      </c>
      <c r="AR103" s="116">
        <v>8.1967213114754092E-2</v>
      </c>
      <c r="AS103" s="116">
        <v>8.7431693989071038E-2</v>
      </c>
      <c r="AT103" s="117">
        <v>183</v>
      </c>
      <c r="AU103" s="116">
        <v>7.4999999999999997E-2</v>
      </c>
      <c r="AV103" s="116">
        <v>0.85</v>
      </c>
      <c r="AW103" s="116">
        <v>0</v>
      </c>
      <c r="AX103" s="116">
        <v>7.4999999999999997E-2</v>
      </c>
      <c r="AY103" s="116">
        <v>0</v>
      </c>
      <c r="AZ103" s="117">
        <v>40</v>
      </c>
    </row>
    <row r="104" spans="1:52">
      <c r="A104" s="57" t="s">
        <v>203</v>
      </c>
      <c r="B104" s="58">
        <v>112</v>
      </c>
      <c r="C104" s="58" t="s">
        <v>13</v>
      </c>
      <c r="D104" s="21" t="s">
        <v>204</v>
      </c>
      <c r="E104" s="60">
        <v>0.5</v>
      </c>
      <c r="F104" s="60">
        <v>0</v>
      </c>
      <c r="G104" s="60">
        <v>0</v>
      </c>
      <c r="H104" s="60">
        <v>0.35714285714285715</v>
      </c>
      <c r="I104" s="60">
        <v>0.14285714285714285</v>
      </c>
      <c r="J104" s="59">
        <v>14</v>
      </c>
      <c r="K104" s="60" t="s">
        <v>774</v>
      </c>
      <c r="L104" s="60" t="s">
        <v>774</v>
      </c>
      <c r="M104" s="60" t="s">
        <v>774</v>
      </c>
      <c r="N104" s="60" t="s">
        <v>774</v>
      </c>
      <c r="O104" s="60" t="s">
        <v>774</v>
      </c>
      <c r="P104" s="60" t="s">
        <v>774</v>
      </c>
      <c r="Q104" s="67">
        <v>0.72727272727272729</v>
      </c>
      <c r="R104" s="67">
        <v>0</v>
      </c>
      <c r="S104" s="67">
        <v>0</v>
      </c>
      <c r="T104" s="67">
        <v>9.0909090909090912E-2</v>
      </c>
      <c r="U104" s="67">
        <v>0.18181818181818182</v>
      </c>
      <c r="V104" s="123">
        <v>11</v>
      </c>
      <c r="W104" s="67" t="s">
        <v>694</v>
      </c>
      <c r="X104" s="67" t="s">
        <v>694</v>
      </c>
      <c r="Y104" s="67" t="s">
        <v>694</v>
      </c>
      <c r="Z104" s="67" t="s">
        <v>694</v>
      </c>
      <c r="AA104" s="67" t="s">
        <v>694</v>
      </c>
      <c r="AB104" s="123" t="s">
        <v>694</v>
      </c>
      <c r="AC104" s="63">
        <v>0.6</v>
      </c>
      <c r="AD104" s="32">
        <v>0</v>
      </c>
      <c r="AE104" s="63">
        <v>0</v>
      </c>
      <c r="AF104" s="63">
        <v>0</v>
      </c>
      <c r="AG104" s="63">
        <v>0.4</v>
      </c>
      <c r="AH104" s="59">
        <v>10</v>
      </c>
      <c r="AI104" s="63" t="s">
        <v>694</v>
      </c>
      <c r="AJ104" s="63" t="s">
        <v>694</v>
      </c>
      <c r="AK104" s="63" t="s">
        <v>694</v>
      </c>
      <c r="AL104" s="63" t="s">
        <v>694</v>
      </c>
      <c r="AM104" s="63" t="s">
        <v>694</v>
      </c>
      <c r="AN104" s="63" t="s">
        <v>694</v>
      </c>
      <c r="AO104" s="116" t="s">
        <v>774</v>
      </c>
      <c r="AP104" s="116" t="s">
        <v>774</v>
      </c>
      <c r="AQ104" s="116" t="s">
        <v>774</v>
      </c>
      <c r="AR104" s="116" t="s">
        <v>774</v>
      </c>
      <c r="AS104" s="116" t="s">
        <v>774</v>
      </c>
      <c r="AT104" s="116" t="s">
        <v>774</v>
      </c>
      <c r="AU104" s="116" t="s">
        <v>694</v>
      </c>
      <c r="AV104" s="116" t="s">
        <v>694</v>
      </c>
      <c r="AW104" s="116" t="s">
        <v>694</v>
      </c>
      <c r="AX104" s="116" t="s">
        <v>694</v>
      </c>
      <c r="AY104" s="116" t="s">
        <v>694</v>
      </c>
      <c r="AZ104" s="117" t="s">
        <v>694</v>
      </c>
    </row>
    <row r="105" spans="1:52">
      <c r="A105" s="57" t="s">
        <v>205</v>
      </c>
      <c r="B105" s="58">
        <v>113</v>
      </c>
      <c r="C105" s="58" t="s">
        <v>13</v>
      </c>
      <c r="D105" s="21" t="s">
        <v>206</v>
      </c>
      <c r="E105" s="60" t="s">
        <v>774</v>
      </c>
      <c r="F105" s="60" t="s">
        <v>774</v>
      </c>
      <c r="G105" s="60" t="s">
        <v>774</v>
      </c>
      <c r="H105" s="60" t="s">
        <v>774</v>
      </c>
      <c r="I105" s="60" t="s">
        <v>774</v>
      </c>
      <c r="J105" s="60" t="s">
        <v>774</v>
      </c>
      <c r="K105" s="63" t="s">
        <v>694</v>
      </c>
      <c r="L105" s="32" t="s">
        <v>694</v>
      </c>
      <c r="M105" s="63" t="s">
        <v>694</v>
      </c>
      <c r="N105" s="63" t="s">
        <v>694</v>
      </c>
      <c r="O105" s="63" t="s">
        <v>694</v>
      </c>
      <c r="P105" s="63" t="s">
        <v>694</v>
      </c>
      <c r="Q105" s="67" t="s">
        <v>774</v>
      </c>
      <c r="R105" s="67" t="s">
        <v>774</v>
      </c>
      <c r="S105" s="67" t="s">
        <v>774</v>
      </c>
      <c r="T105" s="67" t="s">
        <v>774</v>
      </c>
      <c r="U105" s="67" t="s">
        <v>774</v>
      </c>
      <c r="V105" s="123" t="s">
        <v>774</v>
      </c>
      <c r="W105" s="67" t="s">
        <v>694</v>
      </c>
      <c r="X105" s="67" t="s">
        <v>694</v>
      </c>
      <c r="Y105" s="67" t="s">
        <v>694</v>
      </c>
      <c r="Z105" s="67" t="s">
        <v>694</v>
      </c>
      <c r="AA105" s="67" t="s">
        <v>694</v>
      </c>
      <c r="AB105" s="123" t="s">
        <v>694</v>
      </c>
      <c r="AC105" s="63" t="s">
        <v>774</v>
      </c>
      <c r="AD105" s="32" t="s">
        <v>774</v>
      </c>
      <c r="AE105" s="63" t="s">
        <v>774</v>
      </c>
      <c r="AF105" s="63" t="s">
        <v>774</v>
      </c>
      <c r="AG105" s="63" t="s">
        <v>774</v>
      </c>
      <c r="AH105" s="59" t="s">
        <v>774</v>
      </c>
      <c r="AI105" s="63" t="s">
        <v>694</v>
      </c>
      <c r="AJ105" s="63" t="s">
        <v>694</v>
      </c>
      <c r="AK105" s="63" t="s">
        <v>694</v>
      </c>
      <c r="AL105" s="63" t="s">
        <v>694</v>
      </c>
      <c r="AM105" s="63" t="s">
        <v>694</v>
      </c>
      <c r="AN105" s="63" t="s">
        <v>694</v>
      </c>
      <c r="AO105" s="116" t="s">
        <v>774</v>
      </c>
      <c r="AP105" s="116" t="s">
        <v>774</v>
      </c>
      <c r="AQ105" s="116" t="s">
        <v>774</v>
      </c>
      <c r="AR105" s="116" t="s">
        <v>774</v>
      </c>
      <c r="AS105" s="116" t="s">
        <v>774</v>
      </c>
      <c r="AT105" s="116" t="s">
        <v>774</v>
      </c>
      <c r="AU105" s="116" t="s">
        <v>694</v>
      </c>
      <c r="AV105" s="116" t="s">
        <v>694</v>
      </c>
      <c r="AW105" s="116" t="s">
        <v>694</v>
      </c>
      <c r="AX105" s="116" t="s">
        <v>694</v>
      </c>
      <c r="AY105" s="116" t="s">
        <v>694</v>
      </c>
      <c r="AZ105" s="117" t="s">
        <v>694</v>
      </c>
    </row>
    <row r="106" spans="1:52">
      <c r="A106" s="57" t="s">
        <v>207</v>
      </c>
      <c r="B106" s="58">
        <v>113</v>
      </c>
      <c r="C106" s="58" t="s">
        <v>13</v>
      </c>
      <c r="D106" s="21" t="s">
        <v>208</v>
      </c>
      <c r="E106" s="60">
        <v>1</v>
      </c>
      <c r="F106" s="60">
        <v>0</v>
      </c>
      <c r="G106" s="60">
        <v>0</v>
      </c>
      <c r="H106" s="60">
        <v>0</v>
      </c>
      <c r="I106" s="60">
        <v>0</v>
      </c>
      <c r="J106" s="59">
        <v>11</v>
      </c>
      <c r="K106" s="63" t="s">
        <v>694</v>
      </c>
      <c r="L106" s="32" t="s">
        <v>694</v>
      </c>
      <c r="M106" s="63" t="s">
        <v>694</v>
      </c>
      <c r="N106" s="63" t="s">
        <v>694</v>
      </c>
      <c r="O106" s="63" t="s">
        <v>694</v>
      </c>
      <c r="P106" s="63" t="s">
        <v>694</v>
      </c>
      <c r="Q106" s="67">
        <v>1</v>
      </c>
      <c r="R106" s="67">
        <v>0</v>
      </c>
      <c r="S106" s="67">
        <v>0</v>
      </c>
      <c r="T106" s="67">
        <v>0</v>
      </c>
      <c r="U106" s="67">
        <v>0</v>
      </c>
      <c r="V106" s="123">
        <v>13</v>
      </c>
      <c r="W106" s="67" t="s">
        <v>774</v>
      </c>
      <c r="X106" s="67" t="s">
        <v>774</v>
      </c>
      <c r="Y106" s="67" t="s">
        <v>774</v>
      </c>
      <c r="Z106" s="67" t="s">
        <v>774</v>
      </c>
      <c r="AA106" s="67" t="s">
        <v>774</v>
      </c>
      <c r="AB106" s="123" t="s">
        <v>774</v>
      </c>
      <c r="AC106" s="63" t="s">
        <v>774</v>
      </c>
      <c r="AD106" s="32" t="s">
        <v>774</v>
      </c>
      <c r="AE106" s="63" t="s">
        <v>774</v>
      </c>
      <c r="AF106" s="63" t="s">
        <v>774</v>
      </c>
      <c r="AG106" s="63" t="s">
        <v>774</v>
      </c>
      <c r="AH106" s="59" t="s">
        <v>774</v>
      </c>
      <c r="AI106" s="63" t="s">
        <v>694</v>
      </c>
      <c r="AJ106" s="63" t="s">
        <v>694</v>
      </c>
      <c r="AK106" s="63" t="s">
        <v>694</v>
      </c>
      <c r="AL106" s="63" t="s">
        <v>694</v>
      </c>
      <c r="AM106" s="63" t="s">
        <v>694</v>
      </c>
      <c r="AN106" s="63" t="s">
        <v>694</v>
      </c>
      <c r="AO106" s="116" t="s">
        <v>774</v>
      </c>
      <c r="AP106" s="116" t="s">
        <v>774</v>
      </c>
      <c r="AQ106" s="116" t="s">
        <v>774</v>
      </c>
      <c r="AR106" s="116" t="s">
        <v>774</v>
      </c>
      <c r="AS106" s="116" t="s">
        <v>774</v>
      </c>
      <c r="AT106" s="116" t="s">
        <v>774</v>
      </c>
      <c r="AU106" s="116" t="s">
        <v>774</v>
      </c>
      <c r="AV106" s="116" t="s">
        <v>774</v>
      </c>
      <c r="AW106" s="116" t="s">
        <v>774</v>
      </c>
      <c r="AX106" s="116" t="s">
        <v>774</v>
      </c>
      <c r="AY106" s="116" t="s">
        <v>774</v>
      </c>
      <c r="AZ106" s="116" t="s">
        <v>774</v>
      </c>
    </row>
    <row r="107" spans="1:52">
      <c r="A107" s="57">
        <v>27902</v>
      </c>
      <c r="B107" s="58">
        <v>121</v>
      </c>
      <c r="C107" s="58" t="s">
        <v>13</v>
      </c>
      <c r="D107" s="21" t="s">
        <v>213</v>
      </c>
      <c r="E107" s="63" t="s">
        <v>694</v>
      </c>
      <c r="F107" s="32" t="s">
        <v>694</v>
      </c>
      <c r="G107" s="63" t="s">
        <v>694</v>
      </c>
      <c r="H107" s="63" t="s">
        <v>694</v>
      </c>
      <c r="I107" s="63" t="s">
        <v>694</v>
      </c>
      <c r="J107" s="63" t="s">
        <v>694</v>
      </c>
      <c r="K107" s="63" t="s">
        <v>694</v>
      </c>
      <c r="L107" s="32" t="s">
        <v>694</v>
      </c>
      <c r="M107" s="63" t="s">
        <v>694</v>
      </c>
      <c r="N107" s="63" t="s">
        <v>694</v>
      </c>
      <c r="O107" s="63" t="s">
        <v>694</v>
      </c>
      <c r="P107" s="63" t="s">
        <v>694</v>
      </c>
      <c r="Q107" s="67" t="s">
        <v>694</v>
      </c>
      <c r="R107" s="67" t="s">
        <v>694</v>
      </c>
      <c r="S107" s="67" t="s">
        <v>694</v>
      </c>
      <c r="T107" s="67" t="s">
        <v>694</v>
      </c>
      <c r="U107" s="67" t="s">
        <v>694</v>
      </c>
      <c r="V107" s="123" t="s">
        <v>694</v>
      </c>
      <c r="W107" s="67" t="s">
        <v>694</v>
      </c>
      <c r="X107" s="67" t="s">
        <v>694</v>
      </c>
      <c r="Y107" s="67" t="s">
        <v>694</v>
      </c>
      <c r="Z107" s="67" t="s">
        <v>694</v>
      </c>
      <c r="AA107" s="67" t="s">
        <v>694</v>
      </c>
      <c r="AB107" s="123" t="s">
        <v>694</v>
      </c>
      <c r="AC107" s="63" t="s">
        <v>694</v>
      </c>
      <c r="AD107" s="32" t="s">
        <v>694</v>
      </c>
      <c r="AE107" s="63" t="s">
        <v>694</v>
      </c>
      <c r="AF107" s="63" t="s">
        <v>694</v>
      </c>
      <c r="AG107" s="63" t="s">
        <v>694</v>
      </c>
      <c r="AH107" s="63" t="s">
        <v>694</v>
      </c>
      <c r="AI107" s="63" t="s">
        <v>694</v>
      </c>
      <c r="AJ107" s="63" t="s">
        <v>694</v>
      </c>
      <c r="AK107" s="63" t="s">
        <v>694</v>
      </c>
      <c r="AL107" s="63" t="s">
        <v>694</v>
      </c>
      <c r="AM107" s="63" t="s">
        <v>694</v>
      </c>
      <c r="AN107" s="63" t="s">
        <v>694</v>
      </c>
      <c r="AO107" s="116" t="s">
        <v>774</v>
      </c>
      <c r="AP107" s="116" t="s">
        <v>774</v>
      </c>
      <c r="AQ107" s="116" t="s">
        <v>774</v>
      </c>
      <c r="AR107" s="116" t="s">
        <v>774</v>
      </c>
      <c r="AS107" s="116" t="s">
        <v>774</v>
      </c>
      <c r="AT107" s="116" t="s">
        <v>774</v>
      </c>
      <c r="AU107" s="116" t="s">
        <v>774</v>
      </c>
      <c r="AV107" s="116" t="s">
        <v>774</v>
      </c>
      <c r="AW107" s="116" t="s">
        <v>774</v>
      </c>
      <c r="AX107" s="116" t="s">
        <v>774</v>
      </c>
      <c r="AY107" s="116" t="s">
        <v>774</v>
      </c>
      <c r="AZ107" s="116" t="s">
        <v>774</v>
      </c>
    </row>
    <row r="108" spans="1:52">
      <c r="A108" s="68" t="s">
        <v>209</v>
      </c>
      <c r="B108" s="58">
        <v>121</v>
      </c>
      <c r="C108" s="58" t="s">
        <v>13</v>
      </c>
      <c r="D108" s="21" t="s">
        <v>210</v>
      </c>
      <c r="E108" s="63" t="s">
        <v>694</v>
      </c>
      <c r="F108" s="32" t="s">
        <v>694</v>
      </c>
      <c r="G108" s="63" t="s">
        <v>694</v>
      </c>
      <c r="H108" s="63" t="s">
        <v>694</v>
      </c>
      <c r="I108" s="63" t="s">
        <v>694</v>
      </c>
      <c r="J108" s="63" t="s">
        <v>694</v>
      </c>
      <c r="K108" s="63" t="s">
        <v>694</v>
      </c>
      <c r="L108" s="32" t="s">
        <v>694</v>
      </c>
      <c r="M108" s="63" t="s">
        <v>694</v>
      </c>
      <c r="N108" s="63" t="s">
        <v>694</v>
      </c>
      <c r="O108" s="63" t="s">
        <v>694</v>
      </c>
      <c r="P108" s="63" t="s">
        <v>694</v>
      </c>
      <c r="Q108" s="67" t="s">
        <v>694</v>
      </c>
      <c r="R108" s="67" t="s">
        <v>694</v>
      </c>
      <c r="S108" s="67" t="s">
        <v>694</v>
      </c>
      <c r="T108" s="67" t="s">
        <v>694</v>
      </c>
      <c r="U108" s="67" t="s">
        <v>694</v>
      </c>
      <c r="V108" s="123" t="s">
        <v>694</v>
      </c>
      <c r="W108" s="67" t="s">
        <v>694</v>
      </c>
      <c r="X108" s="67" t="s">
        <v>694</v>
      </c>
      <c r="Y108" s="67" t="s">
        <v>694</v>
      </c>
      <c r="Z108" s="67" t="s">
        <v>694</v>
      </c>
      <c r="AA108" s="67" t="s">
        <v>694</v>
      </c>
      <c r="AB108" s="123" t="s">
        <v>694</v>
      </c>
      <c r="AC108" s="63" t="s">
        <v>694</v>
      </c>
      <c r="AD108" s="32" t="s">
        <v>694</v>
      </c>
      <c r="AE108" s="63" t="s">
        <v>694</v>
      </c>
      <c r="AF108" s="63" t="s">
        <v>694</v>
      </c>
      <c r="AG108" s="63" t="s">
        <v>694</v>
      </c>
      <c r="AH108" s="63" t="s">
        <v>694</v>
      </c>
      <c r="AI108" s="63" t="s">
        <v>694</v>
      </c>
      <c r="AJ108" s="63" t="s">
        <v>694</v>
      </c>
      <c r="AK108" s="63" t="s">
        <v>694</v>
      </c>
      <c r="AL108" s="63" t="s">
        <v>694</v>
      </c>
      <c r="AM108" s="63" t="s">
        <v>694</v>
      </c>
      <c r="AN108" s="63" t="s">
        <v>694</v>
      </c>
      <c r="AO108" s="116" t="s">
        <v>774</v>
      </c>
      <c r="AP108" s="116" t="s">
        <v>774</v>
      </c>
      <c r="AQ108" s="116" t="s">
        <v>774</v>
      </c>
      <c r="AR108" s="116" t="s">
        <v>774</v>
      </c>
      <c r="AS108" s="116" t="s">
        <v>774</v>
      </c>
      <c r="AT108" s="116" t="s">
        <v>774</v>
      </c>
      <c r="AU108" s="116" t="s">
        <v>774</v>
      </c>
      <c r="AV108" s="116" t="s">
        <v>774</v>
      </c>
      <c r="AW108" s="116" t="s">
        <v>774</v>
      </c>
      <c r="AX108" s="116" t="s">
        <v>774</v>
      </c>
      <c r="AY108" s="116" t="s">
        <v>774</v>
      </c>
      <c r="AZ108" s="116" t="s">
        <v>774</v>
      </c>
    </row>
    <row r="109" spans="1:52">
      <c r="A109" s="57" t="s">
        <v>211</v>
      </c>
      <c r="B109" s="58">
        <v>121</v>
      </c>
      <c r="C109" s="58" t="s">
        <v>13</v>
      </c>
      <c r="D109" s="21" t="s">
        <v>212</v>
      </c>
      <c r="E109" s="63" t="s">
        <v>694</v>
      </c>
      <c r="F109" s="32" t="s">
        <v>694</v>
      </c>
      <c r="G109" s="63" t="s">
        <v>694</v>
      </c>
      <c r="H109" s="63" t="s">
        <v>694</v>
      </c>
      <c r="I109" s="63" t="s">
        <v>694</v>
      </c>
      <c r="J109" s="63" t="s">
        <v>694</v>
      </c>
      <c r="K109" s="63" t="s">
        <v>694</v>
      </c>
      <c r="L109" s="32" t="s">
        <v>694</v>
      </c>
      <c r="M109" s="63" t="s">
        <v>694</v>
      </c>
      <c r="N109" s="63" t="s">
        <v>694</v>
      </c>
      <c r="O109" s="63" t="s">
        <v>694</v>
      </c>
      <c r="P109" s="63" t="s">
        <v>694</v>
      </c>
      <c r="Q109" s="67" t="s">
        <v>694</v>
      </c>
      <c r="R109" s="67" t="s">
        <v>694</v>
      </c>
      <c r="S109" s="67" t="s">
        <v>694</v>
      </c>
      <c r="T109" s="67" t="s">
        <v>694</v>
      </c>
      <c r="U109" s="67" t="s">
        <v>694</v>
      </c>
      <c r="V109" s="123" t="s">
        <v>694</v>
      </c>
      <c r="W109" s="67" t="s">
        <v>694</v>
      </c>
      <c r="X109" s="67" t="s">
        <v>694</v>
      </c>
      <c r="Y109" s="67" t="s">
        <v>694</v>
      </c>
      <c r="Z109" s="67" t="s">
        <v>694</v>
      </c>
      <c r="AA109" s="67" t="s">
        <v>694</v>
      </c>
      <c r="AB109" s="123" t="s">
        <v>694</v>
      </c>
      <c r="AC109" s="63" t="s">
        <v>694</v>
      </c>
      <c r="AD109" s="32" t="s">
        <v>694</v>
      </c>
      <c r="AE109" s="63" t="s">
        <v>694</v>
      </c>
      <c r="AF109" s="63" t="s">
        <v>694</v>
      </c>
      <c r="AG109" s="63" t="s">
        <v>694</v>
      </c>
      <c r="AH109" s="63" t="s">
        <v>694</v>
      </c>
      <c r="AI109" s="63" t="s">
        <v>694</v>
      </c>
      <c r="AJ109" s="63" t="s">
        <v>694</v>
      </c>
      <c r="AK109" s="63" t="s">
        <v>694</v>
      </c>
      <c r="AL109" s="63" t="s">
        <v>694</v>
      </c>
      <c r="AM109" s="63" t="s">
        <v>694</v>
      </c>
      <c r="AN109" s="63" t="s">
        <v>694</v>
      </c>
      <c r="AO109" s="116" t="s">
        <v>774</v>
      </c>
      <c r="AP109" s="116" t="s">
        <v>774</v>
      </c>
      <c r="AQ109" s="116" t="s">
        <v>774</v>
      </c>
      <c r="AR109" s="116" t="s">
        <v>774</v>
      </c>
      <c r="AS109" s="116" t="s">
        <v>774</v>
      </c>
      <c r="AT109" s="116" t="s">
        <v>774</v>
      </c>
      <c r="AU109" s="116" t="s">
        <v>694</v>
      </c>
      <c r="AV109" s="116" t="s">
        <v>694</v>
      </c>
      <c r="AW109" s="116" t="s">
        <v>694</v>
      </c>
      <c r="AX109" s="116" t="s">
        <v>694</v>
      </c>
      <c r="AY109" s="116" t="s">
        <v>694</v>
      </c>
      <c r="AZ109" s="117" t="s">
        <v>694</v>
      </c>
    </row>
    <row r="110" spans="1:52">
      <c r="A110" s="57" t="s">
        <v>214</v>
      </c>
      <c r="B110" s="58">
        <v>101</v>
      </c>
      <c r="C110" s="58" t="s">
        <v>13</v>
      </c>
      <c r="D110" s="21" t="s">
        <v>215</v>
      </c>
      <c r="E110" s="60" t="s">
        <v>774</v>
      </c>
      <c r="F110" s="60" t="s">
        <v>774</v>
      </c>
      <c r="G110" s="60" t="s">
        <v>774</v>
      </c>
      <c r="H110" s="60" t="s">
        <v>774</v>
      </c>
      <c r="I110" s="60" t="s">
        <v>774</v>
      </c>
      <c r="J110" s="60" t="s">
        <v>774</v>
      </c>
      <c r="K110" s="63" t="s">
        <v>694</v>
      </c>
      <c r="L110" s="32" t="s">
        <v>694</v>
      </c>
      <c r="M110" s="63" t="s">
        <v>694</v>
      </c>
      <c r="N110" s="63" t="s">
        <v>694</v>
      </c>
      <c r="O110" s="63" t="s">
        <v>694</v>
      </c>
      <c r="P110" s="63" t="s">
        <v>694</v>
      </c>
      <c r="Q110" s="67" t="s">
        <v>774</v>
      </c>
      <c r="R110" s="67" t="s">
        <v>774</v>
      </c>
      <c r="S110" s="67" t="s">
        <v>774</v>
      </c>
      <c r="T110" s="67" t="s">
        <v>774</v>
      </c>
      <c r="U110" s="67" t="s">
        <v>774</v>
      </c>
      <c r="V110" s="123" t="s">
        <v>774</v>
      </c>
      <c r="W110" s="67" t="s">
        <v>694</v>
      </c>
      <c r="X110" s="67" t="s">
        <v>694</v>
      </c>
      <c r="Y110" s="67" t="s">
        <v>694</v>
      </c>
      <c r="Z110" s="67" t="s">
        <v>694</v>
      </c>
      <c r="AA110" s="67" t="s">
        <v>694</v>
      </c>
      <c r="AB110" s="123" t="s">
        <v>694</v>
      </c>
      <c r="AC110" s="63" t="s">
        <v>774</v>
      </c>
      <c r="AD110" s="32" t="s">
        <v>774</v>
      </c>
      <c r="AE110" s="63" t="s">
        <v>774</v>
      </c>
      <c r="AF110" s="63" t="s">
        <v>774</v>
      </c>
      <c r="AG110" s="63" t="s">
        <v>774</v>
      </c>
      <c r="AH110" s="59" t="s">
        <v>774</v>
      </c>
      <c r="AI110" s="63" t="s">
        <v>694</v>
      </c>
      <c r="AJ110" s="63" t="s">
        <v>694</v>
      </c>
      <c r="AK110" s="63" t="s">
        <v>694</v>
      </c>
      <c r="AL110" s="63" t="s">
        <v>694</v>
      </c>
      <c r="AM110" s="63" t="s">
        <v>694</v>
      </c>
      <c r="AN110" s="63" t="s">
        <v>694</v>
      </c>
      <c r="AO110" s="116" t="s">
        <v>694</v>
      </c>
      <c r="AP110" s="116" t="s">
        <v>694</v>
      </c>
      <c r="AQ110" s="116" t="s">
        <v>694</v>
      </c>
      <c r="AR110" s="116" t="s">
        <v>694</v>
      </c>
      <c r="AS110" s="116" t="s">
        <v>694</v>
      </c>
      <c r="AT110" s="117" t="s">
        <v>694</v>
      </c>
      <c r="AU110" s="116" t="s">
        <v>694</v>
      </c>
      <c r="AV110" s="116" t="s">
        <v>694</v>
      </c>
      <c r="AW110" s="116" t="s">
        <v>694</v>
      </c>
      <c r="AX110" s="116" t="s">
        <v>694</v>
      </c>
      <c r="AY110" s="116" t="s">
        <v>694</v>
      </c>
      <c r="AZ110" s="117" t="s">
        <v>694</v>
      </c>
    </row>
    <row r="111" spans="1:52">
      <c r="A111" s="57" t="s">
        <v>216</v>
      </c>
      <c r="B111" s="58">
        <v>189</v>
      </c>
      <c r="C111" s="58" t="s">
        <v>13</v>
      </c>
      <c r="D111" s="21" t="s">
        <v>217</v>
      </c>
      <c r="E111" s="63" t="s">
        <v>694</v>
      </c>
      <c r="F111" s="32" t="s">
        <v>694</v>
      </c>
      <c r="G111" s="63" t="s">
        <v>694</v>
      </c>
      <c r="H111" s="63" t="s">
        <v>694</v>
      </c>
      <c r="I111" s="63" t="s">
        <v>694</v>
      </c>
      <c r="J111" s="63" t="s">
        <v>694</v>
      </c>
      <c r="K111" s="63" t="s">
        <v>694</v>
      </c>
      <c r="L111" s="32" t="s">
        <v>694</v>
      </c>
      <c r="M111" s="63" t="s">
        <v>694</v>
      </c>
      <c r="N111" s="63" t="s">
        <v>694</v>
      </c>
      <c r="O111" s="63" t="s">
        <v>694</v>
      </c>
      <c r="P111" s="63" t="s">
        <v>694</v>
      </c>
      <c r="Q111" s="67" t="s">
        <v>694</v>
      </c>
      <c r="R111" s="67" t="s">
        <v>694</v>
      </c>
      <c r="S111" s="67" t="s">
        <v>694</v>
      </c>
      <c r="T111" s="67" t="s">
        <v>694</v>
      </c>
      <c r="U111" s="67" t="s">
        <v>694</v>
      </c>
      <c r="V111" s="123" t="s">
        <v>694</v>
      </c>
      <c r="W111" s="67" t="s">
        <v>694</v>
      </c>
      <c r="X111" s="67" t="s">
        <v>694</v>
      </c>
      <c r="Y111" s="67" t="s">
        <v>694</v>
      </c>
      <c r="Z111" s="67" t="s">
        <v>694</v>
      </c>
      <c r="AA111" s="67" t="s">
        <v>694</v>
      </c>
      <c r="AB111" s="123" t="s">
        <v>694</v>
      </c>
      <c r="AC111" s="63" t="s">
        <v>694</v>
      </c>
      <c r="AD111" s="32" t="s">
        <v>694</v>
      </c>
      <c r="AE111" s="63" t="s">
        <v>694</v>
      </c>
      <c r="AF111" s="63" t="s">
        <v>694</v>
      </c>
      <c r="AG111" s="63" t="s">
        <v>694</v>
      </c>
      <c r="AH111" s="63" t="s">
        <v>694</v>
      </c>
      <c r="AI111" s="63" t="s">
        <v>694</v>
      </c>
      <c r="AJ111" s="63" t="s">
        <v>694</v>
      </c>
      <c r="AK111" s="63" t="s">
        <v>694</v>
      </c>
      <c r="AL111" s="63" t="s">
        <v>694</v>
      </c>
      <c r="AM111" s="63" t="s">
        <v>694</v>
      </c>
      <c r="AN111" s="63" t="s">
        <v>694</v>
      </c>
      <c r="AO111" s="116" t="s">
        <v>694</v>
      </c>
      <c r="AP111" s="116" t="s">
        <v>694</v>
      </c>
      <c r="AQ111" s="116" t="s">
        <v>694</v>
      </c>
      <c r="AR111" s="116" t="s">
        <v>694</v>
      </c>
      <c r="AS111" s="116" t="s">
        <v>694</v>
      </c>
      <c r="AT111" s="117" t="s">
        <v>694</v>
      </c>
      <c r="AU111" s="116" t="s">
        <v>694</v>
      </c>
      <c r="AV111" s="116" t="s">
        <v>694</v>
      </c>
      <c r="AW111" s="116" t="s">
        <v>694</v>
      </c>
      <c r="AX111" s="116" t="s">
        <v>694</v>
      </c>
      <c r="AY111" s="116" t="s">
        <v>694</v>
      </c>
      <c r="AZ111" s="117" t="s">
        <v>694</v>
      </c>
    </row>
    <row r="112" spans="1:52">
      <c r="A112" s="58">
        <v>36901</v>
      </c>
      <c r="B112" s="58">
        <v>123</v>
      </c>
      <c r="C112" s="58" t="s">
        <v>13</v>
      </c>
      <c r="D112" s="21" t="s">
        <v>218</v>
      </c>
      <c r="E112" s="63" t="s">
        <v>694</v>
      </c>
      <c r="F112" s="32" t="s">
        <v>694</v>
      </c>
      <c r="G112" s="63" t="s">
        <v>694</v>
      </c>
      <c r="H112" s="63" t="s">
        <v>694</v>
      </c>
      <c r="I112" s="63" t="s">
        <v>694</v>
      </c>
      <c r="J112" s="63" t="s">
        <v>694</v>
      </c>
      <c r="K112" s="63" t="s">
        <v>694</v>
      </c>
      <c r="L112" s="32" t="s">
        <v>694</v>
      </c>
      <c r="M112" s="63" t="s">
        <v>694</v>
      </c>
      <c r="N112" s="63" t="s">
        <v>694</v>
      </c>
      <c r="O112" s="63" t="s">
        <v>694</v>
      </c>
      <c r="P112" s="63" t="s">
        <v>694</v>
      </c>
      <c r="Q112" s="67" t="s">
        <v>694</v>
      </c>
      <c r="R112" s="67" t="s">
        <v>694</v>
      </c>
      <c r="S112" s="67" t="s">
        <v>694</v>
      </c>
      <c r="T112" s="67" t="s">
        <v>694</v>
      </c>
      <c r="U112" s="67" t="s">
        <v>694</v>
      </c>
      <c r="V112" s="123" t="s">
        <v>694</v>
      </c>
      <c r="W112" s="67" t="s">
        <v>694</v>
      </c>
      <c r="X112" s="67" t="s">
        <v>694</v>
      </c>
      <c r="Y112" s="67" t="s">
        <v>694</v>
      </c>
      <c r="Z112" s="67" t="s">
        <v>694</v>
      </c>
      <c r="AA112" s="67" t="s">
        <v>694</v>
      </c>
      <c r="AB112" s="123" t="s">
        <v>694</v>
      </c>
      <c r="AC112" s="63" t="s">
        <v>694</v>
      </c>
      <c r="AD112" s="32" t="s">
        <v>694</v>
      </c>
      <c r="AE112" s="63" t="s">
        <v>694</v>
      </c>
      <c r="AF112" s="63" t="s">
        <v>694</v>
      </c>
      <c r="AG112" s="63" t="s">
        <v>694</v>
      </c>
      <c r="AH112" s="63" t="s">
        <v>694</v>
      </c>
      <c r="AI112" s="63" t="s">
        <v>694</v>
      </c>
      <c r="AJ112" s="63" t="s">
        <v>694</v>
      </c>
      <c r="AK112" s="63" t="s">
        <v>694</v>
      </c>
      <c r="AL112" s="63" t="s">
        <v>694</v>
      </c>
      <c r="AM112" s="63" t="s">
        <v>694</v>
      </c>
      <c r="AN112" s="63" t="s">
        <v>694</v>
      </c>
      <c r="AO112" s="116" t="s">
        <v>694</v>
      </c>
      <c r="AP112" s="116" t="s">
        <v>694</v>
      </c>
      <c r="AQ112" s="116" t="s">
        <v>694</v>
      </c>
      <c r="AR112" s="116" t="s">
        <v>694</v>
      </c>
      <c r="AS112" s="116" t="s">
        <v>694</v>
      </c>
      <c r="AT112" s="117" t="s">
        <v>694</v>
      </c>
      <c r="AU112" s="116" t="s">
        <v>694</v>
      </c>
      <c r="AV112" s="116" t="s">
        <v>694</v>
      </c>
      <c r="AW112" s="116" t="s">
        <v>694</v>
      </c>
      <c r="AX112" s="116" t="s">
        <v>694</v>
      </c>
      <c r="AY112" s="116" t="s">
        <v>694</v>
      </c>
      <c r="AZ112" s="117" t="s">
        <v>694</v>
      </c>
    </row>
    <row r="113" spans="1:52">
      <c r="A113" s="57" t="s">
        <v>219</v>
      </c>
      <c r="B113" s="58">
        <v>121</v>
      </c>
      <c r="C113" s="58" t="s">
        <v>13</v>
      </c>
      <c r="D113" s="21" t="s">
        <v>220</v>
      </c>
      <c r="E113" s="60">
        <v>0.10714285714285714</v>
      </c>
      <c r="F113" s="60">
        <v>0.5535714285714286</v>
      </c>
      <c r="G113" s="60">
        <v>0</v>
      </c>
      <c r="H113" s="60">
        <v>0.17857142857142858</v>
      </c>
      <c r="I113" s="60">
        <v>0.16071428571428573</v>
      </c>
      <c r="J113" s="59">
        <v>112</v>
      </c>
      <c r="K113" s="60" t="s">
        <v>774</v>
      </c>
      <c r="L113" s="60" t="s">
        <v>774</v>
      </c>
      <c r="M113" s="60" t="s">
        <v>774</v>
      </c>
      <c r="N113" s="60" t="s">
        <v>774</v>
      </c>
      <c r="O113" s="60" t="s">
        <v>774</v>
      </c>
      <c r="P113" s="60" t="s">
        <v>774</v>
      </c>
      <c r="Q113" s="67">
        <v>7.0000000000000007E-2</v>
      </c>
      <c r="R113" s="67">
        <v>0.55000000000000004</v>
      </c>
      <c r="S113" s="67">
        <v>0</v>
      </c>
      <c r="T113" s="67">
        <v>0.19</v>
      </c>
      <c r="U113" s="67">
        <v>0.19</v>
      </c>
      <c r="V113" s="123">
        <v>100</v>
      </c>
      <c r="W113" s="67">
        <v>0</v>
      </c>
      <c r="X113" s="67">
        <v>0.4</v>
      </c>
      <c r="Y113" s="67">
        <v>0</v>
      </c>
      <c r="Z113" s="67">
        <v>0.4</v>
      </c>
      <c r="AA113" s="67">
        <v>0.2</v>
      </c>
      <c r="AB113" s="123">
        <v>10</v>
      </c>
      <c r="AC113" s="63">
        <v>2.2058823529411766E-2</v>
      </c>
      <c r="AD113" s="32">
        <v>0.69117647058823528</v>
      </c>
      <c r="AE113" s="63">
        <v>7.3529411764705881E-3</v>
      </c>
      <c r="AF113" s="63">
        <v>0.11764705882352941</v>
      </c>
      <c r="AG113" s="63">
        <v>0.16176470588235295</v>
      </c>
      <c r="AH113" s="59">
        <v>136</v>
      </c>
      <c r="AI113" s="63" t="s">
        <v>774</v>
      </c>
      <c r="AJ113" s="32" t="s">
        <v>774</v>
      </c>
      <c r="AK113" s="63" t="s">
        <v>774</v>
      </c>
      <c r="AL113" s="63" t="s">
        <v>774</v>
      </c>
      <c r="AM113" s="63" t="s">
        <v>774</v>
      </c>
      <c r="AN113" s="59" t="s">
        <v>774</v>
      </c>
      <c r="AO113" s="116">
        <v>3.8461538461538464E-2</v>
      </c>
      <c r="AP113" s="116">
        <v>0.75384615384615383</v>
      </c>
      <c r="AQ113" s="116">
        <v>0</v>
      </c>
      <c r="AR113" s="116">
        <v>9.2307692307692313E-2</v>
      </c>
      <c r="AS113" s="116">
        <v>0.11538461538461539</v>
      </c>
      <c r="AT113" s="117">
        <v>130</v>
      </c>
      <c r="AU113" s="116" t="s">
        <v>774</v>
      </c>
      <c r="AV113" s="116" t="s">
        <v>774</v>
      </c>
      <c r="AW113" s="116" t="s">
        <v>774</v>
      </c>
      <c r="AX113" s="116" t="s">
        <v>774</v>
      </c>
      <c r="AY113" s="116" t="s">
        <v>774</v>
      </c>
      <c r="AZ113" s="116" t="s">
        <v>774</v>
      </c>
    </row>
    <row r="114" spans="1:52">
      <c r="A114" s="57" t="s">
        <v>221</v>
      </c>
      <c r="B114" s="58">
        <v>123</v>
      </c>
      <c r="C114" s="58" t="s">
        <v>13</v>
      </c>
      <c r="D114" s="21" t="s">
        <v>222</v>
      </c>
      <c r="E114" s="63" t="s">
        <v>694</v>
      </c>
      <c r="F114" s="32" t="s">
        <v>694</v>
      </c>
      <c r="G114" s="63" t="s">
        <v>694</v>
      </c>
      <c r="H114" s="63" t="s">
        <v>694</v>
      </c>
      <c r="I114" s="63" t="s">
        <v>694</v>
      </c>
      <c r="J114" s="63" t="s">
        <v>694</v>
      </c>
      <c r="K114" s="63" t="s">
        <v>694</v>
      </c>
      <c r="L114" s="32" t="s">
        <v>694</v>
      </c>
      <c r="M114" s="63" t="s">
        <v>694</v>
      </c>
      <c r="N114" s="63" t="s">
        <v>694</v>
      </c>
      <c r="O114" s="63" t="s">
        <v>694</v>
      </c>
      <c r="P114" s="63" t="s">
        <v>694</v>
      </c>
      <c r="Q114" s="67" t="s">
        <v>694</v>
      </c>
      <c r="R114" s="67" t="s">
        <v>694</v>
      </c>
      <c r="S114" s="67" t="s">
        <v>694</v>
      </c>
      <c r="T114" s="67" t="s">
        <v>694</v>
      </c>
      <c r="U114" s="67" t="s">
        <v>694</v>
      </c>
      <c r="V114" s="123" t="s">
        <v>694</v>
      </c>
      <c r="W114" s="67" t="s">
        <v>694</v>
      </c>
      <c r="X114" s="67" t="s">
        <v>694</v>
      </c>
      <c r="Y114" s="67" t="s">
        <v>694</v>
      </c>
      <c r="Z114" s="67" t="s">
        <v>694</v>
      </c>
      <c r="AA114" s="67" t="s">
        <v>694</v>
      </c>
      <c r="AB114" s="123" t="s">
        <v>694</v>
      </c>
      <c r="AC114" s="63" t="s">
        <v>694</v>
      </c>
      <c r="AD114" s="32" t="s">
        <v>694</v>
      </c>
      <c r="AE114" s="63" t="s">
        <v>694</v>
      </c>
      <c r="AF114" s="63" t="s">
        <v>694</v>
      </c>
      <c r="AG114" s="63" t="s">
        <v>694</v>
      </c>
      <c r="AH114" s="63" t="s">
        <v>694</v>
      </c>
      <c r="AI114" s="63" t="s">
        <v>694</v>
      </c>
      <c r="AJ114" s="63" t="s">
        <v>694</v>
      </c>
      <c r="AK114" s="63" t="s">
        <v>694</v>
      </c>
      <c r="AL114" s="63" t="s">
        <v>694</v>
      </c>
      <c r="AM114" s="63" t="s">
        <v>694</v>
      </c>
      <c r="AN114" s="63" t="s">
        <v>694</v>
      </c>
      <c r="AO114" s="116" t="s">
        <v>694</v>
      </c>
      <c r="AP114" s="116" t="s">
        <v>694</v>
      </c>
      <c r="AQ114" s="116" t="s">
        <v>694</v>
      </c>
      <c r="AR114" s="116" t="s">
        <v>694</v>
      </c>
      <c r="AS114" s="116" t="s">
        <v>694</v>
      </c>
      <c r="AT114" s="117" t="s">
        <v>694</v>
      </c>
      <c r="AU114" s="116" t="s">
        <v>694</v>
      </c>
      <c r="AV114" s="116" t="s">
        <v>694</v>
      </c>
      <c r="AW114" s="116" t="s">
        <v>694</v>
      </c>
      <c r="AX114" s="116" t="s">
        <v>694</v>
      </c>
      <c r="AY114" s="116" t="s">
        <v>694</v>
      </c>
      <c r="AZ114" s="117" t="s">
        <v>694</v>
      </c>
    </row>
    <row r="115" spans="1:52">
      <c r="A115" s="57" t="s">
        <v>223</v>
      </c>
      <c r="B115" s="58">
        <v>112</v>
      </c>
      <c r="C115" s="58" t="s">
        <v>13</v>
      </c>
      <c r="D115" s="21" t="s">
        <v>224</v>
      </c>
      <c r="E115" s="60">
        <v>7.6923076923076927E-2</v>
      </c>
      <c r="F115" s="60">
        <v>0.53846153846153844</v>
      </c>
      <c r="G115" s="60">
        <v>0</v>
      </c>
      <c r="H115" s="60">
        <v>0.23076923076923078</v>
      </c>
      <c r="I115" s="60">
        <v>0.15384615384615385</v>
      </c>
      <c r="J115" s="59">
        <v>13</v>
      </c>
      <c r="K115" s="63" t="s">
        <v>694</v>
      </c>
      <c r="L115" s="32" t="s">
        <v>694</v>
      </c>
      <c r="M115" s="63" t="s">
        <v>694</v>
      </c>
      <c r="N115" s="63" t="s">
        <v>694</v>
      </c>
      <c r="O115" s="63" t="s">
        <v>694</v>
      </c>
      <c r="P115" s="63" t="s">
        <v>694</v>
      </c>
      <c r="Q115" s="67">
        <v>0</v>
      </c>
      <c r="R115" s="67">
        <v>0.9</v>
      </c>
      <c r="S115" s="67">
        <v>0</v>
      </c>
      <c r="T115" s="67">
        <v>0.1</v>
      </c>
      <c r="U115" s="67">
        <v>0</v>
      </c>
      <c r="V115" s="123">
        <v>10</v>
      </c>
      <c r="W115" s="67" t="s">
        <v>694</v>
      </c>
      <c r="X115" s="67" t="s">
        <v>694</v>
      </c>
      <c r="Y115" s="67" t="s">
        <v>694</v>
      </c>
      <c r="Z115" s="67" t="s">
        <v>694</v>
      </c>
      <c r="AA115" s="67" t="s">
        <v>694</v>
      </c>
      <c r="AB115" s="123" t="s">
        <v>694</v>
      </c>
      <c r="AC115" s="63">
        <v>0.88888888888888884</v>
      </c>
      <c r="AD115" s="32">
        <v>5.5555555555555552E-2</v>
      </c>
      <c r="AE115" s="63">
        <v>0</v>
      </c>
      <c r="AF115" s="63">
        <v>0</v>
      </c>
      <c r="AG115" s="63">
        <v>5.5555555555555552E-2</v>
      </c>
      <c r="AH115" s="59">
        <v>18</v>
      </c>
      <c r="AI115" s="63" t="s">
        <v>694</v>
      </c>
      <c r="AJ115" s="63" t="s">
        <v>694</v>
      </c>
      <c r="AK115" s="63" t="s">
        <v>694</v>
      </c>
      <c r="AL115" s="63" t="s">
        <v>694</v>
      </c>
      <c r="AM115" s="63" t="s">
        <v>694</v>
      </c>
      <c r="AN115" s="63" t="s">
        <v>694</v>
      </c>
      <c r="AO115" s="116">
        <v>0.66666666666666663</v>
      </c>
      <c r="AP115" s="116">
        <v>0.16666666666666666</v>
      </c>
      <c r="AQ115" s="116">
        <v>0</v>
      </c>
      <c r="AR115" s="116">
        <v>0</v>
      </c>
      <c r="AS115" s="116">
        <v>0.16666666666666666</v>
      </c>
      <c r="AT115" s="117">
        <v>12</v>
      </c>
      <c r="AU115" s="116" t="s">
        <v>694</v>
      </c>
      <c r="AV115" s="116" t="s">
        <v>694</v>
      </c>
      <c r="AW115" s="116" t="s">
        <v>694</v>
      </c>
      <c r="AX115" s="116" t="s">
        <v>694</v>
      </c>
      <c r="AY115" s="116" t="s">
        <v>694</v>
      </c>
      <c r="AZ115" s="117" t="s">
        <v>694</v>
      </c>
    </row>
    <row r="116" spans="1:52">
      <c r="A116" s="57" t="s">
        <v>225</v>
      </c>
      <c r="B116" s="58">
        <v>101</v>
      </c>
      <c r="C116" s="58" t="s">
        <v>13</v>
      </c>
      <c r="D116" s="21" t="s">
        <v>226</v>
      </c>
      <c r="E116" s="60" t="s">
        <v>774</v>
      </c>
      <c r="F116" s="60" t="s">
        <v>774</v>
      </c>
      <c r="G116" s="60" t="s">
        <v>774</v>
      </c>
      <c r="H116" s="60" t="s">
        <v>774</v>
      </c>
      <c r="I116" s="60" t="s">
        <v>774</v>
      </c>
      <c r="J116" s="60" t="s">
        <v>774</v>
      </c>
      <c r="K116" s="63" t="s">
        <v>694</v>
      </c>
      <c r="L116" s="32" t="s">
        <v>694</v>
      </c>
      <c r="M116" s="63" t="s">
        <v>694</v>
      </c>
      <c r="N116" s="63" t="s">
        <v>694</v>
      </c>
      <c r="O116" s="63" t="s">
        <v>694</v>
      </c>
      <c r="P116" s="63" t="s">
        <v>694</v>
      </c>
      <c r="Q116" s="67" t="s">
        <v>694</v>
      </c>
      <c r="R116" s="67" t="s">
        <v>694</v>
      </c>
      <c r="S116" s="67" t="s">
        <v>694</v>
      </c>
      <c r="T116" s="67" t="s">
        <v>694</v>
      </c>
      <c r="U116" s="67" t="s">
        <v>694</v>
      </c>
      <c r="V116" s="123" t="s">
        <v>694</v>
      </c>
      <c r="W116" s="67" t="s">
        <v>694</v>
      </c>
      <c r="X116" s="67" t="s">
        <v>694</v>
      </c>
      <c r="Y116" s="67" t="s">
        <v>694</v>
      </c>
      <c r="Z116" s="67" t="s">
        <v>694</v>
      </c>
      <c r="AA116" s="67" t="s">
        <v>694</v>
      </c>
      <c r="AB116" s="123" t="s">
        <v>694</v>
      </c>
      <c r="AC116" s="63" t="s">
        <v>694</v>
      </c>
      <c r="AD116" s="32" t="s">
        <v>694</v>
      </c>
      <c r="AE116" s="63" t="s">
        <v>694</v>
      </c>
      <c r="AF116" s="63" t="s">
        <v>694</v>
      </c>
      <c r="AG116" s="63" t="s">
        <v>694</v>
      </c>
      <c r="AH116" s="63" t="s">
        <v>694</v>
      </c>
      <c r="AI116" s="63" t="s">
        <v>694</v>
      </c>
      <c r="AJ116" s="63" t="s">
        <v>694</v>
      </c>
      <c r="AK116" s="63" t="s">
        <v>694</v>
      </c>
      <c r="AL116" s="63" t="s">
        <v>694</v>
      </c>
      <c r="AM116" s="63" t="s">
        <v>694</v>
      </c>
      <c r="AN116" s="63" t="s">
        <v>694</v>
      </c>
      <c r="AO116" s="116" t="s">
        <v>694</v>
      </c>
      <c r="AP116" s="116" t="s">
        <v>694</v>
      </c>
      <c r="AQ116" s="116" t="s">
        <v>694</v>
      </c>
      <c r="AR116" s="116" t="s">
        <v>694</v>
      </c>
      <c r="AS116" s="116" t="s">
        <v>694</v>
      </c>
      <c r="AT116" s="117" t="s">
        <v>694</v>
      </c>
      <c r="AU116" s="116" t="s">
        <v>694</v>
      </c>
      <c r="AV116" s="116" t="s">
        <v>694</v>
      </c>
      <c r="AW116" s="116" t="s">
        <v>694</v>
      </c>
      <c r="AX116" s="116" t="s">
        <v>694</v>
      </c>
      <c r="AY116" s="116" t="s">
        <v>694</v>
      </c>
      <c r="AZ116" s="117" t="s">
        <v>694</v>
      </c>
    </row>
    <row r="117" spans="1:52">
      <c r="A117" s="57" t="s">
        <v>227</v>
      </c>
      <c r="B117" s="58">
        <v>112</v>
      </c>
      <c r="C117" s="58" t="s">
        <v>13</v>
      </c>
      <c r="D117" s="21" t="s">
        <v>228</v>
      </c>
      <c r="E117" s="60">
        <v>0.82539682539682535</v>
      </c>
      <c r="F117" s="60">
        <v>0</v>
      </c>
      <c r="G117" s="60">
        <v>0</v>
      </c>
      <c r="H117" s="60">
        <v>0</v>
      </c>
      <c r="I117" s="60">
        <v>0.17460317460317459</v>
      </c>
      <c r="J117" s="59">
        <v>63</v>
      </c>
      <c r="K117" s="60" t="s">
        <v>774</v>
      </c>
      <c r="L117" s="60" t="s">
        <v>774</v>
      </c>
      <c r="M117" s="60" t="s">
        <v>774</v>
      </c>
      <c r="N117" s="60" t="s">
        <v>774</v>
      </c>
      <c r="O117" s="60" t="s">
        <v>774</v>
      </c>
      <c r="P117" s="60" t="s">
        <v>774</v>
      </c>
      <c r="Q117" s="67">
        <v>0.75409836065573765</v>
      </c>
      <c r="R117" s="67">
        <v>1.6393442622950821E-2</v>
      </c>
      <c r="S117" s="67">
        <v>0</v>
      </c>
      <c r="T117" s="67">
        <v>0.13114754098360656</v>
      </c>
      <c r="U117" s="67">
        <v>9.8360655737704916E-2</v>
      </c>
      <c r="V117" s="123">
        <v>61</v>
      </c>
      <c r="W117" s="67" t="s">
        <v>774</v>
      </c>
      <c r="X117" s="67" t="s">
        <v>774</v>
      </c>
      <c r="Y117" s="67" t="s">
        <v>774</v>
      </c>
      <c r="Z117" s="67" t="s">
        <v>774</v>
      </c>
      <c r="AA117" s="67" t="s">
        <v>774</v>
      </c>
      <c r="AB117" s="123" t="s">
        <v>774</v>
      </c>
      <c r="AC117" s="63">
        <v>0.53968253968253965</v>
      </c>
      <c r="AD117" s="32">
        <v>0.20634920634920634</v>
      </c>
      <c r="AE117" s="63">
        <v>0</v>
      </c>
      <c r="AF117" s="63">
        <v>0.20634920634920634</v>
      </c>
      <c r="AG117" s="63">
        <v>4.7619047619047616E-2</v>
      </c>
      <c r="AH117" s="59">
        <v>63</v>
      </c>
      <c r="AI117" s="63" t="s">
        <v>694</v>
      </c>
      <c r="AJ117" s="63" t="s">
        <v>694</v>
      </c>
      <c r="AK117" s="63" t="s">
        <v>694</v>
      </c>
      <c r="AL117" s="63" t="s">
        <v>694</v>
      </c>
      <c r="AM117" s="63" t="s">
        <v>694</v>
      </c>
      <c r="AN117" s="63" t="s">
        <v>694</v>
      </c>
      <c r="AO117" s="116">
        <v>0.2</v>
      </c>
      <c r="AP117" s="116">
        <v>0.72727272727272729</v>
      </c>
      <c r="AQ117" s="116">
        <v>0</v>
      </c>
      <c r="AR117" s="116">
        <v>0</v>
      </c>
      <c r="AS117" s="116">
        <v>7.2727272727272724E-2</v>
      </c>
      <c r="AT117" s="117">
        <v>55</v>
      </c>
      <c r="AU117" s="116" t="s">
        <v>774</v>
      </c>
      <c r="AV117" s="116" t="s">
        <v>774</v>
      </c>
      <c r="AW117" s="116" t="s">
        <v>774</v>
      </c>
      <c r="AX117" s="116" t="s">
        <v>774</v>
      </c>
      <c r="AY117" s="116" t="s">
        <v>774</v>
      </c>
      <c r="AZ117" s="116" t="s">
        <v>774</v>
      </c>
    </row>
    <row r="118" spans="1:52">
      <c r="A118" s="57" t="s">
        <v>229</v>
      </c>
      <c r="B118" s="58">
        <v>123</v>
      </c>
      <c r="C118" s="58" t="s">
        <v>8</v>
      </c>
      <c r="D118" s="21" t="s">
        <v>230</v>
      </c>
      <c r="E118" s="60">
        <v>0.19230769230769232</v>
      </c>
      <c r="F118" s="60">
        <v>0.61538461538461542</v>
      </c>
      <c r="G118" s="60">
        <v>1.9230769230769232E-2</v>
      </c>
      <c r="H118" s="60">
        <v>8.9743589743589744E-2</v>
      </c>
      <c r="I118" s="60">
        <v>8.3333333333333329E-2</v>
      </c>
      <c r="J118" s="59">
        <v>156</v>
      </c>
      <c r="K118" s="105">
        <v>0.22222222222222221</v>
      </c>
      <c r="L118" s="105">
        <v>0.72222222222222221</v>
      </c>
      <c r="M118" s="105">
        <v>0</v>
      </c>
      <c r="N118" s="105">
        <v>5.5555555555555552E-2</v>
      </c>
      <c r="O118" s="105">
        <v>0</v>
      </c>
      <c r="P118" s="21">
        <v>18</v>
      </c>
      <c r="Q118" s="67">
        <v>0.19774011299435029</v>
      </c>
      <c r="R118" s="67">
        <v>0.63276836158192096</v>
      </c>
      <c r="S118" s="67">
        <v>0</v>
      </c>
      <c r="T118" s="67">
        <v>0.10734463276836158</v>
      </c>
      <c r="U118" s="67">
        <v>6.2146892655367235E-2</v>
      </c>
      <c r="V118" s="123">
        <v>177</v>
      </c>
      <c r="W118" s="67" t="s">
        <v>774</v>
      </c>
      <c r="X118" s="67" t="s">
        <v>774</v>
      </c>
      <c r="Y118" s="67" t="s">
        <v>774</v>
      </c>
      <c r="Z118" s="67" t="s">
        <v>774</v>
      </c>
      <c r="AA118" s="67" t="s">
        <v>774</v>
      </c>
      <c r="AB118" s="123" t="s">
        <v>774</v>
      </c>
      <c r="AC118" s="63">
        <v>0.24637681159420291</v>
      </c>
      <c r="AD118" s="32">
        <v>0.55555555555555558</v>
      </c>
      <c r="AE118" s="63">
        <v>9.6618357487922701E-3</v>
      </c>
      <c r="AF118" s="63">
        <v>0.13043478260869565</v>
      </c>
      <c r="AG118" s="63">
        <v>5.7971014492753624E-2</v>
      </c>
      <c r="AH118" s="59">
        <v>207</v>
      </c>
      <c r="AI118" s="63" t="s">
        <v>774</v>
      </c>
      <c r="AJ118" s="32" t="s">
        <v>774</v>
      </c>
      <c r="AK118" s="63" t="s">
        <v>774</v>
      </c>
      <c r="AL118" s="63" t="s">
        <v>774</v>
      </c>
      <c r="AM118" s="63" t="s">
        <v>774</v>
      </c>
      <c r="AN118" s="59" t="s">
        <v>774</v>
      </c>
      <c r="AO118" s="116">
        <v>0.23831775700934579</v>
      </c>
      <c r="AP118" s="116">
        <v>0.64018691588785048</v>
      </c>
      <c r="AQ118" s="116">
        <v>0</v>
      </c>
      <c r="AR118" s="116">
        <v>8.8785046728971959E-2</v>
      </c>
      <c r="AS118" s="116">
        <v>3.2710280373831772E-2</v>
      </c>
      <c r="AT118" s="117">
        <v>214</v>
      </c>
      <c r="AU118" s="116" t="s">
        <v>774</v>
      </c>
      <c r="AV118" s="116" t="s">
        <v>774</v>
      </c>
      <c r="AW118" s="116" t="s">
        <v>774</v>
      </c>
      <c r="AX118" s="116" t="s">
        <v>774</v>
      </c>
      <c r="AY118" s="116" t="s">
        <v>774</v>
      </c>
      <c r="AZ118" s="116" t="s">
        <v>774</v>
      </c>
    </row>
    <row r="119" spans="1:52">
      <c r="A119" s="57" t="s">
        <v>231</v>
      </c>
      <c r="B119" s="58">
        <v>121</v>
      </c>
      <c r="C119" s="58" t="s">
        <v>8</v>
      </c>
      <c r="D119" s="21" t="s">
        <v>232</v>
      </c>
      <c r="E119" s="60">
        <v>2.5316455696202531E-2</v>
      </c>
      <c r="F119" s="60">
        <v>0.75632911392405067</v>
      </c>
      <c r="G119" s="60">
        <v>0</v>
      </c>
      <c r="H119" s="60">
        <v>7.5949367088607597E-2</v>
      </c>
      <c r="I119" s="60">
        <v>0.14240506329113925</v>
      </c>
      <c r="J119" s="59">
        <v>316</v>
      </c>
      <c r="K119" s="105">
        <v>1.5873015873015872E-2</v>
      </c>
      <c r="L119" s="105">
        <v>0.80952380952380953</v>
      </c>
      <c r="M119" s="105">
        <v>0</v>
      </c>
      <c r="N119" s="105">
        <v>9.5238095238095233E-2</v>
      </c>
      <c r="O119" s="105">
        <v>7.9365079365079361E-2</v>
      </c>
      <c r="P119" s="21">
        <v>63</v>
      </c>
      <c r="Q119" s="67">
        <v>3.4482758620689655E-2</v>
      </c>
      <c r="R119" s="67">
        <v>0.73563218390804597</v>
      </c>
      <c r="S119" s="67">
        <v>0</v>
      </c>
      <c r="T119" s="67">
        <v>5.3639846743295021E-2</v>
      </c>
      <c r="U119" s="67">
        <v>0.17624521072796934</v>
      </c>
      <c r="V119" s="123">
        <v>261</v>
      </c>
      <c r="W119" s="67">
        <v>7.1428571428571425E-2</v>
      </c>
      <c r="X119" s="67">
        <v>0.83333333333333337</v>
      </c>
      <c r="Y119" s="67">
        <v>0</v>
      </c>
      <c r="Z119" s="67">
        <v>2.3809523809523808E-2</v>
      </c>
      <c r="AA119" s="67">
        <v>7.1428571428571425E-2</v>
      </c>
      <c r="AB119" s="123">
        <v>42</v>
      </c>
      <c r="AC119" s="63">
        <v>1.2578616352201259E-2</v>
      </c>
      <c r="AD119" s="32">
        <v>0.77672955974842772</v>
      </c>
      <c r="AE119" s="63">
        <v>0</v>
      </c>
      <c r="AF119" s="63">
        <v>6.2893081761006289E-2</v>
      </c>
      <c r="AG119" s="63">
        <v>0.14779874213836477</v>
      </c>
      <c r="AH119" s="59">
        <v>318</v>
      </c>
      <c r="AI119" s="63">
        <v>0</v>
      </c>
      <c r="AJ119" s="63">
        <v>0.85416666666666663</v>
      </c>
      <c r="AK119" s="63">
        <v>0</v>
      </c>
      <c r="AL119" s="63">
        <v>4.1666666666666664E-2</v>
      </c>
      <c r="AM119" s="63">
        <v>0.10416666666666667</v>
      </c>
      <c r="AN119" s="59">
        <v>48</v>
      </c>
      <c r="AO119" s="116">
        <v>1.7167381974248927E-2</v>
      </c>
      <c r="AP119" s="116">
        <v>0.75965665236051505</v>
      </c>
      <c r="AQ119" s="116">
        <v>0</v>
      </c>
      <c r="AR119" s="116">
        <v>4.7210300429184553E-2</v>
      </c>
      <c r="AS119" s="116">
        <v>0.17596566523605151</v>
      </c>
      <c r="AT119" s="117">
        <v>233</v>
      </c>
      <c r="AU119" s="116">
        <v>5.7142857142857141E-2</v>
      </c>
      <c r="AV119" s="116">
        <v>0.88571428571428568</v>
      </c>
      <c r="AW119" s="116">
        <v>0</v>
      </c>
      <c r="AX119" s="116">
        <v>0</v>
      </c>
      <c r="AY119" s="116">
        <v>5.7142857142857141E-2</v>
      </c>
      <c r="AZ119" s="117">
        <v>35</v>
      </c>
    </row>
    <row r="120" spans="1:52">
      <c r="A120" s="57" t="s">
        <v>233</v>
      </c>
      <c r="B120" s="58">
        <v>101</v>
      </c>
      <c r="C120" s="58" t="s">
        <v>13</v>
      </c>
      <c r="D120" s="21" t="s">
        <v>234</v>
      </c>
      <c r="E120" s="60" t="s">
        <v>774</v>
      </c>
      <c r="F120" s="60" t="s">
        <v>774</v>
      </c>
      <c r="G120" s="60" t="s">
        <v>774</v>
      </c>
      <c r="H120" s="60" t="s">
        <v>774</v>
      </c>
      <c r="I120" s="60" t="s">
        <v>774</v>
      </c>
      <c r="J120" s="60" t="s">
        <v>774</v>
      </c>
      <c r="K120" s="63" t="s">
        <v>694</v>
      </c>
      <c r="L120" s="32" t="s">
        <v>694</v>
      </c>
      <c r="M120" s="63" t="s">
        <v>694</v>
      </c>
      <c r="N120" s="63" t="s">
        <v>694</v>
      </c>
      <c r="O120" s="63" t="s">
        <v>694</v>
      </c>
      <c r="P120" s="63" t="s">
        <v>694</v>
      </c>
      <c r="Q120" s="67" t="s">
        <v>774</v>
      </c>
      <c r="R120" s="67" t="s">
        <v>774</v>
      </c>
      <c r="S120" s="67" t="s">
        <v>774</v>
      </c>
      <c r="T120" s="67" t="s">
        <v>774</v>
      </c>
      <c r="U120" s="67" t="s">
        <v>774</v>
      </c>
      <c r="V120" s="123" t="s">
        <v>774</v>
      </c>
      <c r="W120" s="67" t="s">
        <v>694</v>
      </c>
      <c r="X120" s="67" t="s">
        <v>694</v>
      </c>
      <c r="Y120" s="67" t="s">
        <v>694</v>
      </c>
      <c r="Z120" s="67" t="s">
        <v>694</v>
      </c>
      <c r="AA120" s="67" t="s">
        <v>694</v>
      </c>
      <c r="AB120" s="123" t="s">
        <v>694</v>
      </c>
      <c r="AC120" s="63">
        <v>0.1</v>
      </c>
      <c r="AD120" s="32">
        <v>0.6</v>
      </c>
      <c r="AE120" s="63">
        <v>0.1</v>
      </c>
      <c r="AF120" s="63">
        <v>0.2</v>
      </c>
      <c r="AG120" s="63">
        <v>0</v>
      </c>
      <c r="AH120" s="59">
        <v>10</v>
      </c>
      <c r="AI120" s="63" t="s">
        <v>694</v>
      </c>
      <c r="AJ120" s="63" t="s">
        <v>694</v>
      </c>
      <c r="AK120" s="63" t="s">
        <v>694</v>
      </c>
      <c r="AL120" s="63" t="s">
        <v>694</v>
      </c>
      <c r="AM120" s="63" t="s">
        <v>694</v>
      </c>
      <c r="AN120" s="63" t="s">
        <v>694</v>
      </c>
      <c r="AO120" s="116">
        <v>0</v>
      </c>
      <c r="AP120" s="116">
        <v>0.7</v>
      </c>
      <c r="AQ120" s="116">
        <v>0</v>
      </c>
      <c r="AR120" s="116">
        <v>0.3</v>
      </c>
      <c r="AS120" s="116">
        <v>0</v>
      </c>
      <c r="AT120" s="117">
        <v>10</v>
      </c>
      <c r="AU120" s="116" t="s">
        <v>694</v>
      </c>
      <c r="AV120" s="116" t="s">
        <v>694</v>
      </c>
      <c r="AW120" s="116" t="s">
        <v>694</v>
      </c>
      <c r="AX120" s="116" t="s">
        <v>694</v>
      </c>
      <c r="AY120" s="116" t="s">
        <v>694</v>
      </c>
      <c r="AZ120" s="117" t="s">
        <v>694</v>
      </c>
    </row>
    <row r="121" spans="1:52">
      <c r="A121" s="57" t="s">
        <v>235</v>
      </c>
      <c r="B121" s="58">
        <v>123</v>
      </c>
      <c r="C121" s="58" t="s">
        <v>13</v>
      </c>
      <c r="D121" s="21" t="s">
        <v>236</v>
      </c>
      <c r="E121" s="60" t="s">
        <v>774</v>
      </c>
      <c r="F121" s="60" t="s">
        <v>774</v>
      </c>
      <c r="G121" s="60" t="s">
        <v>774</v>
      </c>
      <c r="H121" s="60" t="s">
        <v>774</v>
      </c>
      <c r="I121" s="60" t="s">
        <v>774</v>
      </c>
      <c r="J121" s="60" t="s">
        <v>774</v>
      </c>
      <c r="K121" s="63" t="s">
        <v>694</v>
      </c>
      <c r="L121" s="32" t="s">
        <v>694</v>
      </c>
      <c r="M121" s="63" t="s">
        <v>694</v>
      </c>
      <c r="N121" s="63" t="s">
        <v>694</v>
      </c>
      <c r="O121" s="63" t="s">
        <v>694</v>
      </c>
      <c r="P121" s="63" t="s">
        <v>694</v>
      </c>
      <c r="Q121" s="67">
        <v>0.6</v>
      </c>
      <c r="R121" s="67">
        <v>0</v>
      </c>
      <c r="S121" s="67">
        <v>0.1</v>
      </c>
      <c r="T121" s="67">
        <v>0</v>
      </c>
      <c r="U121" s="67">
        <v>0.3</v>
      </c>
      <c r="V121" s="123">
        <v>10</v>
      </c>
      <c r="W121" s="67" t="s">
        <v>694</v>
      </c>
      <c r="X121" s="67" t="s">
        <v>694</v>
      </c>
      <c r="Y121" s="67" t="s">
        <v>694</v>
      </c>
      <c r="Z121" s="67" t="s">
        <v>694</v>
      </c>
      <c r="AA121" s="67" t="s">
        <v>694</v>
      </c>
      <c r="AB121" s="123" t="s">
        <v>694</v>
      </c>
      <c r="AC121" s="63">
        <v>0.7142857142857143</v>
      </c>
      <c r="AD121" s="32">
        <v>0</v>
      </c>
      <c r="AE121" s="63">
        <v>7.1428571428571425E-2</v>
      </c>
      <c r="AF121" s="63">
        <v>0</v>
      </c>
      <c r="AG121" s="63">
        <v>0.21428571428571427</v>
      </c>
      <c r="AH121" s="59">
        <v>14</v>
      </c>
      <c r="AI121" s="63" t="s">
        <v>694</v>
      </c>
      <c r="AJ121" s="63" t="s">
        <v>694</v>
      </c>
      <c r="AK121" s="63" t="s">
        <v>694</v>
      </c>
      <c r="AL121" s="63" t="s">
        <v>694</v>
      </c>
      <c r="AM121" s="63" t="s">
        <v>694</v>
      </c>
      <c r="AN121" s="63" t="s">
        <v>694</v>
      </c>
      <c r="AO121" s="116" t="s">
        <v>774</v>
      </c>
      <c r="AP121" s="116" t="s">
        <v>774</v>
      </c>
      <c r="AQ121" s="116" t="s">
        <v>774</v>
      </c>
      <c r="AR121" s="116" t="s">
        <v>774</v>
      </c>
      <c r="AS121" s="116" t="s">
        <v>774</v>
      </c>
      <c r="AT121" s="116" t="s">
        <v>774</v>
      </c>
      <c r="AU121" s="116" t="s">
        <v>694</v>
      </c>
      <c r="AV121" s="116" t="s">
        <v>694</v>
      </c>
      <c r="AW121" s="116" t="s">
        <v>694</v>
      </c>
      <c r="AX121" s="116" t="s">
        <v>694</v>
      </c>
      <c r="AY121" s="116" t="s">
        <v>694</v>
      </c>
      <c r="AZ121" s="117" t="s">
        <v>694</v>
      </c>
    </row>
    <row r="122" spans="1:52">
      <c r="A122" s="57" t="s">
        <v>237</v>
      </c>
      <c r="B122" s="58">
        <v>105</v>
      </c>
      <c r="C122" s="58" t="s">
        <v>13</v>
      </c>
      <c r="D122" s="21" t="s">
        <v>238</v>
      </c>
      <c r="E122" s="63" t="s">
        <v>694</v>
      </c>
      <c r="F122" s="32" t="s">
        <v>694</v>
      </c>
      <c r="G122" s="63" t="s">
        <v>694</v>
      </c>
      <c r="H122" s="63" t="s">
        <v>694</v>
      </c>
      <c r="I122" s="63" t="s">
        <v>694</v>
      </c>
      <c r="J122" s="63" t="s">
        <v>694</v>
      </c>
      <c r="K122" s="63" t="s">
        <v>694</v>
      </c>
      <c r="L122" s="32" t="s">
        <v>694</v>
      </c>
      <c r="M122" s="63" t="s">
        <v>694</v>
      </c>
      <c r="N122" s="63" t="s">
        <v>694</v>
      </c>
      <c r="O122" s="63" t="s">
        <v>694</v>
      </c>
      <c r="P122" s="63" t="s">
        <v>694</v>
      </c>
      <c r="Q122" s="67" t="s">
        <v>774</v>
      </c>
      <c r="R122" s="67" t="s">
        <v>774</v>
      </c>
      <c r="S122" s="67" t="s">
        <v>774</v>
      </c>
      <c r="T122" s="67" t="s">
        <v>774</v>
      </c>
      <c r="U122" s="67" t="s">
        <v>774</v>
      </c>
      <c r="V122" s="123" t="s">
        <v>774</v>
      </c>
      <c r="W122" s="67" t="s">
        <v>694</v>
      </c>
      <c r="X122" s="67" t="s">
        <v>694</v>
      </c>
      <c r="Y122" s="67" t="s">
        <v>694</v>
      </c>
      <c r="Z122" s="67" t="s">
        <v>694</v>
      </c>
      <c r="AA122" s="67" t="s">
        <v>694</v>
      </c>
      <c r="AB122" s="123" t="s">
        <v>694</v>
      </c>
      <c r="AC122" s="63" t="s">
        <v>774</v>
      </c>
      <c r="AD122" s="32" t="s">
        <v>774</v>
      </c>
      <c r="AE122" s="63" t="s">
        <v>774</v>
      </c>
      <c r="AF122" s="63" t="s">
        <v>774</v>
      </c>
      <c r="AG122" s="63" t="s">
        <v>774</v>
      </c>
      <c r="AH122" s="59" t="s">
        <v>774</v>
      </c>
      <c r="AI122" s="63" t="s">
        <v>774</v>
      </c>
      <c r="AJ122" s="32" t="s">
        <v>774</v>
      </c>
      <c r="AK122" s="63" t="s">
        <v>774</v>
      </c>
      <c r="AL122" s="63" t="s">
        <v>774</v>
      </c>
      <c r="AM122" s="63" t="s">
        <v>774</v>
      </c>
      <c r="AN122" s="59" t="s">
        <v>774</v>
      </c>
      <c r="AO122" s="116" t="s">
        <v>774</v>
      </c>
      <c r="AP122" s="116" t="s">
        <v>774</v>
      </c>
      <c r="AQ122" s="116" t="s">
        <v>774</v>
      </c>
      <c r="AR122" s="116" t="s">
        <v>774</v>
      </c>
      <c r="AS122" s="116" t="s">
        <v>774</v>
      </c>
      <c r="AT122" s="116" t="s">
        <v>774</v>
      </c>
      <c r="AU122" s="116" t="s">
        <v>694</v>
      </c>
      <c r="AV122" s="116" t="s">
        <v>694</v>
      </c>
      <c r="AW122" s="116" t="s">
        <v>694</v>
      </c>
      <c r="AX122" s="116" t="s">
        <v>694</v>
      </c>
      <c r="AY122" s="116" t="s">
        <v>694</v>
      </c>
      <c r="AZ122" s="117" t="s">
        <v>694</v>
      </c>
    </row>
    <row r="123" spans="1:52">
      <c r="A123" s="57" t="s">
        <v>239</v>
      </c>
      <c r="B123" s="58">
        <v>112</v>
      </c>
      <c r="C123" s="58" t="s">
        <v>13</v>
      </c>
      <c r="D123" s="21" t="s">
        <v>240</v>
      </c>
      <c r="E123" s="63" t="s">
        <v>694</v>
      </c>
      <c r="F123" s="32" t="s">
        <v>694</v>
      </c>
      <c r="G123" s="63" t="s">
        <v>694</v>
      </c>
      <c r="H123" s="63" t="s">
        <v>694</v>
      </c>
      <c r="I123" s="63" t="s">
        <v>694</v>
      </c>
      <c r="J123" s="63" t="s">
        <v>694</v>
      </c>
      <c r="K123" s="63" t="s">
        <v>694</v>
      </c>
      <c r="L123" s="32" t="s">
        <v>694</v>
      </c>
      <c r="M123" s="63" t="s">
        <v>694</v>
      </c>
      <c r="N123" s="63" t="s">
        <v>694</v>
      </c>
      <c r="O123" s="63" t="s">
        <v>694</v>
      </c>
      <c r="P123" s="63" t="s">
        <v>694</v>
      </c>
      <c r="Q123" s="67" t="s">
        <v>774</v>
      </c>
      <c r="R123" s="67" t="s">
        <v>774</v>
      </c>
      <c r="S123" s="67" t="s">
        <v>774</v>
      </c>
      <c r="T123" s="67" t="s">
        <v>774</v>
      </c>
      <c r="U123" s="67" t="s">
        <v>774</v>
      </c>
      <c r="V123" s="123" t="s">
        <v>774</v>
      </c>
      <c r="W123" s="67" t="s">
        <v>694</v>
      </c>
      <c r="X123" s="67" t="s">
        <v>694</v>
      </c>
      <c r="Y123" s="67" t="s">
        <v>694</v>
      </c>
      <c r="Z123" s="67" t="s">
        <v>694</v>
      </c>
      <c r="AA123" s="67" t="s">
        <v>694</v>
      </c>
      <c r="AB123" s="123" t="s">
        <v>694</v>
      </c>
      <c r="AC123" s="63" t="s">
        <v>694</v>
      </c>
      <c r="AD123" s="32" t="s">
        <v>694</v>
      </c>
      <c r="AE123" s="63" t="s">
        <v>694</v>
      </c>
      <c r="AF123" s="63" t="s">
        <v>694</v>
      </c>
      <c r="AG123" s="63" t="s">
        <v>694</v>
      </c>
      <c r="AH123" s="63" t="s">
        <v>694</v>
      </c>
      <c r="AI123" s="63" t="s">
        <v>694</v>
      </c>
      <c r="AJ123" s="63" t="s">
        <v>694</v>
      </c>
      <c r="AK123" s="63" t="s">
        <v>694</v>
      </c>
      <c r="AL123" s="63" t="s">
        <v>694</v>
      </c>
      <c r="AM123" s="63" t="s">
        <v>694</v>
      </c>
      <c r="AN123" s="63" t="s">
        <v>694</v>
      </c>
      <c r="AO123" s="116" t="s">
        <v>774</v>
      </c>
      <c r="AP123" s="116" t="s">
        <v>774</v>
      </c>
      <c r="AQ123" s="116" t="s">
        <v>774</v>
      </c>
      <c r="AR123" s="116" t="s">
        <v>774</v>
      </c>
      <c r="AS123" s="116" t="s">
        <v>774</v>
      </c>
      <c r="AT123" s="116" t="s">
        <v>774</v>
      </c>
      <c r="AU123" s="116" t="s">
        <v>694</v>
      </c>
      <c r="AV123" s="116" t="s">
        <v>694</v>
      </c>
      <c r="AW123" s="116" t="s">
        <v>694</v>
      </c>
      <c r="AX123" s="116" t="s">
        <v>694</v>
      </c>
      <c r="AY123" s="116" t="s">
        <v>694</v>
      </c>
      <c r="AZ123" s="117" t="s">
        <v>694</v>
      </c>
    </row>
    <row r="124" spans="1:52">
      <c r="A124" s="57" t="s">
        <v>241</v>
      </c>
      <c r="B124" s="58">
        <v>112</v>
      </c>
      <c r="C124" s="58" t="s">
        <v>13</v>
      </c>
      <c r="D124" s="21" t="s">
        <v>242</v>
      </c>
      <c r="E124" s="60">
        <v>6.6666666666666666E-2</v>
      </c>
      <c r="F124" s="60">
        <v>0.6</v>
      </c>
      <c r="G124" s="60">
        <v>0</v>
      </c>
      <c r="H124" s="60">
        <v>0.13333333333333333</v>
      </c>
      <c r="I124" s="60">
        <v>0.2</v>
      </c>
      <c r="J124" s="59">
        <v>15</v>
      </c>
      <c r="K124" s="63" t="s">
        <v>694</v>
      </c>
      <c r="L124" s="32" t="s">
        <v>694</v>
      </c>
      <c r="M124" s="63" t="s">
        <v>694</v>
      </c>
      <c r="N124" s="63" t="s">
        <v>694</v>
      </c>
      <c r="O124" s="63" t="s">
        <v>694</v>
      </c>
      <c r="P124" s="63" t="s">
        <v>694</v>
      </c>
      <c r="Q124" s="67" t="s">
        <v>774</v>
      </c>
      <c r="R124" s="67" t="s">
        <v>774</v>
      </c>
      <c r="S124" s="67" t="s">
        <v>774</v>
      </c>
      <c r="T124" s="67" t="s">
        <v>774</v>
      </c>
      <c r="U124" s="67" t="s">
        <v>774</v>
      </c>
      <c r="V124" s="123" t="s">
        <v>774</v>
      </c>
      <c r="W124" s="67" t="s">
        <v>694</v>
      </c>
      <c r="X124" s="67" t="s">
        <v>694</v>
      </c>
      <c r="Y124" s="67" t="s">
        <v>694</v>
      </c>
      <c r="Z124" s="67" t="s">
        <v>694</v>
      </c>
      <c r="AA124" s="67" t="s">
        <v>694</v>
      </c>
      <c r="AB124" s="123" t="s">
        <v>694</v>
      </c>
      <c r="AC124" s="63" t="s">
        <v>774</v>
      </c>
      <c r="AD124" s="32" t="s">
        <v>774</v>
      </c>
      <c r="AE124" s="63" t="s">
        <v>774</v>
      </c>
      <c r="AF124" s="63" t="s">
        <v>774</v>
      </c>
      <c r="AG124" s="63" t="s">
        <v>774</v>
      </c>
      <c r="AH124" s="59" t="s">
        <v>774</v>
      </c>
      <c r="AI124" s="63" t="s">
        <v>694</v>
      </c>
      <c r="AJ124" s="63" t="s">
        <v>694</v>
      </c>
      <c r="AK124" s="63" t="s">
        <v>694</v>
      </c>
      <c r="AL124" s="63" t="s">
        <v>694</v>
      </c>
      <c r="AM124" s="63" t="s">
        <v>694</v>
      </c>
      <c r="AN124" s="63" t="s">
        <v>694</v>
      </c>
      <c r="AO124" s="116" t="s">
        <v>774</v>
      </c>
      <c r="AP124" s="116" t="s">
        <v>774</v>
      </c>
      <c r="AQ124" s="116" t="s">
        <v>774</v>
      </c>
      <c r="AR124" s="116" t="s">
        <v>774</v>
      </c>
      <c r="AS124" s="116" t="s">
        <v>774</v>
      </c>
      <c r="AT124" s="116" t="s">
        <v>774</v>
      </c>
      <c r="AU124" s="116" t="s">
        <v>694</v>
      </c>
      <c r="AV124" s="116" t="s">
        <v>694</v>
      </c>
      <c r="AW124" s="116" t="s">
        <v>694</v>
      </c>
      <c r="AX124" s="116" t="s">
        <v>694</v>
      </c>
      <c r="AY124" s="116" t="s">
        <v>694</v>
      </c>
      <c r="AZ124" s="117" t="s">
        <v>694</v>
      </c>
    </row>
    <row r="125" spans="1:52">
      <c r="A125" s="57" t="s">
        <v>243</v>
      </c>
      <c r="B125" s="58">
        <v>189</v>
      </c>
      <c r="C125" s="58" t="s">
        <v>13</v>
      </c>
      <c r="D125" s="21" t="s">
        <v>244</v>
      </c>
      <c r="E125" s="60" t="s">
        <v>774</v>
      </c>
      <c r="F125" s="60" t="s">
        <v>774</v>
      </c>
      <c r="G125" s="60" t="s">
        <v>774</v>
      </c>
      <c r="H125" s="60" t="s">
        <v>774</v>
      </c>
      <c r="I125" s="60" t="s">
        <v>774</v>
      </c>
      <c r="J125" s="60" t="s">
        <v>774</v>
      </c>
      <c r="K125" s="63" t="s">
        <v>694</v>
      </c>
      <c r="L125" s="32" t="s">
        <v>694</v>
      </c>
      <c r="M125" s="63" t="s">
        <v>694</v>
      </c>
      <c r="N125" s="63" t="s">
        <v>694</v>
      </c>
      <c r="O125" s="63" t="s">
        <v>694</v>
      </c>
      <c r="P125" s="63" t="s">
        <v>694</v>
      </c>
      <c r="Q125" s="67" t="s">
        <v>774</v>
      </c>
      <c r="R125" s="67" t="s">
        <v>774</v>
      </c>
      <c r="S125" s="67" t="s">
        <v>774</v>
      </c>
      <c r="T125" s="67" t="s">
        <v>774</v>
      </c>
      <c r="U125" s="67" t="s">
        <v>774</v>
      </c>
      <c r="V125" s="123" t="s">
        <v>774</v>
      </c>
      <c r="W125" s="67" t="s">
        <v>694</v>
      </c>
      <c r="X125" s="67" t="s">
        <v>694</v>
      </c>
      <c r="Y125" s="67" t="s">
        <v>694</v>
      </c>
      <c r="Z125" s="67" t="s">
        <v>694</v>
      </c>
      <c r="AA125" s="67" t="s">
        <v>694</v>
      </c>
      <c r="AB125" s="123" t="s">
        <v>694</v>
      </c>
      <c r="AC125" s="63" t="s">
        <v>774</v>
      </c>
      <c r="AD125" s="32" t="s">
        <v>774</v>
      </c>
      <c r="AE125" s="63" t="s">
        <v>774</v>
      </c>
      <c r="AF125" s="63" t="s">
        <v>774</v>
      </c>
      <c r="AG125" s="63" t="s">
        <v>774</v>
      </c>
      <c r="AH125" s="59" t="s">
        <v>774</v>
      </c>
      <c r="AI125" s="63" t="s">
        <v>694</v>
      </c>
      <c r="AJ125" s="63" t="s">
        <v>694</v>
      </c>
      <c r="AK125" s="63" t="s">
        <v>694</v>
      </c>
      <c r="AL125" s="63" t="s">
        <v>694</v>
      </c>
      <c r="AM125" s="63" t="s">
        <v>694</v>
      </c>
      <c r="AN125" s="63" t="s">
        <v>694</v>
      </c>
      <c r="AO125" s="116" t="s">
        <v>774</v>
      </c>
      <c r="AP125" s="116" t="s">
        <v>774</v>
      </c>
      <c r="AQ125" s="116" t="s">
        <v>774</v>
      </c>
      <c r="AR125" s="116" t="s">
        <v>774</v>
      </c>
      <c r="AS125" s="116" t="s">
        <v>774</v>
      </c>
      <c r="AT125" s="116" t="s">
        <v>774</v>
      </c>
      <c r="AU125" s="116" t="s">
        <v>694</v>
      </c>
      <c r="AV125" s="116" t="s">
        <v>694</v>
      </c>
      <c r="AW125" s="116" t="s">
        <v>694</v>
      </c>
      <c r="AX125" s="116" t="s">
        <v>694</v>
      </c>
      <c r="AY125" s="116" t="s">
        <v>694</v>
      </c>
      <c r="AZ125" s="117" t="s">
        <v>694</v>
      </c>
    </row>
    <row r="126" spans="1:52">
      <c r="A126" s="57" t="s">
        <v>245</v>
      </c>
      <c r="B126" s="58">
        <v>101</v>
      </c>
      <c r="C126" s="58" t="s">
        <v>13</v>
      </c>
      <c r="D126" s="21" t="s">
        <v>246</v>
      </c>
      <c r="E126" s="60" t="s">
        <v>774</v>
      </c>
      <c r="F126" s="60" t="s">
        <v>774</v>
      </c>
      <c r="G126" s="60" t="s">
        <v>774</v>
      </c>
      <c r="H126" s="60" t="s">
        <v>774</v>
      </c>
      <c r="I126" s="60" t="s">
        <v>774</v>
      </c>
      <c r="J126" s="60" t="s">
        <v>774</v>
      </c>
      <c r="K126" s="63" t="s">
        <v>694</v>
      </c>
      <c r="L126" s="32" t="s">
        <v>694</v>
      </c>
      <c r="M126" s="63" t="s">
        <v>694</v>
      </c>
      <c r="N126" s="63" t="s">
        <v>694</v>
      </c>
      <c r="O126" s="63" t="s">
        <v>694</v>
      </c>
      <c r="P126" s="63" t="s">
        <v>694</v>
      </c>
      <c r="Q126" s="67" t="s">
        <v>694</v>
      </c>
      <c r="R126" s="67" t="s">
        <v>694</v>
      </c>
      <c r="S126" s="67" t="s">
        <v>694</v>
      </c>
      <c r="T126" s="67" t="s">
        <v>694</v>
      </c>
      <c r="U126" s="67" t="s">
        <v>694</v>
      </c>
      <c r="V126" s="123" t="s">
        <v>694</v>
      </c>
      <c r="W126" s="67" t="s">
        <v>694</v>
      </c>
      <c r="X126" s="67" t="s">
        <v>694</v>
      </c>
      <c r="Y126" s="67" t="s">
        <v>694</v>
      </c>
      <c r="Z126" s="67" t="s">
        <v>694</v>
      </c>
      <c r="AA126" s="67" t="s">
        <v>694</v>
      </c>
      <c r="AB126" s="123" t="s">
        <v>694</v>
      </c>
      <c r="AC126" s="63" t="s">
        <v>774</v>
      </c>
      <c r="AD126" s="32" t="s">
        <v>774</v>
      </c>
      <c r="AE126" s="63" t="s">
        <v>774</v>
      </c>
      <c r="AF126" s="63" t="s">
        <v>774</v>
      </c>
      <c r="AG126" s="63" t="s">
        <v>774</v>
      </c>
      <c r="AH126" s="59" t="s">
        <v>774</v>
      </c>
      <c r="AI126" s="63" t="s">
        <v>694</v>
      </c>
      <c r="AJ126" s="63" t="s">
        <v>694</v>
      </c>
      <c r="AK126" s="63" t="s">
        <v>694</v>
      </c>
      <c r="AL126" s="63" t="s">
        <v>694</v>
      </c>
      <c r="AM126" s="63" t="s">
        <v>694</v>
      </c>
      <c r="AN126" s="63" t="s">
        <v>694</v>
      </c>
      <c r="AO126" s="116" t="s">
        <v>694</v>
      </c>
      <c r="AP126" s="116" t="s">
        <v>694</v>
      </c>
      <c r="AQ126" s="116" t="s">
        <v>694</v>
      </c>
      <c r="AR126" s="116" t="s">
        <v>694</v>
      </c>
      <c r="AS126" s="116" t="s">
        <v>694</v>
      </c>
      <c r="AT126" s="117" t="s">
        <v>694</v>
      </c>
      <c r="AU126" s="116" t="s">
        <v>694</v>
      </c>
      <c r="AV126" s="116" t="s">
        <v>694</v>
      </c>
      <c r="AW126" s="116" t="s">
        <v>694</v>
      </c>
      <c r="AX126" s="116" t="s">
        <v>694</v>
      </c>
      <c r="AY126" s="116" t="s">
        <v>694</v>
      </c>
      <c r="AZ126" s="117" t="s">
        <v>694</v>
      </c>
    </row>
    <row r="127" spans="1:52">
      <c r="A127" s="57" t="s">
        <v>247</v>
      </c>
      <c r="B127" s="58">
        <v>171</v>
      </c>
      <c r="C127" s="58" t="s">
        <v>13</v>
      </c>
      <c r="D127" s="21" t="s">
        <v>248</v>
      </c>
      <c r="E127" s="60">
        <v>0.8</v>
      </c>
      <c r="F127" s="60">
        <v>0</v>
      </c>
      <c r="G127" s="60">
        <v>0.1</v>
      </c>
      <c r="H127" s="60">
        <v>0</v>
      </c>
      <c r="I127" s="60">
        <v>0.1</v>
      </c>
      <c r="J127" s="59">
        <v>10</v>
      </c>
      <c r="K127" s="63" t="s">
        <v>694</v>
      </c>
      <c r="L127" s="32" t="s">
        <v>694</v>
      </c>
      <c r="M127" s="63" t="s">
        <v>694</v>
      </c>
      <c r="N127" s="63" t="s">
        <v>694</v>
      </c>
      <c r="O127" s="63" t="s">
        <v>694</v>
      </c>
      <c r="P127" s="63" t="s">
        <v>694</v>
      </c>
      <c r="Q127" s="67" t="s">
        <v>774</v>
      </c>
      <c r="R127" s="67" t="s">
        <v>774</v>
      </c>
      <c r="S127" s="67" t="s">
        <v>774</v>
      </c>
      <c r="T127" s="67" t="s">
        <v>774</v>
      </c>
      <c r="U127" s="67" t="s">
        <v>774</v>
      </c>
      <c r="V127" s="123" t="s">
        <v>774</v>
      </c>
      <c r="W127" s="67" t="s">
        <v>694</v>
      </c>
      <c r="X127" s="67" t="s">
        <v>694</v>
      </c>
      <c r="Y127" s="67" t="s">
        <v>694</v>
      </c>
      <c r="Z127" s="67" t="s">
        <v>694</v>
      </c>
      <c r="AA127" s="67" t="s">
        <v>694</v>
      </c>
      <c r="AB127" s="123" t="s">
        <v>694</v>
      </c>
      <c r="AC127" s="63">
        <v>0.91666666666666663</v>
      </c>
      <c r="AD127" s="32">
        <v>0</v>
      </c>
      <c r="AE127" s="63">
        <v>8.3333333333333329E-2</v>
      </c>
      <c r="AF127" s="63">
        <v>0</v>
      </c>
      <c r="AG127" s="63">
        <v>0</v>
      </c>
      <c r="AH127" s="59">
        <v>12</v>
      </c>
      <c r="AI127" s="63" t="s">
        <v>694</v>
      </c>
      <c r="AJ127" s="63" t="s">
        <v>694</v>
      </c>
      <c r="AK127" s="63" t="s">
        <v>694</v>
      </c>
      <c r="AL127" s="63" t="s">
        <v>694</v>
      </c>
      <c r="AM127" s="63" t="s">
        <v>694</v>
      </c>
      <c r="AN127" s="63" t="s">
        <v>694</v>
      </c>
      <c r="AO127" s="116" t="s">
        <v>774</v>
      </c>
      <c r="AP127" s="116" t="s">
        <v>774</v>
      </c>
      <c r="AQ127" s="116" t="s">
        <v>774</v>
      </c>
      <c r="AR127" s="116" t="s">
        <v>774</v>
      </c>
      <c r="AS127" s="116" t="s">
        <v>774</v>
      </c>
      <c r="AT127" s="116" t="s">
        <v>774</v>
      </c>
      <c r="AU127" s="116" t="s">
        <v>694</v>
      </c>
      <c r="AV127" s="116" t="s">
        <v>694</v>
      </c>
      <c r="AW127" s="116" t="s">
        <v>694</v>
      </c>
      <c r="AX127" s="116" t="s">
        <v>694</v>
      </c>
      <c r="AY127" s="116" t="s">
        <v>694</v>
      </c>
      <c r="AZ127" s="117" t="s">
        <v>694</v>
      </c>
    </row>
    <row r="128" spans="1:52">
      <c r="A128" s="57" t="s">
        <v>249</v>
      </c>
      <c r="B128" s="58">
        <v>113</v>
      </c>
      <c r="C128" s="58" t="s">
        <v>13</v>
      </c>
      <c r="D128" s="21" t="s">
        <v>250</v>
      </c>
      <c r="E128" s="63" t="s">
        <v>694</v>
      </c>
      <c r="F128" s="32" t="s">
        <v>694</v>
      </c>
      <c r="G128" s="63" t="s">
        <v>694</v>
      </c>
      <c r="H128" s="63" t="s">
        <v>694</v>
      </c>
      <c r="I128" s="63" t="s">
        <v>694</v>
      </c>
      <c r="J128" s="63" t="s">
        <v>694</v>
      </c>
      <c r="K128" s="63" t="s">
        <v>694</v>
      </c>
      <c r="L128" s="32" t="s">
        <v>694</v>
      </c>
      <c r="M128" s="63" t="s">
        <v>694</v>
      </c>
      <c r="N128" s="63" t="s">
        <v>694</v>
      </c>
      <c r="O128" s="63" t="s">
        <v>694</v>
      </c>
      <c r="P128" s="63" t="s">
        <v>694</v>
      </c>
      <c r="Q128" s="67" t="s">
        <v>774</v>
      </c>
      <c r="R128" s="67" t="s">
        <v>774</v>
      </c>
      <c r="S128" s="67" t="s">
        <v>774</v>
      </c>
      <c r="T128" s="67" t="s">
        <v>774</v>
      </c>
      <c r="U128" s="67" t="s">
        <v>774</v>
      </c>
      <c r="V128" s="123" t="s">
        <v>774</v>
      </c>
      <c r="W128" s="67" t="s">
        <v>694</v>
      </c>
      <c r="X128" s="67" t="s">
        <v>694</v>
      </c>
      <c r="Y128" s="67" t="s">
        <v>694</v>
      </c>
      <c r="Z128" s="67" t="s">
        <v>694</v>
      </c>
      <c r="AA128" s="67" t="s">
        <v>694</v>
      </c>
      <c r="AB128" s="123" t="s">
        <v>694</v>
      </c>
      <c r="AC128" s="63" t="s">
        <v>774</v>
      </c>
      <c r="AD128" s="32" t="s">
        <v>774</v>
      </c>
      <c r="AE128" s="63" t="s">
        <v>774</v>
      </c>
      <c r="AF128" s="63" t="s">
        <v>774</v>
      </c>
      <c r="AG128" s="63" t="s">
        <v>774</v>
      </c>
      <c r="AH128" s="59" t="s">
        <v>774</v>
      </c>
      <c r="AI128" s="63" t="s">
        <v>694</v>
      </c>
      <c r="AJ128" s="63" t="s">
        <v>694</v>
      </c>
      <c r="AK128" s="63" t="s">
        <v>694</v>
      </c>
      <c r="AL128" s="63" t="s">
        <v>694</v>
      </c>
      <c r="AM128" s="63" t="s">
        <v>694</v>
      </c>
      <c r="AN128" s="63" t="s">
        <v>694</v>
      </c>
      <c r="AO128" s="116" t="s">
        <v>774</v>
      </c>
      <c r="AP128" s="116" t="s">
        <v>774</v>
      </c>
      <c r="AQ128" s="116" t="s">
        <v>774</v>
      </c>
      <c r="AR128" s="116" t="s">
        <v>774</v>
      </c>
      <c r="AS128" s="116" t="s">
        <v>774</v>
      </c>
      <c r="AT128" s="116" t="s">
        <v>774</v>
      </c>
      <c r="AU128" s="116" t="s">
        <v>694</v>
      </c>
      <c r="AV128" s="116" t="s">
        <v>694</v>
      </c>
      <c r="AW128" s="116" t="s">
        <v>694</v>
      </c>
      <c r="AX128" s="116" t="s">
        <v>694</v>
      </c>
      <c r="AY128" s="116" t="s">
        <v>694</v>
      </c>
      <c r="AZ128" s="117" t="s">
        <v>694</v>
      </c>
    </row>
    <row r="129" spans="1:52">
      <c r="A129" s="57" t="s">
        <v>251</v>
      </c>
      <c r="B129" s="58">
        <v>189</v>
      </c>
      <c r="C129" s="58" t="s">
        <v>13</v>
      </c>
      <c r="D129" s="21" t="s">
        <v>252</v>
      </c>
      <c r="E129" s="60">
        <v>7.1856287425149698E-2</v>
      </c>
      <c r="F129" s="60">
        <v>0.65269461077844315</v>
      </c>
      <c r="G129" s="60">
        <v>0</v>
      </c>
      <c r="H129" s="60">
        <v>0.25748502994011974</v>
      </c>
      <c r="I129" s="60">
        <v>1.7964071856287425E-2</v>
      </c>
      <c r="J129" s="59">
        <v>167</v>
      </c>
      <c r="K129" s="105">
        <v>0</v>
      </c>
      <c r="L129" s="105">
        <v>0.75</v>
      </c>
      <c r="M129" s="105">
        <v>0</v>
      </c>
      <c r="N129" s="105">
        <v>0.25</v>
      </c>
      <c r="O129" s="105">
        <v>0</v>
      </c>
      <c r="P129" s="21">
        <v>12</v>
      </c>
      <c r="Q129" s="67">
        <v>6.4285714285714279E-2</v>
      </c>
      <c r="R129" s="67">
        <v>0.63571428571428568</v>
      </c>
      <c r="S129" s="67">
        <v>0</v>
      </c>
      <c r="T129" s="67">
        <v>0.22142857142857142</v>
      </c>
      <c r="U129" s="67">
        <v>7.857142857142857E-2</v>
      </c>
      <c r="V129" s="123">
        <v>140</v>
      </c>
      <c r="W129" s="67">
        <v>0</v>
      </c>
      <c r="X129" s="67">
        <v>0.8</v>
      </c>
      <c r="Y129" s="67">
        <v>0</v>
      </c>
      <c r="Z129" s="67">
        <v>0.2</v>
      </c>
      <c r="AA129" s="67">
        <v>0</v>
      </c>
      <c r="AB129" s="123">
        <v>10</v>
      </c>
      <c r="AC129" s="63">
        <v>5.8479532163742687E-2</v>
      </c>
      <c r="AD129" s="32">
        <v>0.59064327485380119</v>
      </c>
      <c r="AE129" s="63">
        <v>0</v>
      </c>
      <c r="AF129" s="63">
        <v>0.25146198830409355</v>
      </c>
      <c r="AG129" s="63">
        <v>9.9415204678362568E-2</v>
      </c>
      <c r="AH129" s="59">
        <v>171</v>
      </c>
      <c r="AI129" s="63">
        <v>0</v>
      </c>
      <c r="AJ129" s="63">
        <v>0.7</v>
      </c>
      <c r="AK129" s="63">
        <v>0</v>
      </c>
      <c r="AL129" s="63">
        <v>0.3</v>
      </c>
      <c r="AM129" s="63">
        <v>0</v>
      </c>
      <c r="AN129" s="59">
        <v>10</v>
      </c>
      <c r="AO129" s="116">
        <v>2.4539877300613498E-2</v>
      </c>
      <c r="AP129" s="116">
        <v>0.68098159509202449</v>
      </c>
      <c r="AQ129" s="116">
        <v>0</v>
      </c>
      <c r="AR129" s="116">
        <v>0.2392638036809816</v>
      </c>
      <c r="AS129" s="116">
        <v>5.5214723926380369E-2</v>
      </c>
      <c r="AT129" s="117">
        <v>163</v>
      </c>
      <c r="AU129" s="116" t="s">
        <v>774</v>
      </c>
      <c r="AV129" s="116" t="s">
        <v>774</v>
      </c>
      <c r="AW129" s="116" t="s">
        <v>774</v>
      </c>
      <c r="AX129" s="116" t="s">
        <v>774</v>
      </c>
      <c r="AY129" s="116" t="s">
        <v>774</v>
      </c>
      <c r="AZ129" s="116" t="s">
        <v>774</v>
      </c>
    </row>
    <row r="130" spans="1:52">
      <c r="A130" s="57" t="s">
        <v>253</v>
      </c>
      <c r="B130" s="58">
        <v>121</v>
      </c>
      <c r="C130" s="58" t="s">
        <v>13</v>
      </c>
      <c r="D130" s="21" t="s">
        <v>254</v>
      </c>
      <c r="E130" s="60">
        <v>0.3383084577114428</v>
      </c>
      <c r="F130" s="60">
        <v>0.36318407960199006</v>
      </c>
      <c r="G130" s="60">
        <v>0</v>
      </c>
      <c r="H130" s="60">
        <v>0.23880597014925373</v>
      </c>
      <c r="I130" s="60">
        <v>5.9701492537313432E-2</v>
      </c>
      <c r="J130" s="59">
        <v>201</v>
      </c>
      <c r="K130" s="105">
        <v>0.16666666666666666</v>
      </c>
      <c r="L130" s="105">
        <v>0.55555555555555558</v>
      </c>
      <c r="M130" s="105">
        <v>0</v>
      </c>
      <c r="N130" s="105">
        <v>0.27777777777777779</v>
      </c>
      <c r="O130" s="105">
        <v>0</v>
      </c>
      <c r="P130" s="21">
        <v>18</v>
      </c>
      <c r="Q130" s="67">
        <v>0.30555555555555558</v>
      </c>
      <c r="R130" s="67">
        <v>0.34259259259259262</v>
      </c>
      <c r="S130" s="67">
        <v>0</v>
      </c>
      <c r="T130" s="67">
        <v>0.27777777777777779</v>
      </c>
      <c r="U130" s="67">
        <v>7.407407407407407E-2</v>
      </c>
      <c r="V130" s="123">
        <v>216</v>
      </c>
      <c r="W130" s="67">
        <v>0.33333333333333331</v>
      </c>
      <c r="X130" s="67">
        <v>0.41666666666666669</v>
      </c>
      <c r="Y130" s="67">
        <v>0</v>
      </c>
      <c r="Z130" s="67">
        <v>0.25</v>
      </c>
      <c r="AA130" s="67">
        <v>0</v>
      </c>
      <c r="AB130" s="123">
        <v>12</v>
      </c>
      <c r="AC130" s="63">
        <v>0.19111111111111112</v>
      </c>
      <c r="AD130" s="32">
        <v>0.48</v>
      </c>
      <c r="AE130" s="63">
        <v>0</v>
      </c>
      <c r="AF130" s="63">
        <v>0.19555555555555557</v>
      </c>
      <c r="AG130" s="63">
        <v>0.13333333333333333</v>
      </c>
      <c r="AH130" s="59">
        <v>225</v>
      </c>
      <c r="AI130" s="63" t="s">
        <v>774</v>
      </c>
      <c r="AJ130" s="32" t="s">
        <v>774</v>
      </c>
      <c r="AK130" s="63" t="s">
        <v>774</v>
      </c>
      <c r="AL130" s="63" t="s">
        <v>774</v>
      </c>
      <c r="AM130" s="63" t="s">
        <v>774</v>
      </c>
      <c r="AN130" s="59" t="s">
        <v>774</v>
      </c>
      <c r="AO130" s="116">
        <v>0.18264840182648401</v>
      </c>
      <c r="AP130" s="116">
        <v>0.43835616438356162</v>
      </c>
      <c r="AQ130" s="116">
        <v>0</v>
      </c>
      <c r="AR130" s="116">
        <v>0.19178082191780821</v>
      </c>
      <c r="AS130" s="116">
        <v>0.18721461187214611</v>
      </c>
      <c r="AT130" s="117">
        <v>219</v>
      </c>
      <c r="AU130" s="116" t="s">
        <v>774</v>
      </c>
      <c r="AV130" s="116" t="s">
        <v>774</v>
      </c>
      <c r="AW130" s="116" t="s">
        <v>774</v>
      </c>
      <c r="AX130" s="116" t="s">
        <v>774</v>
      </c>
      <c r="AY130" s="116" t="s">
        <v>774</v>
      </c>
      <c r="AZ130" s="116" t="s">
        <v>774</v>
      </c>
    </row>
    <row r="131" spans="1:52">
      <c r="A131" s="57" t="s">
        <v>255</v>
      </c>
      <c r="B131" s="58">
        <v>189</v>
      </c>
      <c r="C131" s="58" t="s">
        <v>13</v>
      </c>
      <c r="D131" s="21" t="s">
        <v>256</v>
      </c>
      <c r="E131" s="60">
        <v>4.7619047619047616E-2</v>
      </c>
      <c r="F131" s="60">
        <v>0.88095238095238093</v>
      </c>
      <c r="G131" s="60">
        <v>0</v>
      </c>
      <c r="H131" s="60">
        <v>2.3809523809523808E-2</v>
      </c>
      <c r="I131" s="60">
        <v>4.7619047619047616E-2</v>
      </c>
      <c r="J131" s="59">
        <v>42</v>
      </c>
      <c r="K131" s="63" t="s">
        <v>694</v>
      </c>
      <c r="L131" s="32" t="s">
        <v>694</v>
      </c>
      <c r="M131" s="63" t="s">
        <v>694</v>
      </c>
      <c r="N131" s="63" t="s">
        <v>694</v>
      </c>
      <c r="O131" s="63" t="s">
        <v>694</v>
      </c>
      <c r="P131" s="63" t="s">
        <v>694</v>
      </c>
      <c r="Q131" s="67">
        <v>0</v>
      </c>
      <c r="R131" s="67">
        <v>0.84615384615384615</v>
      </c>
      <c r="S131" s="67">
        <v>0</v>
      </c>
      <c r="T131" s="67">
        <v>7.6923076923076927E-2</v>
      </c>
      <c r="U131" s="67">
        <v>7.6923076923076927E-2</v>
      </c>
      <c r="V131" s="123">
        <v>26</v>
      </c>
      <c r="W131" s="67" t="s">
        <v>694</v>
      </c>
      <c r="X131" s="67" t="s">
        <v>694</v>
      </c>
      <c r="Y131" s="67" t="s">
        <v>694</v>
      </c>
      <c r="Z131" s="67" t="s">
        <v>694</v>
      </c>
      <c r="AA131" s="67" t="s">
        <v>694</v>
      </c>
      <c r="AB131" s="123" t="s">
        <v>694</v>
      </c>
      <c r="AC131" s="63">
        <v>3.0303030303030304E-2</v>
      </c>
      <c r="AD131" s="32">
        <v>0.75757575757575757</v>
      </c>
      <c r="AE131" s="63">
        <v>0</v>
      </c>
      <c r="AF131" s="63">
        <v>9.0909090909090912E-2</v>
      </c>
      <c r="AG131" s="63">
        <v>0.12121212121212122</v>
      </c>
      <c r="AH131" s="59">
        <v>33</v>
      </c>
      <c r="AI131" s="63" t="s">
        <v>694</v>
      </c>
      <c r="AJ131" s="63" t="s">
        <v>694</v>
      </c>
      <c r="AK131" s="63" t="s">
        <v>694</v>
      </c>
      <c r="AL131" s="63" t="s">
        <v>694</v>
      </c>
      <c r="AM131" s="63" t="s">
        <v>694</v>
      </c>
      <c r="AN131" s="63" t="s">
        <v>694</v>
      </c>
      <c r="AO131" s="116">
        <v>0.1111111111111111</v>
      </c>
      <c r="AP131" s="116">
        <v>0.63888888888888884</v>
      </c>
      <c r="AQ131" s="116">
        <v>5.5555555555555552E-2</v>
      </c>
      <c r="AR131" s="116">
        <v>5.5555555555555552E-2</v>
      </c>
      <c r="AS131" s="116">
        <v>0.1388888888888889</v>
      </c>
      <c r="AT131" s="117">
        <v>36</v>
      </c>
      <c r="AU131" s="116" t="s">
        <v>694</v>
      </c>
      <c r="AV131" s="116" t="s">
        <v>694</v>
      </c>
      <c r="AW131" s="116" t="s">
        <v>694</v>
      </c>
      <c r="AX131" s="116" t="s">
        <v>694</v>
      </c>
      <c r="AY131" s="116" t="s">
        <v>694</v>
      </c>
      <c r="AZ131" s="117" t="s">
        <v>694</v>
      </c>
    </row>
    <row r="132" spans="1:52">
      <c r="A132" s="58">
        <v>38264</v>
      </c>
      <c r="B132" s="58">
        <v>101</v>
      </c>
      <c r="C132" s="58" t="s">
        <v>13</v>
      </c>
      <c r="D132" s="21" t="s">
        <v>257</v>
      </c>
      <c r="E132" s="63" t="s">
        <v>694</v>
      </c>
      <c r="F132" s="32" t="s">
        <v>694</v>
      </c>
      <c r="G132" s="63" t="s">
        <v>694</v>
      </c>
      <c r="H132" s="63" t="s">
        <v>694</v>
      </c>
      <c r="I132" s="63" t="s">
        <v>694</v>
      </c>
      <c r="J132" s="63" t="s">
        <v>694</v>
      </c>
      <c r="K132" s="63" t="s">
        <v>694</v>
      </c>
      <c r="L132" s="32" t="s">
        <v>694</v>
      </c>
      <c r="M132" s="63" t="s">
        <v>694</v>
      </c>
      <c r="N132" s="63" t="s">
        <v>694</v>
      </c>
      <c r="O132" s="63" t="s">
        <v>694</v>
      </c>
      <c r="P132" s="63" t="s">
        <v>694</v>
      </c>
      <c r="Q132" s="67" t="s">
        <v>694</v>
      </c>
      <c r="R132" s="67" t="s">
        <v>694</v>
      </c>
      <c r="S132" s="67" t="s">
        <v>694</v>
      </c>
      <c r="T132" s="67" t="s">
        <v>694</v>
      </c>
      <c r="U132" s="67" t="s">
        <v>694</v>
      </c>
      <c r="V132" s="123" t="s">
        <v>694</v>
      </c>
      <c r="W132" s="67" t="s">
        <v>694</v>
      </c>
      <c r="X132" s="67" t="s">
        <v>694</v>
      </c>
      <c r="Y132" s="67" t="s">
        <v>694</v>
      </c>
      <c r="Z132" s="67" t="s">
        <v>694</v>
      </c>
      <c r="AA132" s="67" t="s">
        <v>694</v>
      </c>
      <c r="AB132" s="123" t="s">
        <v>694</v>
      </c>
      <c r="AC132" s="63" t="s">
        <v>694</v>
      </c>
      <c r="AD132" s="32" t="s">
        <v>694</v>
      </c>
      <c r="AE132" s="63" t="s">
        <v>694</v>
      </c>
      <c r="AF132" s="63" t="s">
        <v>694</v>
      </c>
      <c r="AG132" s="63" t="s">
        <v>694</v>
      </c>
      <c r="AH132" s="63" t="s">
        <v>694</v>
      </c>
      <c r="AI132" s="63" t="s">
        <v>694</v>
      </c>
      <c r="AJ132" s="63" t="s">
        <v>694</v>
      </c>
      <c r="AK132" s="63" t="s">
        <v>694</v>
      </c>
      <c r="AL132" s="63" t="s">
        <v>694</v>
      </c>
      <c r="AM132" s="63" t="s">
        <v>694</v>
      </c>
      <c r="AN132" s="63" t="s">
        <v>694</v>
      </c>
      <c r="AO132" s="116" t="s">
        <v>694</v>
      </c>
      <c r="AP132" s="116" t="s">
        <v>694</v>
      </c>
      <c r="AQ132" s="116" t="s">
        <v>694</v>
      </c>
      <c r="AR132" s="116" t="s">
        <v>694</v>
      </c>
      <c r="AS132" s="116" t="s">
        <v>694</v>
      </c>
      <c r="AT132" s="117" t="s">
        <v>694</v>
      </c>
      <c r="AU132" s="116" t="s">
        <v>694</v>
      </c>
      <c r="AV132" s="116" t="s">
        <v>694</v>
      </c>
      <c r="AW132" s="116" t="s">
        <v>694</v>
      </c>
      <c r="AX132" s="116" t="s">
        <v>694</v>
      </c>
      <c r="AY132" s="116" t="s">
        <v>694</v>
      </c>
      <c r="AZ132" s="117" t="s">
        <v>694</v>
      </c>
    </row>
    <row r="133" spans="1:52">
      <c r="A133" s="57" t="s">
        <v>258</v>
      </c>
      <c r="B133" s="58">
        <v>101</v>
      </c>
      <c r="C133" s="58" t="s">
        <v>13</v>
      </c>
      <c r="D133" s="21" t="s">
        <v>259</v>
      </c>
      <c r="E133" s="60" t="s">
        <v>774</v>
      </c>
      <c r="F133" s="60" t="s">
        <v>774</v>
      </c>
      <c r="G133" s="60" t="s">
        <v>774</v>
      </c>
      <c r="H133" s="60" t="s">
        <v>774</v>
      </c>
      <c r="I133" s="60" t="s">
        <v>774</v>
      </c>
      <c r="J133" s="60" t="s">
        <v>774</v>
      </c>
      <c r="K133" s="60" t="s">
        <v>774</v>
      </c>
      <c r="L133" s="60" t="s">
        <v>774</v>
      </c>
      <c r="M133" s="60" t="s">
        <v>774</v>
      </c>
      <c r="N133" s="60" t="s">
        <v>774</v>
      </c>
      <c r="O133" s="60" t="s">
        <v>774</v>
      </c>
      <c r="P133" s="60" t="s">
        <v>774</v>
      </c>
      <c r="Q133" s="67" t="s">
        <v>774</v>
      </c>
      <c r="R133" s="67" t="s">
        <v>774</v>
      </c>
      <c r="S133" s="67" t="s">
        <v>774</v>
      </c>
      <c r="T133" s="67" t="s">
        <v>774</v>
      </c>
      <c r="U133" s="67" t="s">
        <v>774</v>
      </c>
      <c r="V133" s="123" t="s">
        <v>774</v>
      </c>
      <c r="W133" s="67" t="s">
        <v>694</v>
      </c>
      <c r="X133" s="67" t="s">
        <v>694</v>
      </c>
      <c r="Y133" s="67" t="s">
        <v>694</v>
      </c>
      <c r="Z133" s="67" t="s">
        <v>694</v>
      </c>
      <c r="AA133" s="67" t="s">
        <v>694</v>
      </c>
      <c r="AB133" s="123" t="s">
        <v>694</v>
      </c>
      <c r="AC133" s="63" t="s">
        <v>774</v>
      </c>
      <c r="AD133" s="32" t="s">
        <v>774</v>
      </c>
      <c r="AE133" s="63" t="s">
        <v>774</v>
      </c>
      <c r="AF133" s="63" t="s">
        <v>774</v>
      </c>
      <c r="AG133" s="63" t="s">
        <v>774</v>
      </c>
      <c r="AH133" s="59" t="s">
        <v>774</v>
      </c>
      <c r="AI133" s="63" t="s">
        <v>694</v>
      </c>
      <c r="AJ133" s="63" t="s">
        <v>694</v>
      </c>
      <c r="AK133" s="63" t="s">
        <v>694</v>
      </c>
      <c r="AL133" s="63" t="s">
        <v>694</v>
      </c>
      <c r="AM133" s="63" t="s">
        <v>694</v>
      </c>
      <c r="AN133" s="63" t="s">
        <v>694</v>
      </c>
      <c r="AO133" s="116" t="s">
        <v>774</v>
      </c>
      <c r="AP133" s="116" t="s">
        <v>774</v>
      </c>
      <c r="AQ133" s="116" t="s">
        <v>774</v>
      </c>
      <c r="AR133" s="116" t="s">
        <v>774</v>
      </c>
      <c r="AS133" s="116" t="s">
        <v>774</v>
      </c>
      <c r="AT133" s="116" t="s">
        <v>774</v>
      </c>
      <c r="AU133" s="116" t="s">
        <v>694</v>
      </c>
      <c r="AV133" s="116" t="s">
        <v>694</v>
      </c>
      <c r="AW133" s="116" t="s">
        <v>694</v>
      </c>
      <c r="AX133" s="116" t="s">
        <v>694</v>
      </c>
      <c r="AY133" s="116" t="s">
        <v>694</v>
      </c>
      <c r="AZ133" s="117" t="s">
        <v>694</v>
      </c>
    </row>
    <row r="134" spans="1:52">
      <c r="A134" s="57" t="s">
        <v>260</v>
      </c>
      <c r="B134" s="58">
        <v>101</v>
      </c>
      <c r="C134" s="58" t="s">
        <v>13</v>
      </c>
      <c r="D134" s="21" t="s">
        <v>261</v>
      </c>
      <c r="E134" s="60" t="s">
        <v>774</v>
      </c>
      <c r="F134" s="60" t="s">
        <v>774</v>
      </c>
      <c r="G134" s="60" t="s">
        <v>774</v>
      </c>
      <c r="H134" s="60" t="s">
        <v>774</v>
      </c>
      <c r="I134" s="60" t="s">
        <v>774</v>
      </c>
      <c r="J134" s="60" t="s">
        <v>774</v>
      </c>
      <c r="K134" s="63" t="s">
        <v>694</v>
      </c>
      <c r="L134" s="32" t="s">
        <v>694</v>
      </c>
      <c r="M134" s="63" t="s">
        <v>694</v>
      </c>
      <c r="N134" s="63" t="s">
        <v>694</v>
      </c>
      <c r="O134" s="63" t="s">
        <v>694</v>
      </c>
      <c r="P134" s="63" t="s">
        <v>694</v>
      </c>
      <c r="Q134" s="67" t="s">
        <v>774</v>
      </c>
      <c r="R134" s="67" t="s">
        <v>774</v>
      </c>
      <c r="S134" s="67" t="s">
        <v>774</v>
      </c>
      <c r="T134" s="67" t="s">
        <v>774</v>
      </c>
      <c r="U134" s="67" t="s">
        <v>774</v>
      </c>
      <c r="V134" s="123" t="s">
        <v>774</v>
      </c>
      <c r="W134" s="67" t="s">
        <v>694</v>
      </c>
      <c r="X134" s="67" t="s">
        <v>694</v>
      </c>
      <c r="Y134" s="67" t="s">
        <v>694</v>
      </c>
      <c r="Z134" s="67" t="s">
        <v>694</v>
      </c>
      <c r="AA134" s="67" t="s">
        <v>694</v>
      </c>
      <c r="AB134" s="123" t="s">
        <v>694</v>
      </c>
      <c r="AC134" s="63" t="s">
        <v>694</v>
      </c>
      <c r="AD134" s="32" t="s">
        <v>694</v>
      </c>
      <c r="AE134" s="63" t="s">
        <v>694</v>
      </c>
      <c r="AF134" s="63" t="s">
        <v>694</v>
      </c>
      <c r="AG134" s="63" t="s">
        <v>694</v>
      </c>
      <c r="AH134" s="63" t="s">
        <v>694</v>
      </c>
      <c r="AI134" s="63" t="s">
        <v>694</v>
      </c>
      <c r="AJ134" s="63" t="s">
        <v>694</v>
      </c>
      <c r="AK134" s="63" t="s">
        <v>694</v>
      </c>
      <c r="AL134" s="63" t="s">
        <v>694</v>
      </c>
      <c r="AM134" s="63" t="s">
        <v>694</v>
      </c>
      <c r="AN134" s="63" t="s">
        <v>694</v>
      </c>
      <c r="AO134" s="116" t="s">
        <v>694</v>
      </c>
      <c r="AP134" s="116" t="s">
        <v>694</v>
      </c>
      <c r="AQ134" s="116" t="s">
        <v>694</v>
      </c>
      <c r="AR134" s="116" t="s">
        <v>694</v>
      </c>
      <c r="AS134" s="116" t="s">
        <v>694</v>
      </c>
      <c r="AT134" s="117" t="s">
        <v>694</v>
      </c>
      <c r="AU134" s="116" t="s">
        <v>694</v>
      </c>
      <c r="AV134" s="116" t="s">
        <v>694</v>
      </c>
      <c r="AW134" s="116" t="s">
        <v>694</v>
      </c>
      <c r="AX134" s="116" t="s">
        <v>694</v>
      </c>
      <c r="AY134" s="116" t="s">
        <v>694</v>
      </c>
      <c r="AZ134" s="117" t="s">
        <v>694</v>
      </c>
    </row>
    <row r="135" spans="1:52">
      <c r="A135" s="57" t="s">
        <v>262</v>
      </c>
      <c r="B135" s="58">
        <v>112</v>
      </c>
      <c r="C135" s="58" t="s">
        <v>13</v>
      </c>
      <c r="D135" s="21" t="s">
        <v>263</v>
      </c>
      <c r="E135" s="60">
        <v>0.24390243902439024</v>
      </c>
      <c r="F135" s="60">
        <v>0.57317073170731703</v>
      </c>
      <c r="G135" s="60">
        <v>0</v>
      </c>
      <c r="H135" s="60">
        <v>2.4390243902439025E-2</v>
      </c>
      <c r="I135" s="60">
        <v>0.15853658536585366</v>
      </c>
      <c r="J135" s="59">
        <v>82</v>
      </c>
      <c r="K135" s="60" t="s">
        <v>774</v>
      </c>
      <c r="L135" s="60" t="s">
        <v>774</v>
      </c>
      <c r="M135" s="60" t="s">
        <v>774</v>
      </c>
      <c r="N135" s="60" t="s">
        <v>774</v>
      </c>
      <c r="O135" s="60" t="s">
        <v>774</v>
      </c>
      <c r="P135" s="60" t="s">
        <v>774</v>
      </c>
      <c r="Q135" s="67">
        <v>0.33695652173913043</v>
      </c>
      <c r="R135" s="67">
        <v>0.45652173913043476</v>
      </c>
      <c r="S135" s="67">
        <v>0</v>
      </c>
      <c r="T135" s="67">
        <v>0.11956521739130435</v>
      </c>
      <c r="U135" s="67">
        <v>8.6956521739130432E-2</v>
      </c>
      <c r="V135" s="123">
        <v>92</v>
      </c>
      <c r="W135" s="67" t="s">
        <v>694</v>
      </c>
      <c r="X135" s="67" t="s">
        <v>694</v>
      </c>
      <c r="Y135" s="67" t="s">
        <v>694</v>
      </c>
      <c r="Z135" s="67" t="s">
        <v>694</v>
      </c>
      <c r="AA135" s="67" t="s">
        <v>694</v>
      </c>
      <c r="AB135" s="123" t="s">
        <v>694</v>
      </c>
      <c r="AC135" s="63">
        <v>0.26168224299065418</v>
      </c>
      <c r="AD135" s="32">
        <v>0.48598130841121495</v>
      </c>
      <c r="AE135" s="63">
        <v>0</v>
      </c>
      <c r="AF135" s="63">
        <v>0.11214953271028037</v>
      </c>
      <c r="AG135" s="63">
        <v>0.14018691588785046</v>
      </c>
      <c r="AH135" s="59">
        <v>107</v>
      </c>
      <c r="AI135" s="63" t="s">
        <v>694</v>
      </c>
      <c r="AJ135" s="63" t="s">
        <v>694</v>
      </c>
      <c r="AK135" s="63" t="s">
        <v>694</v>
      </c>
      <c r="AL135" s="63" t="s">
        <v>694</v>
      </c>
      <c r="AM135" s="63" t="s">
        <v>694</v>
      </c>
      <c r="AN135" s="63" t="s">
        <v>694</v>
      </c>
      <c r="AO135" s="116">
        <v>0.26605504587155965</v>
      </c>
      <c r="AP135" s="116">
        <v>0.48623853211009177</v>
      </c>
      <c r="AQ135" s="116">
        <v>0</v>
      </c>
      <c r="AR135" s="116">
        <v>0.11926605504587157</v>
      </c>
      <c r="AS135" s="116">
        <v>0.12844036697247707</v>
      </c>
      <c r="AT135" s="117">
        <v>109</v>
      </c>
      <c r="AU135" s="116" t="s">
        <v>774</v>
      </c>
      <c r="AV135" s="116" t="s">
        <v>774</v>
      </c>
      <c r="AW135" s="116" t="s">
        <v>774</v>
      </c>
      <c r="AX135" s="116" t="s">
        <v>774</v>
      </c>
      <c r="AY135" s="116" t="s">
        <v>774</v>
      </c>
      <c r="AZ135" s="116" t="s">
        <v>774</v>
      </c>
    </row>
    <row r="136" spans="1:52">
      <c r="A136" s="57" t="s">
        <v>264</v>
      </c>
      <c r="B136" s="58">
        <v>101</v>
      </c>
      <c r="C136" s="58" t="s">
        <v>13</v>
      </c>
      <c r="D136" s="21" t="s">
        <v>265</v>
      </c>
      <c r="E136" s="60" t="s">
        <v>774</v>
      </c>
      <c r="F136" s="60" t="s">
        <v>774</v>
      </c>
      <c r="G136" s="60" t="s">
        <v>774</v>
      </c>
      <c r="H136" s="60" t="s">
        <v>774</v>
      </c>
      <c r="I136" s="60" t="s">
        <v>774</v>
      </c>
      <c r="J136" s="60" t="s">
        <v>774</v>
      </c>
      <c r="K136" s="63" t="s">
        <v>694</v>
      </c>
      <c r="L136" s="32" t="s">
        <v>694</v>
      </c>
      <c r="M136" s="63" t="s">
        <v>694</v>
      </c>
      <c r="N136" s="63" t="s">
        <v>694</v>
      </c>
      <c r="O136" s="63" t="s">
        <v>694</v>
      </c>
      <c r="P136" s="63" t="s">
        <v>694</v>
      </c>
      <c r="Q136" s="67" t="s">
        <v>774</v>
      </c>
      <c r="R136" s="67" t="s">
        <v>774</v>
      </c>
      <c r="S136" s="67" t="s">
        <v>774</v>
      </c>
      <c r="T136" s="67" t="s">
        <v>774</v>
      </c>
      <c r="U136" s="67" t="s">
        <v>774</v>
      </c>
      <c r="V136" s="123" t="s">
        <v>774</v>
      </c>
      <c r="W136" s="67" t="s">
        <v>694</v>
      </c>
      <c r="X136" s="67" t="s">
        <v>694</v>
      </c>
      <c r="Y136" s="67" t="s">
        <v>694</v>
      </c>
      <c r="Z136" s="67" t="s">
        <v>694</v>
      </c>
      <c r="AA136" s="67" t="s">
        <v>694</v>
      </c>
      <c r="AB136" s="123" t="s">
        <v>694</v>
      </c>
      <c r="AC136" s="63" t="s">
        <v>774</v>
      </c>
      <c r="AD136" s="32" t="s">
        <v>774</v>
      </c>
      <c r="AE136" s="63" t="s">
        <v>774</v>
      </c>
      <c r="AF136" s="63" t="s">
        <v>774</v>
      </c>
      <c r="AG136" s="63" t="s">
        <v>774</v>
      </c>
      <c r="AH136" s="59" t="s">
        <v>774</v>
      </c>
      <c r="AI136" s="63" t="s">
        <v>694</v>
      </c>
      <c r="AJ136" s="63" t="s">
        <v>694</v>
      </c>
      <c r="AK136" s="63" t="s">
        <v>694</v>
      </c>
      <c r="AL136" s="63" t="s">
        <v>694</v>
      </c>
      <c r="AM136" s="63" t="s">
        <v>694</v>
      </c>
      <c r="AN136" s="63" t="s">
        <v>694</v>
      </c>
      <c r="AO136" s="116" t="s">
        <v>694</v>
      </c>
      <c r="AP136" s="116" t="s">
        <v>694</v>
      </c>
      <c r="AQ136" s="116" t="s">
        <v>694</v>
      </c>
      <c r="AR136" s="116" t="s">
        <v>694</v>
      </c>
      <c r="AS136" s="116" t="s">
        <v>694</v>
      </c>
      <c r="AT136" s="117" t="s">
        <v>694</v>
      </c>
      <c r="AU136" s="116" t="s">
        <v>694</v>
      </c>
      <c r="AV136" s="116" t="s">
        <v>694</v>
      </c>
      <c r="AW136" s="116" t="s">
        <v>694</v>
      </c>
      <c r="AX136" s="116" t="s">
        <v>694</v>
      </c>
      <c r="AY136" s="116" t="s">
        <v>694</v>
      </c>
      <c r="AZ136" s="117" t="s">
        <v>694</v>
      </c>
    </row>
    <row r="137" spans="1:52">
      <c r="A137" s="57" t="s">
        <v>266</v>
      </c>
      <c r="B137" s="58">
        <v>189</v>
      </c>
      <c r="C137" s="58" t="s">
        <v>13</v>
      </c>
      <c r="D137" s="21" t="s">
        <v>267</v>
      </c>
      <c r="E137" s="60" t="s">
        <v>774</v>
      </c>
      <c r="F137" s="60" t="s">
        <v>774</v>
      </c>
      <c r="G137" s="60" t="s">
        <v>774</v>
      </c>
      <c r="H137" s="60" t="s">
        <v>774</v>
      </c>
      <c r="I137" s="60" t="s">
        <v>774</v>
      </c>
      <c r="J137" s="60" t="s">
        <v>774</v>
      </c>
      <c r="K137" s="63" t="s">
        <v>694</v>
      </c>
      <c r="L137" s="32" t="s">
        <v>694</v>
      </c>
      <c r="M137" s="63" t="s">
        <v>694</v>
      </c>
      <c r="N137" s="63" t="s">
        <v>694</v>
      </c>
      <c r="O137" s="63" t="s">
        <v>694</v>
      </c>
      <c r="P137" s="63" t="s">
        <v>694</v>
      </c>
      <c r="Q137" s="67" t="s">
        <v>774</v>
      </c>
      <c r="R137" s="67" t="s">
        <v>774</v>
      </c>
      <c r="S137" s="67" t="s">
        <v>774</v>
      </c>
      <c r="T137" s="67" t="s">
        <v>774</v>
      </c>
      <c r="U137" s="67" t="s">
        <v>774</v>
      </c>
      <c r="V137" s="123" t="s">
        <v>774</v>
      </c>
      <c r="W137" s="67" t="s">
        <v>694</v>
      </c>
      <c r="X137" s="67" t="s">
        <v>694</v>
      </c>
      <c r="Y137" s="67" t="s">
        <v>694</v>
      </c>
      <c r="Z137" s="67" t="s">
        <v>694</v>
      </c>
      <c r="AA137" s="67" t="s">
        <v>694</v>
      </c>
      <c r="AB137" s="123" t="s">
        <v>694</v>
      </c>
      <c r="AC137" s="63" t="s">
        <v>774</v>
      </c>
      <c r="AD137" s="32" t="s">
        <v>774</v>
      </c>
      <c r="AE137" s="63" t="s">
        <v>774</v>
      </c>
      <c r="AF137" s="63" t="s">
        <v>774</v>
      </c>
      <c r="AG137" s="63" t="s">
        <v>774</v>
      </c>
      <c r="AH137" s="59" t="s">
        <v>774</v>
      </c>
      <c r="AI137" s="63" t="s">
        <v>694</v>
      </c>
      <c r="AJ137" s="63" t="s">
        <v>694</v>
      </c>
      <c r="AK137" s="63" t="s">
        <v>694</v>
      </c>
      <c r="AL137" s="63" t="s">
        <v>694</v>
      </c>
      <c r="AM137" s="63" t="s">
        <v>694</v>
      </c>
      <c r="AN137" s="63" t="s">
        <v>694</v>
      </c>
      <c r="AO137" s="116" t="s">
        <v>774</v>
      </c>
      <c r="AP137" s="116" t="s">
        <v>774</v>
      </c>
      <c r="AQ137" s="116" t="s">
        <v>774</v>
      </c>
      <c r="AR137" s="116" t="s">
        <v>774</v>
      </c>
      <c r="AS137" s="116" t="s">
        <v>774</v>
      </c>
      <c r="AT137" s="116" t="s">
        <v>774</v>
      </c>
      <c r="AU137" s="116" t="s">
        <v>694</v>
      </c>
      <c r="AV137" s="116" t="s">
        <v>694</v>
      </c>
      <c r="AW137" s="116" t="s">
        <v>694</v>
      </c>
      <c r="AX137" s="116" t="s">
        <v>694</v>
      </c>
      <c r="AY137" s="116" t="s">
        <v>694</v>
      </c>
      <c r="AZ137" s="117" t="s">
        <v>694</v>
      </c>
    </row>
    <row r="138" spans="1:52">
      <c r="A138" s="57" t="s">
        <v>268</v>
      </c>
      <c r="B138" s="58">
        <v>101</v>
      </c>
      <c r="C138" s="58" t="s">
        <v>13</v>
      </c>
      <c r="D138" s="21" t="s">
        <v>269</v>
      </c>
      <c r="E138" s="63" t="s">
        <v>694</v>
      </c>
      <c r="F138" s="32" t="s">
        <v>694</v>
      </c>
      <c r="G138" s="63" t="s">
        <v>694</v>
      </c>
      <c r="H138" s="63" t="s">
        <v>694</v>
      </c>
      <c r="I138" s="63" t="s">
        <v>694</v>
      </c>
      <c r="J138" s="63" t="s">
        <v>694</v>
      </c>
      <c r="K138" s="63" t="s">
        <v>694</v>
      </c>
      <c r="L138" s="32" t="s">
        <v>694</v>
      </c>
      <c r="M138" s="63" t="s">
        <v>694</v>
      </c>
      <c r="N138" s="63" t="s">
        <v>694</v>
      </c>
      <c r="O138" s="63" t="s">
        <v>694</v>
      </c>
      <c r="P138" s="63" t="s">
        <v>694</v>
      </c>
      <c r="Q138" s="67" t="s">
        <v>694</v>
      </c>
      <c r="R138" s="67" t="s">
        <v>694</v>
      </c>
      <c r="S138" s="67" t="s">
        <v>694</v>
      </c>
      <c r="T138" s="67" t="s">
        <v>694</v>
      </c>
      <c r="U138" s="67" t="s">
        <v>694</v>
      </c>
      <c r="V138" s="123" t="s">
        <v>694</v>
      </c>
      <c r="W138" s="67" t="s">
        <v>694</v>
      </c>
      <c r="X138" s="67" t="s">
        <v>694</v>
      </c>
      <c r="Y138" s="67" t="s">
        <v>694</v>
      </c>
      <c r="Z138" s="67" t="s">
        <v>694</v>
      </c>
      <c r="AA138" s="67" t="s">
        <v>694</v>
      </c>
      <c r="AB138" s="123" t="s">
        <v>694</v>
      </c>
      <c r="AC138" s="63" t="s">
        <v>694</v>
      </c>
      <c r="AD138" s="32" t="s">
        <v>694</v>
      </c>
      <c r="AE138" s="63" t="s">
        <v>694</v>
      </c>
      <c r="AF138" s="63" t="s">
        <v>694</v>
      </c>
      <c r="AG138" s="63" t="s">
        <v>694</v>
      </c>
      <c r="AH138" s="63" t="s">
        <v>694</v>
      </c>
      <c r="AI138" s="63" t="s">
        <v>694</v>
      </c>
      <c r="AJ138" s="63" t="s">
        <v>694</v>
      </c>
      <c r="AK138" s="63" t="s">
        <v>694</v>
      </c>
      <c r="AL138" s="63" t="s">
        <v>694</v>
      </c>
      <c r="AM138" s="63" t="s">
        <v>694</v>
      </c>
      <c r="AN138" s="63" t="s">
        <v>694</v>
      </c>
      <c r="AO138" s="116" t="s">
        <v>694</v>
      </c>
      <c r="AP138" s="116" t="s">
        <v>694</v>
      </c>
      <c r="AQ138" s="116" t="s">
        <v>694</v>
      </c>
      <c r="AR138" s="116" t="s">
        <v>694</v>
      </c>
      <c r="AS138" s="116" t="s">
        <v>694</v>
      </c>
      <c r="AT138" s="117" t="s">
        <v>694</v>
      </c>
      <c r="AU138" s="116" t="s">
        <v>694</v>
      </c>
      <c r="AV138" s="116" t="s">
        <v>694</v>
      </c>
      <c r="AW138" s="116" t="s">
        <v>694</v>
      </c>
      <c r="AX138" s="116" t="s">
        <v>694</v>
      </c>
      <c r="AY138" s="116" t="s">
        <v>694</v>
      </c>
      <c r="AZ138" s="117" t="s">
        <v>694</v>
      </c>
    </row>
    <row r="139" spans="1:52">
      <c r="A139" s="57" t="s">
        <v>270</v>
      </c>
      <c r="B139" s="58">
        <v>112</v>
      </c>
      <c r="C139" s="58" t="s">
        <v>13</v>
      </c>
      <c r="D139" s="21" t="s">
        <v>271</v>
      </c>
      <c r="E139" s="60" t="s">
        <v>774</v>
      </c>
      <c r="F139" s="60" t="s">
        <v>774</v>
      </c>
      <c r="G139" s="60" t="s">
        <v>774</v>
      </c>
      <c r="H139" s="60" t="s">
        <v>774</v>
      </c>
      <c r="I139" s="60" t="s">
        <v>774</v>
      </c>
      <c r="J139" s="60" t="s">
        <v>774</v>
      </c>
      <c r="K139" s="63" t="s">
        <v>694</v>
      </c>
      <c r="L139" s="32" t="s">
        <v>694</v>
      </c>
      <c r="M139" s="63" t="s">
        <v>694</v>
      </c>
      <c r="N139" s="63" t="s">
        <v>694</v>
      </c>
      <c r="O139" s="63" t="s">
        <v>694</v>
      </c>
      <c r="P139" s="63" t="s">
        <v>694</v>
      </c>
      <c r="Q139" s="67" t="s">
        <v>774</v>
      </c>
      <c r="R139" s="67" t="s">
        <v>774</v>
      </c>
      <c r="S139" s="67" t="s">
        <v>774</v>
      </c>
      <c r="T139" s="67" t="s">
        <v>774</v>
      </c>
      <c r="U139" s="67" t="s">
        <v>774</v>
      </c>
      <c r="V139" s="123" t="s">
        <v>774</v>
      </c>
      <c r="W139" s="67" t="s">
        <v>694</v>
      </c>
      <c r="X139" s="67" t="s">
        <v>694</v>
      </c>
      <c r="Y139" s="67" t="s">
        <v>694</v>
      </c>
      <c r="Z139" s="67" t="s">
        <v>694</v>
      </c>
      <c r="AA139" s="67" t="s">
        <v>694</v>
      </c>
      <c r="AB139" s="123" t="s">
        <v>694</v>
      </c>
      <c r="AC139" s="63" t="s">
        <v>694</v>
      </c>
      <c r="AD139" s="32" t="s">
        <v>694</v>
      </c>
      <c r="AE139" s="63" t="s">
        <v>694</v>
      </c>
      <c r="AF139" s="63" t="s">
        <v>694</v>
      </c>
      <c r="AG139" s="63" t="s">
        <v>694</v>
      </c>
      <c r="AH139" s="63" t="s">
        <v>694</v>
      </c>
      <c r="AI139" s="63" t="s">
        <v>694</v>
      </c>
      <c r="AJ139" s="63" t="s">
        <v>694</v>
      </c>
      <c r="AK139" s="63" t="s">
        <v>694</v>
      </c>
      <c r="AL139" s="63" t="s">
        <v>694</v>
      </c>
      <c r="AM139" s="63" t="s">
        <v>694</v>
      </c>
      <c r="AN139" s="63" t="s">
        <v>694</v>
      </c>
      <c r="AO139" s="116" t="s">
        <v>694</v>
      </c>
      <c r="AP139" s="116" t="s">
        <v>694</v>
      </c>
      <c r="AQ139" s="116" t="s">
        <v>694</v>
      </c>
      <c r="AR139" s="116" t="s">
        <v>694</v>
      </c>
      <c r="AS139" s="116" t="s">
        <v>694</v>
      </c>
      <c r="AT139" s="117" t="s">
        <v>694</v>
      </c>
      <c r="AU139" s="116" t="s">
        <v>694</v>
      </c>
      <c r="AV139" s="116" t="s">
        <v>694</v>
      </c>
      <c r="AW139" s="116" t="s">
        <v>694</v>
      </c>
      <c r="AX139" s="116" t="s">
        <v>694</v>
      </c>
      <c r="AY139" s="116" t="s">
        <v>694</v>
      </c>
      <c r="AZ139" s="117" t="s">
        <v>694</v>
      </c>
    </row>
    <row r="140" spans="1:52">
      <c r="A140" s="57" t="s">
        <v>272</v>
      </c>
      <c r="B140" s="58">
        <v>189</v>
      </c>
      <c r="C140" s="58" t="s">
        <v>13</v>
      </c>
      <c r="D140" s="21" t="s">
        <v>273</v>
      </c>
      <c r="E140" s="60">
        <v>0.49206349206349204</v>
      </c>
      <c r="F140" s="60">
        <v>0.12698412698412698</v>
      </c>
      <c r="G140" s="60">
        <v>0</v>
      </c>
      <c r="H140" s="60">
        <v>0.31746031746031744</v>
      </c>
      <c r="I140" s="60">
        <v>6.3492063492063489E-2</v>
      </c>
      <c r="J140" s="59">
        <v>63</v>
      </c>
      <c r="K140" s="63" t="s">
        <v>694</v>
      </c>
      <c r="L140" s="32" t="s">
        <v>694</v>
      </c>
      <c r="M140" s="63" t="s">
        <v>694</v>
      </c>
      <c r="N140" s="63" t="s">
        <v>694</v>
      </c>
      <c r="O140" s="63" t="s">
        <v>694</v>
      </c>
      <c r="P140" s="63" t="s">
        <v>694</v>
      </c>
      <c r="Q140" s="67">
        <v>0.5161290322580645</v>
      </c>
      <c r="R140" s="67">
        <v>9.6774193548387094E-2</v>
      </c>
      <c r="S140" s="67">
        <v>0</v>
      </c>
      <c r="T140" s="67">
        <v>0.30645161290322581</v>
      </c>
      <c r="U140" s="67">
        <v>8.0645161290322578E-2</v>
      </c>
      <c r="V140" s="123">
        <v>62</v>
      </c>
      <c r="W140" s="67" t="s">
        <v>694</v>
      </c>
      <c r="X140" s="67" t="s">
        <v>694</v>
      </c>
      <c r="Y140" s="67" t="s">
        <v>694</v>
      </c>
      <c r="Z140" s="67" t="s">
        <v>694</v>
      </c>
      <c r="AA140" s="67" t="s">
        <v>694</v>
      </c>
      <c r="AB140" s="123" t="s">
        <v>694</v>
      </c>
      <c r="AC140" s="63">
        <v>0.71739130434782605</v>
      </c>
      <c r="AD140" s="32">
        <v>0</v>
      </c>
      <c r="AE140" s="63">
        <v>0</v>
      </c>
      <c r="AF140" s="63">
        <v>0.21739130434782608</v>
      </c>
      <c r="AG140" s="63">
        <v>6.5217391304347824E-2</v>
      </c>
      <c r="AH140" s="59">
        <v>46</v>
      </c>
      <c r="AI140" s="63" t="s">
        <v>774</v>
      </c>
      <c r="AJ140" s="32" t="s">
        <v>774</v>
      </c>
      <c r="AK140" s="63" t="s">
        <v>774</v>
      </c>
      <c r="AL140" s="63" t="s">
        <v>774</v>
      </c>
      <c r="AM140" s="63" t="s">
        <v>774</v>
      </c>
      <c r="AN140" s="59" t="s">
        <v>774</v>
      </c>
      <c r="AO140" s="116">
        <v>0.57999999999999996</v>
      </c>
      <c r="AP140" s="116">
        <v>0</v>
      </c>
      <c r="AQ140" s="116">
        <v>0</v>
      </c>
      <c r="AR140" s="116">
        <v>0.34</v>
      </c>
      <c r="AS140" s="116">
        <v>0.08</v>
      </c>
      <c r="AT140" s="117">
        <v>50</v>
      </c>
      <c r="AU140" s="116" t="s">
        <v>774</v>
      </c>
      <c r="AV140" s="116" t="s">
        <v>774</v>
      </c>
      <c r="AW140" s="116" t="s">
        <v>774</v>
      </c>
      <c r="AX140" s="116" t="s">
        <v>774</v>
      </c>
      <c r="AY140" s="116" t="s">
        <v>774</v>
      </c>
      <c r="AZ140" s="116" t="s">
        <v>774</v>
      </c>
    </row>
    <row r="141" spans="1:52">
      <c r="A141" s="57" t="s">
        <v>274</v>
      </c>
      <c r="B141" s="58">
        <v>105</v>
      </c>
      <c r="C141" s="58" t="s">
        <v>13</v>
      </c>
      <c r="D141" s="21" t="s">
        <v>275</v>
      </c>
      <c r="E141" s="60" t="s">
        <v>774</v>
      </c>
      <c r="F141" s="60" t="s">
        <v>774</v>
      </c>
      <c r="G141" s="60" t="s">
        <v>774</v>
      </c>
      <c r="H141" s="60" t="s">
        <v>774</v>
      </c>
      <c r="I141" s="60" t="s">
        <v>774</v>
      </c>
      <c r="J141" s="60" t="s">
        <v>774</v>
      </c>
      <c r="K141" s="63" t="s">
        <v>694</v>
      </c>
      <c r="L141" s="32" t="s">
        <v>694</v>
      </c>
      <c r="M141" s="63" t="s">
        <v>694</v>
      </c>
      <c r="N141" s="63" t="s">
        <v>694</v>
      </c>
      <c r="O141" s="63" t="s">
        <v>694</v>
      </c>
      <c r="P141" s="63" t="s">
        <v>694</v>
      </c>
      <c r="Q141" s="67" t="s">
        <v>774</v>
      </c>
      <c r="R141" s="67" t="s">
        <v>774</v>
      </c>
      <c r="S141" s="67" t="s">
        <v>774</v>
      </c>
      <c r="T141" s="67" t="s">
        <v>774</v>
      </c>
      <c r="U141" s="67" t="s">
        <v>774</v>
      </c>
      <c r="V141" s="123" t="s">
        <v>774</v>
      </c>
      <c r="W141" s="67" t="s">
        <v>694</v>
      </c>
      <c r="X141" s="67" t="s">
        <v>694</v>
      </c>
      <c r="Y141" s="67" t="s">
        <v>694</v>
      </c>
      <c r="Z141" s="67" t="s">
        <v>694</v>
      </c>
      <c r="AA141" s="67" t="s">
        <v>694</v>
      </c>
      <c r="AB141" s="123" t="s">
        <v>694</v>
      </c>
      <c r="AC141" s="63" t="s">
        <v>774</v>
      </c>
      <c r="AD141" s="32" t="s">
        <v>774</v>
      </c>
      <c r="AE141" s="63" t="s">
        <v>774</v>
      </c>
      <c r="AF141" s="63" t="s">
        <v>774</v>
      </c>
      <c r="AG141" s="63" t="s">
        <v>774</v>
      </c>
      <c r="AH141" s="59" t="s">
        <v>774</v>
      </c>
      <c r="AI141" s="63" t="s">
        <v>694</v>
      </c>
      <c r="AJ141" s="63" t="s">
        <v>694</v>
      </c>
      <c r="AK141" s="63" t="s">
        <v>694</v>
      </c>
      <c r="AL141" s="63" t="s">
        <v>694</v>
      </c>
      <c r="AM141" s="63" t="s">
        <v>694</v>
      </c>
      <c r="AN141" s="63" t="s">
        <v>694</v>
      </c>
      <c r="AO141" s="116" t="s">
        <v>774</v>
      </c>
      <c r="AP141" s="116" t="s">
        <v>774</v>
      </c>
      <c r="AQ141" s="116" t="s">
        <v>774</v>
      </c>
      <c r="AR141" s="116" t="s">
        <v>774</v>
      </c>
      <c r="AS141" s="116" t="s">
        <v>774</v>
      </c>
      <c r="AT141" s="116" t="s">
        <v>774</v>
      </c>
      <c r="AU141" s="116" t="s">
        <v>694</v>
      </c>
      <c r="AV141" s="116" t="s">
        <v>694</v>
      </c>
      <c r="AW141" s="116" t="s">
        <v>694</v>
      </c>
      <c r="AX141" s="116" t="s">
        <v>694</v>
      </c>
      <c r="AY141" s="116" t="s">
        <v>694</v>
      </c>
      <c r="AZ141" s="117" t="s">
        <v>694</v>
      </c>
    </row>
    <row r="142" spans="1:52">
      <c r="A142" s="57" t="s">
        <v>276</v>
      </c>
      <c r="B142" s="58">
        <v>171</v>
      </c>
      <c r="C142" s="58" t="s">
        <v>13</v>
      </c>
      <c r="D142" s="21" t="s">
        <v>277</v>
      </c>
      <c r="E142" s="60" t="s">
        <v>774</v>
      </c>
      <c r="F142" s="60" t="s">
        <v>774</v>
      </c>
      <c r="G142" s="60" t="s">
        <v>774</v>
      </c>
      <c r="H142" s="60" t="s">
        <v>774</v>
      </c>
      <c r="I142" s="60" t="s">
        <v>774</v>
      </c>
      <c r="J142" s="60" t="s">
        <v>774</v>
      </c>
      <c r="K142" s="63" t="s">
        <v>694</v>
      </c>
      <c r="L142" s="32" t="s">
        <v>694</v>
      </c>
      <c r="M142" s="63" t="s">
        <v>694</v>
      </c>
      <c r="N142" s="63" t="s">
        <v>694</v>
      </c>
      <c r="O142" s="63" t="s">
        <v>694</v>
      </c>
      <c r="P142" s="63" t="s">
        <v>694</v>
      </c>
      <c r="Q142" s="67" t="s">
        <v>774</v>
      </c>
      <c r="R142" s="67" t="s">
        <v>774</v>
      </c>
      <c r="S142" s="67" t="s">
        <v>774</v>
      </c>
      <c r="T142" s="67" t="s">
        <v>774</v>
      </c>
      <c r="U142" s="67" t="s">
        <v>774</v>
      </c>
      <c r="V142" s="123" t="s">
        <v>774</v>
      </c>
      <c r="W142" s="67" t="s">
        <v>694</v>
      </c>
      <c r="X142" s="67" t="s">
        <v>694</v>
      </c>
      <c r="Y142" s="67" t="s">
        <v>694</v>
      </c>
      <c r="Z142" s="67" t="s">
        <v>694</v>
      </c>
      <c r="AA142" s="67" t="s">
        <v>694</v>
      </c>
      <c r="AB142" s="123" t="s">
        <v>694</v>
      </c>
      <c r="AC142" s="63" t="s">
        <v>774</v>
      </c>
      <c r="AD142" s="32" t="s">
        <v>774</v>
      </c>
      <c r="AE142" s="63" t="s">
        <v>774</v>
      </c>
      <c r="AF142" s="63" t="s">
        <v>774</v>
      </c>
      <c r="AG142" s="63" t="s">
        <v>774</v>
      </c>
      <c r="AH142" s="59" t="s">
        <v>774</v>
      </c>
      <c r="AI142" s="63" t="s">
        <v>694</v>
      </c>
      <c r="AJ142" s="63" t="s">
        <v>694</v>
      </c>
      <c r="AK142" s="63" t="s">
        <v>694</v>
      </c>
      <c r="AL142" s="63" t="s">
        <v>694</v>
      </c>
      <c r="AM142" s="63" t="s">
        <v>694</v>
      </c>
      <c r="AN142" s="63" t="s">
        <v>694</v>
      </c>
      <c r="AO142" s="116" t="s">
        <v>694</v>
      </c>
      <c r="AP142" s="116" t="s">
        <v>694</v>
      </c>
      <c r="AQ142" s="116" t="s">
        <v>694</v>
      </c>
      <c r="AR142" s="116" t="s">
        <v>694</v>
      </c>
      <c r="AS142" s="116" t="s">
        <v>694</v>
      </c>
      <c r="AT142" s="117" t="s">
        <v>694</v>
      </c>
      <c r="AU142" s="116" t="s">
        <v>694</v>
      </c>
      <c r="AV142" s="116" t="s">
        <v>694</v>
      </c>
      <c r="AW142" s="116" t="s">
        <v>694</v>
      </c>
      <c r="AX142" s="116" t="s">
        <v>694</v>
      </c>
      <c r="AY142" s="116" t="s">
        <v>694</v>
      </c>
      <c r="AZ142" s="117" t="s">
        <v>694</v>
      </c>
    </row>
    <row r="143" spans="1:52">
      <c r="A143" s="57" t="s">
        <v>278</v>
      </c>
      <c r="B143" s="58">
        <v>171</v>
      </c>
      <c r="C143" s="58" t="s">
        <v>13</v>
      </c>
      <c r="D143" s="21" t="s">
        <v>279</v>
      </c>
      <c r="E143" s="60" t="s">
        <v>774</v>
      </c>
      <c r="F143" s="60" t="s">
        <v>774</v>
      </c>
      <c r="G143" s="60" t="s">
        <v>774</v>
      </c>
      <c r="H143" s="60" t="s">
        <v>774</v>
      </c>
      <c r="I143" s="60" t="s">
        <v>774</v>
      </c>
      <c r="J143" s="60" t="s">
        <v>774</v>
      </c>
      <c r="K143" s="63" t="s">
        <v>694</v>
      </c>
      <c r="L143" s="32" t="s">
        <v>694</v>
      </c>
      <c r="M143" s="63" t="s">
        <v>694</v>
      </c>
      <c r="N143" s="63" t="s">
        <v>694</v>
      </c>
      <c r="O143" s="63" t="s">
        <v>694</v>
      </c>
      <c r="P143" s="63" t="s">
        <v>694</v>
      </c>
      <c r="Q143" s="67" t="s">
        <v>774</v>
      </c>
      <c r="R143" s="67" t="s">
        <v>774</v>
      </c>
      <c r="S143" s="67" t="s">
        <v>774</v>
      </c>
      <c r="T143" s="67" t="s">
        <v>774</v>
      </c>
      <c r="U143" s="67" t="s">
        <v>774</v>
      </c>
      <c r="V143" s="123" t="s">
        <v>774</v>
      </c>
      <c r="W143" s="67" t="s">
        <v>694</v>
      </c>
      <c r="X143" s="67" t="s">
        <v>694</v>
      </c>
      <c r="Y143" s="67" t="s">
        <v>694</v>
      </c>
      <c r="Z143" s="67" t="s">
        <v>694</v>
      </c>
      <c r="AA143" s="67" t="s">
        <v>694</v>
      </c>
      <c r="AB143" s="123" t="s">
        <v>694</v>
      </c>
      <c r="AC143" s="63" t="s">
        <v>774</v>
      </c>
      <c r="AD143" s="32" t="s">
        <v>774</v>
      </c>
      <c r="AE143" s="63" t="s">
        <v>774</v>
      </c>
      <c r="AF143" s="63" t="s">
        <v>774</v>
      </c>
      <c r="AG143" s="63" t="s">
        <v>774</v>
      </c>
      <c r="AH143" s="59" t="s">
        <v>774</v>
      </c>
      <c r="AI143" s="63" t="s">
        <v>694</v>
      </c>
      <c r="AJ143" s="63" t="s">
        <v>694</v>
      </c>
      <c r="AK143" s="63" t="s">
        <v>694</v>
      </c>
      <c r="AL143" s="63" t="s">
        <v>694</v>
      </c>
      <c r="AM143" s="63" t="s">
        <v>694</v>
      </c>
      <c r="AN143" s="63" t="s">
        <v>694</v>
      </c>
      <c r="AO143" s="116" t="s">
        <v>774</v>
      </c>
      <c r="AP143" s="116" t="s">
        <v>774</v>
      </c>
      <c r="AQ143" s="116" t="s">
        <v>774</v>
      </c>
      <c r="AR143" s="116" t="s">
        <v>774</v>
      </c>
      <c r="AS143" s="116" t="s">
        <v>774</v>
      </c>
      <c r="AT143" s="116" t="s">
        <v>774</v>
      </c>
      <c r="AU143" s="116" t="s">
        <v>694</v>
      </c>
      <c r="AV143" s="116" t="s">
        <v>694</v>
      </c>
      <c r="AW143" s="116" t="s">
        <v>694</v>
      </c>
      <c r="AX143" s="116" t="s">
        <v>694</v>
      </c>
      <c r="AY143" s="116" t="s">
        <v>694</v>
      </c>
      <c r="AZ143" s="117" t="s">
        <v>694</v>
      </c>
    </row>
    <row r="144" spans="1:52">
      <c r="A144" s="57" t="s">
        <v>280</v>
      </c>
      <c r="B144" s="58">
        <v>113</v>
      </c>
      <c r="C144" s="58" t="s">
        <v>13</v>
      </c>
      <c r="D144" s="21" t="s">
        <v>281</v>
      </c>
      <c r="E144" s="63" t="s">
        <v>694</v>
      </c>
      <c r="F144" s="32" t="s">
        <v>694</v>
      </c>
      <c r="G144" s="63" t="s">
        <v>694</v>
      </c>
      <c r="H144" s="63" t="s">
        <v>694</v>
      </c>
      <c r="I144" s="63" t="s">
        <v>694</v>
      </c>
      <c r="J144" s="63" t="s">
        <v>694</v>
      </c>
      <c r="K144" s="63" t="s">
        <v>694</v>
      </c>
      <c r="L144" s="32" t="s">
        <v>694</v>
      </c>
      <c r="M144" s="63" t="s">
        <v>694</v>
      </c>
      <c r="N144" s="63" t="s">
        <v>694</v>
      </c>
      <c r="O144" s="63" t="s">
        <v>694</v>
      </c>
      <c r="P144" s="63" t="s">
        <v>694</v>
      </c>
      <c r="Q144" s="67" t="s">
        <v>774</v>
      </c>
      <c r="R144" s="67" t="s">
        <v>774</v>
      </c>
      <c r="S144" s="67" t="s">
        <v>774</v>
      </c>
      <c r="T144" s="67" t="s">
        <v>774</v>
      </c>
      <c r="U144" s="67" t="s">
        <v>774</v>
      </c>
      <c r="V144" s="123" t="s">
        <v>774</v>
      </c>
      <c r="W144" s="67" t="s">
        <v>694</v>
      </c>
      <c r="X144" s="67" t="s">
        <v>694</v>
      </c>
      <c r="Y144" s="67" t="s">
        <v>694</v>
      </c>
      <c r="Z144" s="67" t="s">
        <v>694</v>
      </c>
      <c r="AA144" s="67" t="s">
        <v>694</v>
      </c>
      <c r="AB144" s="123" t="s">
        <v>694</v>
      </c>
      <c r="AC144" s="63" t="s">
        <v>774</v>
      </c>
      <c r="AD144" s="32" t="s">
        <v>774</v>
      </c>
      <c r="AE144" s="63" t="s">
        <v>774</v>
      </c>
      <c r="AF144" s="63" t="s">
        <v>774</v>
      </c>
      <c r="AG144" s="63" t="s">
        <v>774</v>
      </c>
      <c r="AH144" s="59" t="s">
        <v>774</v>
      </c>
      <c r="AI144" s="63" t="s">
        <v>694</v>
      </c>
      <c r="AJ144" s="63" t="s">
        <v>694</v>
      </c>
      <c r="AK144" s="63" t="s">
        <v>694</v>
      </c>
      <c r="AL144" s="63" t="s">
        <v>694</v>
      </c>
      <c r="AM144" s="63" t="s">
        <v>694</v>
      </c>
      <c r="AN144" s="63" t="s">
        <v>694</v>
      </c>
      <c r="AO144" s="116" t="s">
        <v>774</v>
      </c>
      <c r="AP144" s="116" t="s">
        <v>774</v>
      </c>
      <c r="AQ144" s="116" t="s">
        <v>774</v>
      </c>
      <c r="AR144" s="116" t="s">
        <v>774</v>
      </c>
      <c r="AS144" s="116" t="s">
        <v>774</v>
      </c>
      <c r="AT144" s="116" t="s">
        <v>774</v>
      </c>
      <c r="AU144" s="116" t="s">
        <v>694</v>
      </c>
      <c r="AV144" s="116" t="s">
        <v>694</v>
      </c>
      <c r="AW144" s="116" t="s">
        <v>694</v>
      </c>
      <c r="AX144" s="116" t="s">
        <v>694</v>
      </c>
      <c r="AY144" s="116" t="s">
        <v>694</v>
      </c>
      <c r="AZ144" s="117" t="s">
        <v>694</v>
      </c>
    </row>
    <row r="145" spans="1:52">
      <c r="A145" s="57" t="s">
        <v>282</v>
      </c>
      <c r="B145" s="58">
        <v>101</v>
      </c>
      <c r="C145" s="58" t="s">
        <v>13</v>
      </c>
      <c r="D145" s="21" t="s">
        <v>283</v>
      </c>
      <c r="E145" s="60" t="s">
        <v>774</v>
      </c>
      <c r="F145" s="60" t="s">
        <v>774</v>
      </c>
      <c r="G145" s="60" t="s">
        <v>774</v>
      </c>
      <c r="H145" s="60" t="s">
        <v>774</v>
      </c>
      <c r="I145" s="60" t="s">
        <v>774</v>
      </c>
      <c r="J145" s="60" t="s">
        <v>774</v>
      </c>
      <c r="K145" s="63" t="s">
        <v>694</v>
      </c>
      <c r="L145" s="32" t="s">
        <v>694</v>
      </c>
      <c r="M145" s="63" t="s">
        <v>694</v>
      </c>
      <c r="N145" s="63" t="s">
        <v>694</v>
      </c>
      <c r="O145" s="63" t="s">
        <v>694</v>
      </c>
      <c r="P145" s="63" t="s">
        <v>694</v>
      </c>
      <c r="Q145" s="67" t="s">
        <v>774</v>
      </c>
      <c r="R145" s="67" t="s">
        <v>774</v>
      </c>
      <c r="S145" s="67" t="s">
        <v>774</v>
      </c>
      <c r="T145" s="67" t="s">
        <v>774</v>
      </c>
      <c r="U145" s="67" t="s">
        <v>774</v>
      </c>
      <c r="V145" s="123" t="s">
        <v>774</v>
      </c>
      <c r="W145" s="67" t="s">
        <v>694</v>
      </c>
      <c r="X145" s="67" t="s">
        <v>694</v>
      </c>
      <c r="Y145" s="67" t="s">
        <v>694</v>
      </c>
      <c r="Z145" s="67" t="s">
        <v>694</v>
      </c>
      <c r="AA145" s="67" t="s">
        <v>694</v>
      </c>
      <c r="AB145" s="123" t="s">
        <v>694</v>
      </c>
      <c r="AC145" s="63" t="s">
        <v>774</v>
      </c>
      <c r="AD145" s="32" t="s">
        <v>774</v>
      </c>
      <c r="AE145" s="63" t="s">
        <v>774</v>
      </c>
      <c r="AF145" s="63" t="s">
        <v>774</v>
      </c>
      <c r="AG145" s="63" t="s">
        <v>774</v>
      </c>
      <c r="AH145" s="59" t="s">
        <v>774</v>
      </c>
      <c r="AI145" s="63" t="s">
        <v>694</v>
      </c>
      <c r="AJ145" s="63" t="s">
        <v>694</v>
      </c>
      <c r="AK145" s="63" t="s">
        <v>694</v>
      </c>
      <c r="AL145" s="63" t="s">
        <v>694</v>
      </c>
      <c r="AM145" s="63" t="s">
        <v>694</v>
      </c>
      <c r="AN145" s="63" t="s">
        <v>694</v>
      </c>
      <c r="AO145" s="116" t="s">
        <v>774</v>
      </c>
      <c r="AP145" s="116" t="s">
        <v>774</v>
      </c>
      <c r="AQ145" s="116" t="s">
        <v>774</v>
      </c>
      <c r="AR145" s="116" t="s">
        <v>774</v>
      </c>
      <c r="AS145" s="116" t="s">
        <v>774</v>
      </c>
      <c r="AT145" s="116" t="s">
        <v>774</v>
      </c>
      <c r="AU145" s="116" t="s">
        <v>694</v>
      </c>
      <c r="AV145" s="116" t="s">
        <v>694</v>
      </c>
      <c r="AW145" s="116" t="s">
        <v>694</v>
      </c>
      <c r="AX145" s="116" t="s">
        <v>694</v>
      </c>
      <c r="AY145" s="116" t="s">
        <v>694</v>
      </c>
      <c r="AZ145" s="117" t="s">
        <v>694</v>
      </c>
    </row>
    <row r="146" spans="1:52">
      <c r="A146" s="57" t="s">
        <v>284</v>
      </c>
      <c r="B146" s="58">
        <v>189</v>
      </c>
      <c r="C146" s="58" t="s">
        <v>8</v>
      </c>
      <c r="D146" s="21" t="s">
        <v>285</v>
      </c>
      <c r="E146" s="60">
        <v>0.20567375886524822</v>
      </c>
      <c r="F146" s="60">
        <v>0.39007092198581561</v>
      </c>
      <c r="G146" s="60">
        <v>0</v>
      </c>
      <c r="H146" s="60">
        <v>0.3971631205673759</v>
      </c>
      <c r="I146" s="60">
        <v>7.0921985815602835E-3</v>
      </c>
      <c r="J146" s="59">
        <v>141</v>
      </c>
      <c r="K146" s="60" t="s">
        <v>774</v>
      </c>
      <c r="L146" s="60" t="s">
        <v>774</v>
      </c>
      <c r="M146" s="60" t="s">
        <v>774</v>
      </c>
      <c r="N146" s="60" t="s">
        <v>774</v>
      </c>
      <c r="O146" s="60" t="s">
        <v>774</v>
      </c>
      <c r="P146" s="60" t="s">
        <v>774</v>
      </c>
      <c r="Q146" s="67">
        <v>0.21323529411764705</v>
      </c>
      <c r="R146" s="67">
        <v>0.36029411764705882</v>
      </c>
      <c r="S146" s="67">
        <v>0</v>
      </c>
      <c r="T146" s="67">
        <v>0.41176470588235292</v>
      </c>
      <c r="U146" s="67">
        <v>1.4705882352941176E-2</v>
      </c>
      <c r="V146" s="123">
        <v>136</v>
      </c>
      <c r="W146" s="67">
        <v>0.3</v>
      </c>
      <c r="X146" s="67">
        <v>0.3</v>
      </c>
      <c r="Y146" s="67">
        <v>0</v>
      </c>
      <c r="Z146" s="67">
        <v>0.4</v>
      </c>
      <c r="AA146" s="67">
        <v>0</v>
      </c>
      <c r="AB146" s="123">
        <v>10</v>
      </c>
      <c r="AC146" s="63">
        <v>0.22794117647058823</v>
      </c>
      <c r="AD146" s="32">
        <v>0.41176470588235292</v>
      </c>
      <c r="AE146" s="63">
        <v>7.3529411764705881E-3</v>
      </c>
      <c r="AF146" s="63">
        <v>0.33823529411764708</v>
      </c>
      <c r="AG146" s="63">
        <v>1.4705882352941176E-2</v>
      </c>
      <c r="AH146" s="59">
        <v>136</v>
      </c>
      <c r="AI146" s="63" t="s">
        <v>774</v>
      </c>
      <c r="AJ146" s="32" t="s">
        <v>774</v>
      </c>
      <c r="AK146" s="63" t="s">
        <v>774</v>
      </c>
      <c r="AL146" s="63" t="s">
        <v>774</v>
      </c>
      <c r="AM146" s="63" t="s">
        <v>774</v>
      </c>
      <c r="AN146" s="59" t="s">
        <v>774</v>
      </c>
      <c r="AO146" s="116">
        <v>0.44696969696969696</v>
      </c>
      <c r="AP146" s="116">
        <v>0.28030303030303028</v>
      </c>
      <c r="AQ146" s="116">
        <v>1.5151515151515152E-2</v>
      </c>
      <c r="AR146" s="116">
        <v>0.22727272727272727</v>
      </c>
      <c r="AS146" s="116">
        <v>3.0303030303030304E-2</v>
      </c>
      <c r="AT146" s="117">
        <v>132</v>
      </c>
      <c r="AU146" s="116" t="s">
        <v>774</v>
      </c>
      <c r="AV146" s="116" t="s">
        <v>774</v>
      </c>
      <c r="AW146" s="116" t="s">
        <v>774</v>
      </c>
      <c r="AX146" s="116" t="s">
        <v>774</v>
      </c>
      <c r="AY146" s="116" t="s">
        <v>774</v>
      </c>
      <c r="AZ146" s="116" t="s">
        <v>774</v>
      </c>
    </row>
    <row r="147" spans="1:52">
      <c r="A147" s="57" t="s">
        <v>286</v>
      </c>
      <c r="B147" s="58">
        <v>113</v>
      </c>
      <c r="C147" s="58" t="s">
        <v>13</v>
      </c>
      <c r="D147" s="21" t="s">
        <v>287</v>
      </c>
      <c r="E147" s="60" t="s">
        <v>774</v>
      </c>
      <c r="F147" s="60" t="s">
        <v>774</v>
      </c>
      <c r="G147" s="60" t="s">
        <v>774</v>
      </c>
      <c r="H147" s="60" t="s">
        <v>774</v>
      </c>
      <c r="I147" s="60" t="s">
        <v>774</v>
      </c>
      <c r="J147" s="60" t="s">
        <v>774</v>
      </c>
      <c r="K147" s="63" t="s">
        <v>694</v>
      </c>
      <c r="L147" s="32" t="s">
        <v>694</v>
      </c>
      <c r="M147" s="63" t="s">
        <v>694</v>
      </c>
      <c r="N147" s="63" t="s">
        <v>694</v>
      </c>
      <c r="O147" s="63" t="s">
        <v>694</v>
      </c>
      <c r="P147" s="63" t="s">
        <v>694</v>
      </c>
      <c r="Q147" s="67" t="s">
        <v>774</v>
      </c>
      <c r="R147" s="67" t="s">
        <v>774</v>
      </c>
      <c r="S147" s="67" t="s">
        <v>774</v>
      </c>
      <c r="T147" s="67" t="s">
        <v>774</v>
      </c>
      <c r="U147" s="67" t="s">
        <v>774</v>
      </c>
      <c r="V147" s="123" t="s">
        <v>774</v>
      </c>
      <c r="W147" s="67" t="s">
        <v>694</v>
      </c>
      <c r="X147" s="67" t="s">
        <v>694</v>
      </c>
      <c r="Y147" s="67" t="s">
        <v>694</v>
      </c>
      <c r="Z147" s="67" t="s">
        <v>694</v>
      </c>
      <c r="AA147" s="67" t="s">
        <v>694</v>
      </c>
      <c r="AB147" s="123" t="s">
        <v>694</v>
      </c>
      <c r="AC147" s="63" t="s">
        <v>774</v>
      </c>
      <c r="AD147" s="32" t="s">
        <v>774</v>
      </c>
      <c r="AE147" s="63" t="s">
        <v>774</v>
      </c>
      <c r="AF147" s="63" t="s">
        <v>774</v>
      </c>
      <c r="AG147" s="63" t="s">
        <v>774</v>
      </c>
      <c r="AH147" s="59" t="s">
        <v>774</v>
      </c>
      <c r="AI147" s="63" t="s">
        <v>694</v>
      </c>
      <c r="AJ147" s="63" t="s">
        <v>694</v>
      </c>
      <c r="AK147" s="63" t="s">
        <v>694</v>
      </c>
      <c r="AL147" s="63" t="s">
        <v>694</v>
      </c>
      <c r="AM147" s="63" t="s">
        <v>694</v>
      </c>
      <c r="AN147" s="63" t="s">
        <v>694</v>
      </c>
      <c r="AO147" s="116" t="s">
        <v>774</v>
      </c>
      <c r="AP147" s="116" t="s">
        <v>774</v>
      </c>
      <c r="AQ147" s="116" t="s">
        <v>774</v>
      </c>
      <c r="AR147" s="116" t="s">
        <v>774</v>
      </c>
      <c r="AS147" s="116" t="s">
        <v>774</v>
      </c>
      <c r="AT147" s="116" t="s">
        <v>774</v>
      </c>
      <c r="AU147" s="116" t="s">
        <v>694</v>
      </c>
      <c r="AV147" s="116" t="s">
        <v>694</v>
      </c>
      <c r="AW147" s="116" t="s">
        <v>694</v>
      </c>
      <c r="AX147" s="116" t="s">
        <v>694</v>
      </c>
      <c r="AY147" s="116" t="s">
        <v>694</v>
      </c>
      <c r="AZ147" s="117" t="s">
        <v>694</v>
      </c>
    </row>
    <row r="148" spans="1:52">
      <c r="A148" s="57" t="s">
        <v>288</v>
      </c>
      <c r="B148" s="58">
        <v>101</v>
      </c>
      <c r="C148" s="58" t="s">
        <v>8</v>
      </c>
      <c r="D148" s="21" t="s">
        <v>289</v>
      </c>
      <c r="E148" s="60">
        <v>0.33628318584070799</v>
      </c>
      <c r="F148" s="60">
        <v>0.52212389380530977</v>
      </c>
      <c r="G148" s="60">
        <v>0</v>
      </c>
      <c r="H148" s="60">
        <v>0</v>
      </c>
      <c r="I148" s="60">
        <v>0.1415929203539823</v>
      </c>
      <c r="J148" s="59">
        <v>113</v>
      </c>
      <c r="K148" s="60" t="s">
        <v>774</v>
      </c>
      <c r="L148" s="60" t="s">
        <v>774</v>
      </c>
      <c r="M148" s="60" t="s">
        <v>774</v>
      </c>
      <c r="N148" s="60" t="s">
        <v>774</v>
      </c>
      <c r="O148" s="60" t="s">
        <v>774</v>
      </c>
      <c r="P148" s="60" t="s">
        <v>774</v>
      </c>
      <c r="Q148" s="67">
        <v>0.4838709677419355</v>
      </c>
      <c r="R148" s="67">
        <v>0.44354838709677419</v>
      </c>
      <c r="S148" s="67">
        <v>0</v>
      </c>
      <c r="T148" s="67">
        <v>0</v>
      </c>
      <c r="U148" s="67">
        <v>7.2580645161290328E-2</v>
      </c>
      <c r="V148" s="123">
        <v>124</v>
      </c>
      <c r="W148" s="67" t="s">
        <v>774</v>
      </c>
      <c r="X148" s="67" t="s">
        <v>774</v>
      </c>
      <c r="Y148" s="67" t="s">
        <v>774</v>
      </c>
      <c r="Z148" s="67" t="s">
        <v>774</v>
      </c>
      <c r="AA148" s="67" t="s">
        <v>774</v>
      </c>
      <c r="AB148" s="123" t="s">
        <v>774</v>
      </c>
      <c r="AC148" s="63">
        <v>0.42</v>
      </c>
      <c r="AD148" s="32">
        <v>0.51</v>
      </c>
      <c r="AE148" s="63">
        <v>0</v>
      </c>
      <c r="AF148" s="63">
        <v>0</v>
      </c>
      <c r="AG148" s="63">
        <v>7.0000000000000007E-2</v>
      </c>
      <c r="AH148" s="59">
        <v>100</v>
      </c>
      <c r="AI148" s="63" t="s">
        <v>694</v>
      </c>
      <c r="AJ148" s="63" t="s">
        <v>694</v>
      </c>
      <c r="AK148" s="63" t="s">
        <v>694</v>
      </c>
      <c r="AL148" s="63" t="s">
        <v>694</v>
      </c>
      <c r="AM148" s="63" t="s">
        <v>694</v>
      </c>
      <c r="AN148" s="63" t="s">
        <v>694</v>
      </c>
      <c r="AO148" s="116">
        <v>0.3902439024390244</v>
      </c>
      <c r="AP148" s="116">
        <v>0.53658536585365857</v>
      </c>
      <c r="AQ148" s="116">
        <v>0</v>
      </c>
      <c r="AR148" s="116">
        <v>0</v>
      </c>
      <c r="AS148" s="116">
        <v>7.3170731707317069E-2</v>
      </c>
      <c r="AT148" s="117">
        <v>82</v>
      </c>
      <c r="AU148" s="116" t="s">
        <v>774</v>
      </c>
      <c r="AV148" s="116" t="s">
        <v>774</v>
      </c>
      <c r="AW148" s="116" t="s">
        <v>774</v>
      </c>
      <c r="AX148" s="116" t="s">
        <v>774</v>
      </c>
      <c r="AY148" s="116" t="s">
        <v>774</v>
      </c>
      <c r="AZ148" s="116" t="s">
        <v>774</v>
      </c>
    </row>
    <row r="149" spans="1:52">
      <c r="A149" s="57" t="s">
        <v>290</v>
      </c>
      <c r="B149" s="58">
        <v>101</v>
      </c>
      <c r="C149" s="58" t="s">
        <v>13</v>
      </c>
      <c r="D149" s="21" t="s">
        <v>291</v>
      </c>
      <c r="E149" s="60">
        <v>0.48</v>
      </c>
      <c r="F149" s="60">
        <v>0.44</v>
      </c>
      <c r="G149" s="60">
        <v>0.04</v>
      </c>
      <c r="H149" s="60">
        <v>0.04</v>
      </c>
      <c r="I149" s="60">
        <v>0</v>
      </c>
      <c r="J149" s="59">
        <v>25</v>
      </c>
      <c r="K149" s="63" t="s">
        <v>694</v>
      </c>
      <c r="L149" s="32" t="s">
        <v>694</v>
      </c>
      <c r="M149" s="63" t="s">
        <v>694</v>
      </c>
      <c r="N149" s="63" t="s">
        <v>694</v>
      </c>
      <c r="O149" s="63" t="s">
        <v>694</v>
      </c>
      <c r="P149" s="63" t="s">
        <v>694</v>
      </c>
      <c r="Q149" s="67">
        <v>0.54285714285714282</v>
      </c>
      <c r="R149" s="67">
        <v>0.42857142857142855</v>
      </c>
      <c r="S149" s="67">
        <v>0</v>
      </c>
      <c r="T149" s="67">
        <v>2.8571428571428571E-2</v>
      </c>
      <c r="U149" s="67">
        <v>0</v>
      </c>
      <c r="V149" s="123">
        <v>35</v>
      </c>
      <c r="W149" s="67" t="s">
        <v>694</v>
      </c>
      <c r="X149" s="67" t="s">
        <v>694</v>
      </c>
      <c r="Y149" s="67" t="s">
        <v>694</v>
      </c>
      <c r="Z149" s="67" t="s">
        <v>694</v>
      </c>
      <c r="AA149" s="67" t="s">
        <v>694</v>
      </c>
      <c r="AB149" s="123" t="s">
        <v>694</v>
      </c>
      <c r="AC149" s="63">
        <v>0.31818181818181818</v>
      </c>
      <c r="AD149" s="32">
        <v>0.63636363636363635</v>
      </c>
      <c r="AE149" s="63">
        <v>0</v>
      </c>
      <c r="AF149" s="63">
        <v>4.5454545454545456E-2</v>
      </c>
      <c r="AG149" s="63">
        <v>0</v>
      </c>
      <c r="AH149" s="59">
        <v>22</v>
      </c>
      <c r="AI149" s="63" t="s">
        <v>694</v>
      </c>
      <c r="AJ149" s="63" t="s">
        <v>694</v>
      </c>
      <c r="AK149" s="63" t="s">
        <v>694</v>
      </c>
      <c r="AL149" s="63" t="s">
        <v>694</v>
      </c>
      <c r="AM149" s="63" t="s">
        <v>694</v>
      </c>
      <c r="AN149" s="63" t="s">
        <v>694</v>
      </c>
      <c r="AO149" s="116">
        <v>0.25</v>
      </c>
      <c r="AP149" s="116">
        <v>0.625</v>
      </c>
      <c r="AQ149" s="116">
        <v>0</v>
      </c>
      <c r="AR149" s="116">
        <v>0.125</v>
      </c>
      <c r="AS149" s="116">
        <v>0</v>
      </c>
      <c r="AT149" s="117">
        <v>16</v>
      </c>
      <c r="AU149" s="116" t="s">
        <v>694</v>
      </c>
      <c r="AV149" s="116" t="s">
        <v>694</v>
      </c>
      <c r="AW149" s="116" t="s">
        <v>694</v>
      </c>
      <c r="AX149" s="116" t="s">
        <v>694</v>
      </c>
      <c r="AY149" s="116" t="s">
        <v>694</v>
      </c>
      <c r="AZ149" s="117" t="s">
        <v>694</v>
      </c>
    </row>
    <row r="150" spans="1:52">
      <c r="A150" s="57" t="s">
        <v>292</v>
      </c>
      <c r="B150" s="58">
        <v>121</v>
      </c>
      <c r="C150" s="58" t="s">
        <v>13</v>
      </c>
      <c r="D150" s="21" t="s">
        <v>293</v>
      </c>
      <c r="E150" s="60">
        <v>0.41176470588235292</v>
      </c>
      <c r="F150" s="60">
        <v>0.47058823529411764</v>
      </c>
      <c r="G150" s="60">
        <v>0</v>
      </c>
      <c r="H150" s="60">
        <v>0.11764705882352941</v>
      </c>
      <c r="I150" s="60">
        <v>0</v>
      </c>
      <c r="J150" s="59">
        <v>17</v>
      </c>
      <c r="K150" s="63" t="s">
        <v>694</v>
      </c>
      <c r="L150" s="32" t="s">
        <v>694</v>
      </c>
      <c r="M150" s="63" t="s">
        <v>694</v>
      </c>
      <c r="N150" s="63" t="s">
        <v>694</v>
      </c>
      <c r="O150" s="63" t="s">
        <v>694</v>
      </c>
      <c r="P150" s="63" t="s">
        <v>694</v>
      </c>
      <c r="Q150" s="67">
        <v>0.29411764705882354</v>
      </c>
      <c r="R150" s="67">
        <v>0.29411764705882354</v>
      </c>
      <c r="S150" s="67">
        <v>0</v>
      </c>
      <c r="T150" s="67">
        <v>0.23529411764705882</v>
      </c>
      <c r="U150" s="67">
        <v>0.17647058823529413</v>
      </c>
      <c r="V150" s="123">
        <v>17</v>
      </c>
      <c r="W150" s="67" t="s">
        <v>694</v>
      </c>
      <c r="X150" s="67" t="s">
        <v>694</v>
      </c>
      <c r="Y150" s="67" t="s">
        <v>694</v>
      </c>
      <c r="Z150" s="67" t="s">
        <v>694</v>
      </c>
      <c r="AA150" s="67" t="s">
        <v>694</v>
      </c>
      <c r="AB150" s="123" t="s">
        <v>694</v>
      </c>
      <c r="AC150" s="63">
        <v>0.14285714285714285</v>
      </c>
      <c r="AD150" s="32">
        <v>0.42857142857142855</v>
      </c>
      <c r="AE150" s="63">
        <v>0</v>
      </c>
      <c r="AF150" s="63">
        <v>0.2857142857142857</v>
      </c>
      <c r="AG150" s="63">
        <v>0.14285714285714285</v>
      </c>
      <c r="AH150" s="59">
        <v>21</v>
      </c>
      <c r="AI150" s="63" t="s">
        <v>694</v>
      </c>
      <c r="AJ150" s="63" t="s">
        <v>694</v>
      </c>
      <c r="AK150" s="63" t="s">
        <v>694</v>
      </c>
      <c r="AL150" s="63" t="s">
        <v>694</v>
      </c>
      <c r="AM150" s="63" t="s">
        <v>694</v>
      </c>
      <c r="AN150" s="63" t="s">
        <v>694</v>
      </c>
      <c r="AO150" s="116">
        <v>0.25</v>
      </c>
      <c r="AP150" s="116">
        <v>0.4375</v>
      </c>
      <c r="AQ150" s="116">
        <v>0</v>
      </c>
      <c r="AR150" s="116">
        <v>0.3125</v>
      </c>
      <c r="AS150" s="116">
        <v>0</v>
      </c>
      <c r="AT150" s="117">
        <v>16</v>
      </c>
      <c r="AU150" s="116" t="s">
        <v>774</v>
      </c>
      <c r="AV150" s="116" t="s">
        <v>774</v>
      </c>
      <c r="AW150" s="116" t="s">
        <v>774</v>
      </c>
      <c r="AX150" s="116" t="s">
        <v>774</v>
      </c>
      <c r="AY150" s="116" t="s">
        <v>774</v>
      </c>
      <c r="AZ150" s="116" t="s">
        <v>774</v>
      </c>
    </row>
    <row r="151" spans="1:52">
      <c r="A151" s="57" t="s">
        <v>294</v>
      </c>
      <c r="B151" s="58">
        <v>189</v>
      </c>
      <c r="C151" s="58" t="s">
        <v>13</v>
      </c>
      <c r="D151" s="21" t="s">
        <v>295</v>
      </c>
      <c r="E151" s="60">
        <v>0.30769230769230771</v>
      </c>
      <c r="F151" s="60">
        <v>0.46153846153846156</v>
      </c>
      <c r="G151" s="60">
        <v>0</v>
      </c>
      <c r="H151" s="60">
        <v>0.23076923076923078</v>
      </c>
      <c r="I151" s="60">
        <v>0</v>
      </c>
      <c r="J151" s="59">
        <v>26</v>
      </c>
      <c r="K151" s="63" t="s">
        <v>694</v>
      </c>
      <c r="L151" s="32" t="s">
        <v>694</v>
      </c>
      <c r="M151" s="63" t="s">
        <v>694</v>
      </c>
      <c r="N151" s="63" t="s">
        <v>694</v>
      </c>
      <c r="O151" s="63" t="s">
        <v>694</v>
      </c>
      <c r="P151" s="63" t="s">
        <v>694</v>
      </c>
      <c r="Q151" s="67">
        <v>0.11538461538461539</v>
      </c>
      <c r="R151" s="67">
        <v>0.53846153846153844</v>
      </c>
      <c r="S151" s="67">
        <v>0</v>
      </c>
      <c r="T151" s="67">
        <v>0.30769230769230771</v>
      </c>
      <c r="U151" s="67">
        <v>3.8461538461538464E-2</v>
      </c>
      <c r="V151" s="123">
        <v>26</v>
      </c>
      <c r="W151" s="67" t="s">
        <v>694</v>
      </c>
      <c r="X151" s="67" t="s">
        <v>694</v>
      </c>
      <c r="Y151" s="67" t="s">
        <v>694</v>
      </c>
      <c r="Z151" s="67" t="s">
        <v>694</v>
      </c>
      <c r="AA151" s="67" t="s">
        <v>694</v>
      </c>
      <c r="AB151" s="123" t="s">
        <v>694</v>
      </c>
      <c r="AC151" s="63">
        <v>4.3478260869565216E-2</v>
      </c>
      <c r="AD151" s="32">
        <v>0.52173913043478259</v>
      </c>
      <c r="AE151" s="63">
        <v>0</v>
      </c>
      <c r="AF151" s="63">
        <v>0.39130434782608697</v>
      </c>
      <c r="AG151" s="63">
        <v>4.3478260869565216E-2</v>
      </c>
      <c r="AH151" s="59">
        <v>23</v>
      </c>
      <c r="AI151" s="63" t="s">
        <v>694</v>
      </c>
      <c r="AJ151" s="63" t="s">
        <v>694</v>
      </c>
      <c r="AK151" s="63" t="s">
        <v>694</v>
      </c>
      <c r="AL151" s="63" t="s">
        <v>694</v>
      </c>
      <c r="AM151" s="63" t="s">
        <v>694</v>
      </c>
      <c r="AN151" s="63" t="s">
        <v>694</v>
      </c>
      <c r="AO151" s="116">
        <v>6.6666666666666666E-2</v>
      </c>
      <c r="AP151" s="116">
        <v>0.46666666666666667</v>
      </c>
      <c r="AQ151" s="116">
        <v>0</v>
      </c>
      <c r="AR151" s="116">
        <v>0.2</v>
      </c>
      <c r="AS151" s="116">
        <v>0.26666666666666666</v>
      </c>
      <c r="AT151" s="117">
        <v>15</v>
      </c>
      <c r="AU151" s="116" t="s">
        <v>694</v>
      </c>
      <c r="AV151" s="116" t="s">
        <v>694</v>
      </c>
      <c r="AW151" s="116" t="s">
        <v>694</v>
      </c>
      <c r="AX151" s="116" t="s">
        <v>694</v>
      </c>
      <c r="AY151" s="116" t="s">
        <v>694</v>
      </c>
      <c r="AZ151" s="117" t="s">
        <v>694</v>
      </c>
    </row>
    <row r="152" spans="1:52">
      <c r="A152" s="57" t="s">
        <v>296</v>
      </c>
      <c r="B152" s="58">
        <v>171</v>
      </c>
      <c r="C152" s="58" t="s">
        <v>13</v>
      </c>
      <c r="D152" s="21" t="s">
        <v>297</v>
      </c>
      <c r="E152" s="60" t="s">
        <v>774</v>
      </c>
      <c r="F152" s="60" t="s">
        <v>774</v>
      </c>
      <c r="G152" s="60" t="s">
        <v>774</v>
      </c>
      <c r="H152" s="60" t="s">
        <v>774</v>
      </c>
      <c r="I152" s="60" t="s">
        <v>774</v>
      </c>
      <c r="J152" s="60" t="s">
        <v>774</v>
      </c>
      <c r="K152" s="63" t="s">
        <v>694</v>
      </c>
      <c r="L152" s="32" t="s">
        <v>694</v>
      </c>
      <c r="M152" s="63" t="s">
        <v>694</v>
      </c>
      <c r="N152" s="63" t="s">
        <v>694</v>
      </c>
      <c r="O152" s="63" t="s">
        <v>694</v>
      </c>
      <c r="P152" s="63" t="s">
        <v>694</v>
      </c>
      <c r="Q152" s="67" t="s">
        <v>774</v>
      </c>
      <c r="R152" s="67" t="s">
        <v>774</v>
      </c>
      <c r="S152" s="67" t="s">
        <v>774</v>
      </c>
      <c r="T152" s="67" t="s">
        <v>774</v>
      </c>
      <c r="U152" s="67" t="s">
        <v>774</v>
      </c>
      <c r="V152" s="123" t="s">
        <v>774</v>
      </c>
      <c r="W152" s="67" t="s">
        <v>694</v>
      </c>
      <c r="X152" s="67" t="s">
        <v>694</v>
      </c>
      <c r="Y152" s="67" t="s">
        <v>694</v>
      </c>
      <c r="Z152" s="67" t="s">
        <v>694</v>
      </c>
      <c r="AA152" s="67" t="s">
        <v>694</v>
      </c>
      <c r="AB152" s="123" t="s">
        <v>694</v>
      </c>
      <c r="AC152" s="63" t="s">
        <v>774</v>
      </c>
      <c r="AD152" s="32" t="s">
        <v>774</v>
      </c>
      <c r="AE152" s="63" t="s">
        <v>774</v>
      </c>
      <c r="AF152" s="63" t="s">
        <v>774</v>
      </c>
      <c r="AG152" s="63" t="s">
        <v>774</v>
      </c>
      <c r="AH152" s="59" t="s">
        <v>774</v>
      </c>
      <c r="AI152" s="63" t="s">
        <v>694</v>
      </c>
      <c r="AJ152" s="63" t="s">
        <v>694</v>
      </c>
      <c r="AK152" s="63" t="s">
        <v>694</v>
      </c>
      <c r="AL152" s="63" t="s">
        <v>694</v>
      </c>
      <c r="AM152" s="63" t="s">
        <v>694</v>
      </c>
      <c r="AN152" s="63" t="s">
        <v>694</v>
      </c>
      <c r="AO152" s="116" t="s">
        <v>774</v>
      </c>
      <c r="AP152" s="116" t="s">
        <v>774</v>
      </c>
      <c r="AQ152" s="116" t="s">
        <v>774</v>
      </c>
      <c r="AR152" s="116" t="s">
        <v>774</v>
      </c>
      <c r="AS152" s="116" t="s">
        <v>774</v>
      </c>
      <c r="AT152" s="116" t="s">
        <v>774</v>
      </c>
      <c r="AU152" s="116" t="s">
        <v>694</v>
      </c>
      <c r="AV152" s="116" t="s">
        <v>694</v>
      </c>
      <c r="AW152" s="116" t="s">
        <v>694</v>
      </c>
      <c r="AX152" s="116" t="s">
        <v>694</v>
      </c>
      <c r="AY152" s="116" t="s">
        <v>694</v>
      </c>
      <c r="AZ152" s="117" t="s">
        <v>694</v>
      </c>
    </row>
    <row r="153" spans="1:52">
      <c r="A153" s="57" t="s">
        <v>298</v>
      </c>
      <c r="B153" s="58">
        <v>112</v>
      </c>
      <c r="C153" s="58" t="s">
        <v>13</v>
      </c>
      <c r="D153" s="21" t="s">
        <v>299</v>
      </c>
      <c r="E153" s="63" t="s">
        <v>694</v>
      </c>
      <c r="F153" s="32" t="s">
        <v>694</v>
      </c>
      <c r="G153" s="63" t="s">
        <v>694</v>
      </c>
      <c r="H153" s="63" t="s">
        <v>694</v>
      </c>
      <c r="I153" s="63" t="s">
        <v>694</v>
      </c>
      <c r="J153" s="63" t="s">
        <v>694</v>
      </c>
      <c r="K153" s="63" t="s">
        <v>694</v>
      </c>
      <c r="L153" s="32" t="s">
        <v>694</v>
      </c>
      <c r="M153" s="63" t="s">
        <v>694</v>
      </c>
      <c r="N153" s="63" t="s">
        <v>694</v>
      </c>
      <c r="O153" s="63" t="s">
        <v>694</v>
      </c>
      <c r="P153" s="63" t="s">
        <v>694</v>
      </c>
      <c r="Q153" s="67" t="s">
        <v>694</v>
      </c>
      <c r="R153" s="67" t="s">
        <v>694</v>
      </c>
      <c r="S153" s="67" t="s">
        <v>694</v>
      </c>
      <c r="T153" s="67" t="s">
        <v>694</v>
      </c>
      <c r="U153" s="67" t="s">
        <v>694</v>
      </c>
      <c r="V153" s="123" t="s">
        <v>694</v>
      </c>
      <c r="W153" s="67" t="s">
        <v>694</v>
      </c>
      <c r="X153" s="67" t="s">
        <v>694</v>
      </c>
      <c r="Y153" s="67" t="s">
        <v>694</v>
      </c>
      <c r="Z153" s="67" t="s">
        <v>694</v>
      </c>
      <c r="AA153" s="67" t="s">
        <v>694</v>
      </c>
      <c r="AB153" s="123" t="s">
        <v>694</v>
      </c>
      <c r="AC153" s="63" t="s">
        <v>694</v>
      </c>
      <c r="AD153" s="32" t="s">
        <v>694</v>
      </c>
      <c r="AE153" s="63" t="s">
        <v>694</v>
      </c>
      <c r="AF153" s="63" t="s">
        <v>694</v>
      </c>
      <c r="AG153" s="63" t="s">
        <v>694</v>
      </c>
      <c r="AH153" s="63" t="s">
        <v>694</v>
      </c>
      <c r="AI153" s="63" t="s">
        <v>694</v>
      </c>
      <c r="AJ153" s="63" t="s">
        <v>694</v>
      </c>
      <c r="AK153" s="63" t="s">
        <v>694</v>
      </c>
      <c r="AL153" s="63" t="s">
        <v>694</v>
      </c>
      <c r="AM153" s="63" t="s">
        <v>694</v>
      </c>
      <c r="AN153" s="63" t="s">
        <v>694</v>
      </c>
      <c r="AO153" s="116" t="s">
        <v>694</v>
      </c>
      <c r="AP153" s="116" t="s">
        <v>694</v>
      </c>
      <c r="AQ153" s="116" t="s">
        <v>694</v>
      </c>
      <c r="AR153" s="116" t="s">
        <v>694</v>
      </c>
      <c r="AS153" s="116" t="s">
        <v>694</v>
      </c>
      <c r="AT153" s="117" t="s">
        <v>694</v>
      </c>
      <c r="AU153" s="116" t="s">
        <v>694</v>
      </c>
      <c r="AV153" s="116" t="s">
        <v>694</v>
      </c>
      <c r="AW153" s="116" t="s">
        <v>694</v>
      </c>
      <c r="AX153" s="116" t="s">
        <v>694</v>
      </c>
      <c r="AY153" s="116" t="s">
        <v>694</v>
      </c>
      <c r="AZ153" s="117" t="s">
        <v>694</v>
      </c>
    </row>
    <row r="154" spans="1:52">
      <c r="A154" s="57" t="s">
        <v>300</v>
      </c>
      <c r="B154" s="58">
        <v>189</v>
      </c>
      <c r="C154" s="58" t="s">
        <v>13</v>
      </c>
      <c r="D154" s="21" t="s">
        <v>301</v>
      </c>
      <c r="E154" s="60">
        <v>0.43076923076923079</v>
      </c>
      <c r="F154" s="60">
        <v>0.2153846153846154</v>
      </c>
      <c r="G154" s="60">
        <v>0</v>
      </c>
      <c r="H154" s="60">
        <v>0.23076923076923078</v>
      </c>
      <c r="I154" s="60">
        <v>0.12307692307692308</v>
      </c>
      <c r="J154" s="59">
        <v>65</v>
      </c>
      <c r="K154" s="63" t="s">
        <v>694</v>
      </c>
      <c r="L154" s="32" t="s">
        <v>694</v>
      </c>
      <c r="M154" s="63" t="s">
        <v>694</v>
      </c>
      <c r="N154" s="63" t="s">
        <v>694</v>
      </c>
      <c r="O154" s="63" t="s">
        <v>694</v>
      </c>
      <c r="P154" s="63" t="s">
        <v>694</v>
      </c>
      <c r="Q154" s="67">
        <v>0.16393442622950818</v>
      </c>
      <c r="R154" s="67">
        <v>0.36065573770491804</v>
      </c>
      <c r="S154" s="67">
        <v>0</v>
      </c>
      <c r="T154" s="67">
        <v>0.29508196721311475</v>
      </c>
      <c r="U154" s="67">
        <v>0.18032786885245902</v>
      </c>
      <c r="V154" s="123">
        <v>61</v>
      </c>
      <c r="W154" s="67" t="s">
        <v>774</v>
      </c>
      <c r="X154" s="67" t="s">
        <v>774</v>
      </c>
      <c r="Y154" s="67" t="s">
        <v>774</v>
      </c>
      <c r="Z154" s="67" t="s">
        <v>774</v>
      </c>
      <c r="AA154" s="67" t="s">
        <v>774</v>
      </c>
      <c r="AB154" s="123" t="s">
        <v>774</v>
      </c>
      <c r="AC154" s="63">
        <v>5.1724137931034482E-2</v>
      </c>
      <c r="AD154" s="32">
        <v>0.60344827586206895</v>
      </c>
      <c r="AE154" s="63">
        <v>0</v>
      </c>
      <c r="AF154" s="63">
        <v>0.20689655172413793</v>
      </c>
      <c r="AG154" s="63">
        <v>0.13793103448275862</v>
      </c>
      <c r="AH154" s="59">
        <v>58</v>
      </c>
      <c r="AI154" s="63" t="s">
        <v>694</v>
      </c>
      <c r="AJ154" s="63" t="s">
        <v>694</v>
      </c>
      <c r="AK154" s="63" t="s">
        <v>694</v>
      </c>
      <c r="AL154" s="63" t="s">
        <v>694</v>
      </c>
      <c r="AM154" s="63" t="s">
        <v>694</v>
      </c>
      <c r="AN154" s="63" t="s">
        <v>694</v>
      </c>
      <c r="AO154" s="116">
        <v>2.0833333333333332E-2</v>
      </c>
      <c r="AP154" s="116">
        <v>0.5</v>
      </c>
      <c r="AQ154" s="116">
        <v>0</v>
      </c>
      <c r="AR154" s="116">
        <v>0.20833333333333334</v>
      </c>
      <c r="AS154" s="116">
        <v>0.27083333333333331</v>
      </c>
      <c r="AT154" s="117">
        <v>48</v>
      </c>
      <c r="AU154" s="116" t="s">
        <v>774</v>
      </c>
      <c r="AV154" s="116" t="s">
        <v>774</v>
      </c>
      <c r="AW154" s="116" t="s">
        <v>774</v>
      </c>
      <c r="AX154" s="116" t="s">
        <v>774</v>
      </c>
      <c r="AY154" s="116" t="s">
        <v>774</v>
      </c>
      <c r="AZ154" s="116" t="s">
        <v>774</v>
      </c>
    </row>
    <row r="155" spans="1:52">
      <c r="A155" s="57" t="s">
        <v>302</v>
      </c>
      <c r="B155" s="58">
        <v>113</v>
      </c>
      <c r="C155" s="58" t="s">
        <v>13</v>
      </c>
      <c r="D155" s="21" t="s">
        <v>303</v>
      </c>
      <c r="E155" s="60">
        <v>0.57692307692307687</v>
      </c>
      <c r="F155" s="60">
        <v>0.42307692307692307</v>
      </c>
      <c r="G155" s="60">
        <v>0</v>
      </c>
      <c r="H155" s="60">
        <v>0</v>
      </c>
      <c r="I155" s="60">
        <v>0</v>
      </c>
      <c r="J155" s="59">
        <v>26</v>
      </c>
      <c r="K155" s="63" t="s">
        <v>694</v>
      </c>
      <c r="L155" s="32" t="s">
        <v>694</v>
      </c>
      <c r="M155" s="63" t="s">
        <v>694</v>
      </c>
      <c r="N155" s="63" t="s">
        <v>694</v>
      </c>
      <c r="O155" s="63" t="s">
        <v>694</v>
      </c>
      <c r="P155" s="63" t="s">
        <v>694</v>
      </c>
      <c r="Q155" s="67">
        <v>0.5</v>
      </c>
      <c r="R155" s="67">
        <v>0.5</v>
      </c>
      <c r="S155" s="67">
        <v>0</v>
      </c>
      <c r="T155" s="67">
        <v>0</v>
      </c>
      <c r="U155" s="67">
        <v>0</v>
      </c>
      <c r="V155" s="123">
        <v>26</v>
      </c>
      <c r="W155" s="67" t="s">
        <v>774</v>
      </c>
      <c r="X155" s="67" t="s">
        <v>774</v>
      </c>
      <c r="Y155" s="67" t="s">
        <v>774</v>
      </c>
      <c r="Z155" s="67" t="s">
        <v>774</v>
      </c>
      <c r="AA155" s="67" t="s">
        <v>774</v>
      </c>
      <c r="AB155" s="123" t="s">
        <v>774</v>
      </c>
      <c r="AC155" s="63">
        <v>0.58620689655172409</v>
      </c>
      <c r="AD155" s="32">
        <v>0.41379310344827586</v>
      </c>
      <c r="AE155" s="63">
        <v>0</v>
      </c>
      <c r="AF155" s="63">
        <v>0</v>
      </c>
      <c r="AG155" s="63">
        <v>0</v>
      </c>
      <c r="AH155" s="59">
        <v>29</v>
      </c>
      <c r="AI155" s="63" t="s">
        <v>774</v>
      </c>
      <c r="AJ155" s="32" t="s">
        <v>774</v>
      </c>
      <c r="AK155" s="63" t="s">
        <v>774</v>
      </c>
      <c r="AL155" s="63" t="s">
        <v>774</v>
      </c>
      <c r="AM155" s="63" t="s">
        <v>774</v>
      </c>
      <c r="AN155" s="59" t="s">
        <v>774</v>
      </c>
      <c r="AO155" s="116">
        <v>0.67741935483870963</v>
      </c>
      <c r="AP155" s="116">
        <v>0.32258064516129031</v>
      </c>
      <c r="AQ155" s="116">
        <v>0</v>
      </c>
      <c r="AR155" s="116">
        <v>0</v>
      </c>
      <c r="AS155" s="116">
        <v>0</v>
      </c>
      <c r="AT155" s="117">
        <v>31</v>
      </c>
      <c r="AU155" s="116" t="s">
        <v>694</v>
      </c>
      <c r="AV155" s="116" t="s">
        <v>694</v>
      </c>
      <c r="AW155" s="116" t="s">
        <v>694</v>
      </c>
      <c r="AX155" s="116" t="s">
        <v>694</v>
      </c>
      <c r="AY155" s="116" t="s">
        <v>694</v>
      </c>
      <c r="AZ155" s="117" t="s">
        <v>694</v>
      </c>
    </row>
    <row r="156" spans="1:52">
      <c r="A156" s="57" t="s">
        <v>304</v>
      </c>
      <c r="B156" s="58">
        <v>113</v>
      </c>
      <c r="C156" s="58" t="s">
        <v>13</v>
      </c>
      <c r="D156" s="21" t="s">
        <v>305</v>
      </c>
      <c r="E156" s="60" t="s">
        <v>774</v>
      </c>
      <c r="F156" s="60" t="s">
        <v>774</v>
      </c>
      <c r="G156" s="60" t="s">
        <v>774</v>
      </c>
      <c r="H156" s="60" t="s">
        <v>774</v>
      </c>
      <c r="I156" s="60" t="s">
        <v>774</v>
      </c>
      <c r="J156" s="60" t="s">
        <v>774</v>
      </c>
      <c r="K156" s="63" t="s">
        <v>694</v>
      </c>
      <c r="L156" s="32" t="s">
        <v>694</v>
      </c>
      <c r="M156" s="63" t="s">
        <v>694</v>
      </c>
      <c r="N156" s="63" t="s">
        <v>694</v>
      </c>
      <c r="O156" s="63" t="s">
        <v>694</v>
      </c>
      <c r="P156" s="63" t="s">
        <v>694</v>
      </c>
      <c r="Q156" s="67" t="s">
        <v>774</v>
      </c>
      <c r="R156" s="67" t="s">
        <v>774</v>
      </c>
      <c r="S156" s="67" t="s">
        <v>774</v>
      </c>
      <c r="T156" s="67" t="s">
        <v>774</v>
      </c>
      <c r="U156" s="67" t="s">
        <v>774</v>
      </c>
      <c r="V156" s="123" t="s">
        <v>774</v>
      </c>
      <c r="W156" s="67" t="s">
        <v>694</v>
      </c>
      <c r="X156" s="67" t="s">
        <v>694</v>
      </c>
      <c r="Y156" s="67" t="s">
        <v>694</v>
      </c>
      <c r="Z156" s="67" t="s">
        <v>694</v>
      </c>
      <c r="AA156" s="67" t="s">
        <v>694</v>
      </c>
      <c r="AB156" s="123" t="s">
        <v>694</v>
      </c>
      <c r="AC156" s="63" t="s">
        <v>774</v>
      </c>
      <c r="AD156" s="32" t="s">
        <v>774</v>
      </c>
      <c r="AE156" s="63" t="s">
        <v>774</v>
      </c>
      <c r="AF156" s="63" t="s">
        <v>774</v>
      </c>
      <c r="AG156" s="63" t="s">
        <v>774</v>
      </c>
      <c r="AH156" s="59" t="s">
        <v>774</v>
      </c>
      <c r="AI156" s="63" t="s">
        <v>694</v>
      </c>
      <c r="AJ156" s="63" t="s">
        <v>694</v>
      </c>
      <c r="AK156" s="63" t="s">
        <v>694</v>
      </c>
      <c r="AL156" s="63" t="s">
        <v>694</v>
      </c>
      <c r="AM156" s="63" t="s">
        <v>694</v>
      </c>
      <c r="AN156" s="63" t="s">
        <v>694</v>
      </c>
      <c r="AO156" s="116" t="s">
        <v>774</v>
      </c>
      <c r="AP156" s="116" t="s">
        <v>774</v>
      </c>
      <c r="AQ156" s="116" t="s">
        <v>774</v>
      </c>
      <c r="AR156" s="116" t="s">
        <v>774</v>
      </c>
      <c r="AS156" s="116" t="s">
        <v>774</v>
      </c>
      <c r="AT156" s="116" t="s">
        <v>774</v>
      </c>
      <c r="AU156" s="116" t="s">
        <v>694</v>
      </c>
      <c r="AV156" s="116" t="s">
        <v>694</v>
      </c>
      <c r="AW156" s="116" t="s">
        <v>694</v>
      </c>
      <c r="AX156" s="116" t="s">
        <v>694</v>
      </c>
      <c r="AY156" s="116" t="s">
        <v>694</v>
      </c>
      <c r="AZ156" s="117" t="s">
        <v>694</v>
      </c>
    </row>
    <row r="157" spans="1:52">
      <c r="A157" s="57" t="s">
        <v>306</v>
      </c>
      <c r="B157" s="58">
        <v>171</v>
      </c>
      <c r="C157" s="58" t="s">
        <v>13</v>
      </c>
      <c r="D157" s="21" t="s">
        <v>307</v>
      </c>
      <c r="E157" s="60">
        <v>0.68032786885245899</v>
      </c>
      <c r="F157" s="60">
        <v>0.1721311475409836</v>
      </c>
      <c r="G157" s="60">
        <v>0</v>
      </c>
      <c r="H157" s="60">
        <v>5.737704918032787E-2</v>
      </c>
      <c r="I157" s="60">
        <v>9.0163934426229511E-2</v>
      </c>
      <c r="J157" s="59">
        <v>122</v>
      </c>
      <c r="K157" s="63" t="s">
        <v>694</v>
      </c>
      <c r="L157" s="32" t="s">
        <v>694</v>
      </c>
      <c r="M157" s="63" t="s">
        <v>694</v>
      </c>
      <c r="N157" s="63" t="s">
        <v>694</v>
      </c>
      <c r="O157" s="63" t="s">
        <v>694</v>
      </c>
      <c r="P157" s="63" t="s">
        <v>694</v>
      </c>
      <c r="Q157" s="67">
        <v>0.87387387387387383</v>
      </c>
      <c r="R157" s="67">
        <v>9.0090090090090089E-3</v>
      </c>
      <c r="S157" s="67">
        <v>2.7027027027027029E-2</v>
      </c>
      <c r="T157" s="67">
        <v>3.6036036036036036E-2</v>
      </c>
      <c r="U157" s="67">
        <v>5.4054054054054057E-2</v>
      </c>
      <c r="V157" s="123">
        <v>111</v>
      </c>
      <c r="W157" s="67" t="s">
        <v>694</v>
      </c>
      <c r="X157" s="67" t="s">
        <v>694</v>
      </c>
      <c r="Y157" s="67" t="s">
        <v>694</v>
      </c>
      <c r="Z157" s="67" t="s">
        <v>694</v>
      </c>
      <c r="AA157" s="67" t="s">
        <v>694</v>
      </c>
      <c r="AB157" s="123" t="s">
        <v>694</v>
      </c>
      <c r="AC157" s="63">
        <v>0.875</v>
      </c>
      <c r="AD157" s="32">
        <v>5.8333333333333334E-2</v>
      </c>
      <c r="AE157" s="63">
        <v>0</v>
      </c>
      <c r="AF157" s="63">
        <v>0.05</v>
      </c>
      <c r="AG157" s="63">
        <v>1.6666666666666666E-2</v>
      </c>
      <c r="AH157" s="59">
        <v>120</v>
      </c>
      <c r="AI157" s="63" t="s">
        <v>694</v>
      </c>
      <c r="AJ157" s="63" t="s">
        <v>694</v>
      </c>
      <c r="AK157" s="63" t="s">
        <v>694</v>
      </c>
      <c r="AL157" s="63" t="s">
        <v>694</v>
      </c>
      <c r="AM157" s="63" t="s">
        <v>694</v>
      </c>
      <c r="AN157" s="63" t="s">
        <v>694</v>
      </c>
      <c r="AO157" s="116">
        <v>0.81553398058252424</v>
      </c>
      <c r="AP157" s="116">
        <v>0.17475728155339806</v>
      </c>
      <c r="AQ157" s="116">
        <v>0</v>
      </c>
      <c r="AR157" s="116">
        <v>0</v>
      </c>
      <c r="AS157" s="116">
        <v>9.7087378640776691E-3</v>
      </c>
      <c r="AT157" s="117">
        <v>103</v>
      </c>
      <c r="AU157" s="116" t="s">
        <v>694</v>
      </c>
      <c r="AV157" s="116" t="s">
        <v>694</v>
      </c>
      <c r="AW157" s="116" t="s">
        <v>694</v>
      </c>
      <c r="AX157" s="116" t="s">
        <v>694</v>
      </c>
      <c r="AY157" s="116" t="s">
        <v>694</v>
      </c>
      <c r="AZ157" s="117" t="s">
        <v>694</v>
      </c>
    </row>
    <row r="158" spans="1:52">
      <c r="A158" s="57" t="s">
        <v>308</v>
      </c>
      <c r="B158" s="58">
        <v>113</v>
      </c>
      <c r="C158" s="58" t="s">
        <v>13</v>
      </c>
      <c r="D158" s="21" t="s">
        <v>309</v>
      </c>
      <c r="E158" s="60" t="s">
        <v>774</v>
      </c>
      <c r="F158" s="60" t="s">
        <v>774</v>
      </c>
      <c r="G158" s="60" t="s">
        <v>774</v>
      </c>
      <c r="H158" s="60" t="s">
        <v>774</v>
      </c>
      <c r="I158" s="60" t="s">
        <v>774</v>
      </c>
      <c r="J158" s="60" t="s">
        <v>774</v>
      </c>
      <c r="K158" s="63" t="s">
        <v>694</v>
      </c>
      <c r="L158" s="32" t="s">
        <v>694</v>
      </c>
      <c r="M158" s="63" t="s">
        <v>694</v>
      </c>
      <c r="N158" s="63" t="s">
        <v>694</v>
      </c>
      <c r="O158" s="63" t="s">
        <v>694</v>
      </c>
      <c r="P158" s="63" t="s">
        <v>694</v>
      </c>
      <c r="Q158" s="67" t="s">
        <v>694</v>
      </c>
      <c r="R158" s="67" t="s">
        <v>694</v>
      </c>
      <c r="S158" s="67" t="s">
        <v>694</v>
      </c>
      <c r="T158" s="67" t="s">
        <v>694</v>
      </c>
      <c r="U158" s="67" t="s">
        <v>694</v>
      </c>
      <c r="V158" s="123" t="s">
        <v>694</v>
      </c>
      <c r="W158" s="67" t="s">
        <v>694</v>
      </c>
      <c r="X158" s="67" t="s">
        <v>694</v>
      </c>
      <c r="Y158" s="67" t="s">
        <v>694</v>
      </c>
      <c r="Z158" s="67" t="s">
        <v>694</v>
      </c>
      <c r="AA158" s="67" t="s">
        <v>694</v>
      </c>
      <c r="AB158" s="123" t="s">
        <v>694</v>
      </c>
      <c r="AC158" s="63" t="s">
        <v>774</v>
      </c>
      <c r="AD158" s="32" t="s">
        <v>774</v>
      </c>
      <c r="AE158" s="63" t="s">
        <v>774</v>
      </c>
      <c r="AF158" s="63" t="s">
        <v>774</v>
      </c>
      <c r="AG158" s="63" t="s">
        <v>774</v>
      </c>
      <c r="AH158" s="59" t="s">
        <v>774</v>
      </c>
      <c r="AI158" s="63" t="s">
        <v>694</v>
      </c>
      <c r="AJ158" s="63" t="s">
        <v>694</v>
      </c>
      <c r="AK158" s="63" t="s">
        <v>694</v>
      </c>
      <c r="AL158" s="63" t="s">
        <v>694</v>
      </c>
      <c r="AM158" s="63" t="s">
        <v>694</v>
      </c>
      <c r="AN158" s="63" t="s">
        <v>694</v>
      </c>
      <c r="AO158" s="116" t="s">
        <v>774</v>
      </c>
      <c r="AP158" s="116" t="s">
        <v>774</v>
      </c>
      <c r="AQ158" s="116" t="s">
        <v>774</v>
      </c>
      <c r="AR158" s="116" t="s">
        <v>774</v>
      </c>
      <c r="AS158" s="116" t="s">
        <v>774</v>
      </c>
      <c r="AT158" s="116" t="s">
        <v>774</v>
      </c>
      <c r="AU158" s="116" t="s">
        <v>694</v>
      </c>
      <c r="AV158" s="116" t="s">
        <v>694</v>
      </c>
      <c r="AW158" s="116" t="s">
        <v>694</v>
      </c>
      <c r="AX158" s="116" t="s">
        <v>694</v>
      </c>
      <c r="AY158" s="116" t="s">
        <v>694</v>
      </c>
      <c r="AZ158" s="117" t="s">
        <v>694</v>
      </c>
    </row>
    <row r="159" spans="1:52">
      <c r="A159" s="57" t="s">
        <v>310</v>
      </c>
      <c r="B159" s="58">
        <v>105</v>
      </c>
      <c r="C159" s="58" t="s">
        <v>13</v>
      </c>
      <c r="D159" s="21" t="s">
        <v>311</v>
      </c>
      <c r="E159" s="60" t="s">
        <v>774</v>
      </c>
      <c r="F159" s="60" t="s">
        <v>774</v>
      </c>
      <c r="G159" s="60" t="s">
        <v>774</v>
      </c>
      <c r="H159" s="60" t="s">
        <v>774</v>
      </c>
      <c r="I159" s="60" t="s">
        <v>774</v>
      </c>
      <c r="J159" s="60" t="s">
        <v>774</v>
      </c>
      <c r="K159" s="63" t="s">
        <v>694</v>
      </c>
      <c r="L159" s="32" t="s">
        <v>694</v>
      </c>
      <c r="M159" s="63" t="s">
        <v>694</v>
      </c>
      <c r="N159" s="63" t="s">
        <v>694</v>
      </c>
      <c r="O159" s="63" t="s">
        <v>694</v>
      </c>
      <c r="P159" s="63" t="s">
        <v>694</v>
      </c>
      <c r="Q159" s="67" t="s">
        <v>774</v>
      </c>
      <c r="R159" s="67" t="s">
        <v>774</v>
      </c>
      <c r="S159" s="67" t="s">
        <v>774</v>
      </c>
      <c r="T159" s="67" t="s">
        <v>774</v>
      </c>
      <c r="U159" s="67" t="s">
        <v>774</v>
      </c>
      <c r="V159" s="123" t="s">
        <v>774</v>
      </c>
      <c r="W159" s="67" t="s">
        <v>694</v>
      </c>
      <c r="X159" s="67" t="s">
        <v>694</v>
      </c>
      <c r="Y159" s="67" t="s">
        <v>694</v>
      </c>
      <c r="Z159" s="67" t="s">
        <v>694</v>
      </c>
      <c r="AA159" s="67" t="s">
        <v>694</v>
      </c>
      <c r="AB159" s="123" t="s">
        <v>694</v>
      </c>
      <c r="AC159" s="63" t="s">
        <v>774</v>
      </c>
      <c r="AD159" s="32" t="s">
        <v>774</v>
      </c>
      <c r="AE159" s="63" t="s">
        <v>774</v>
      </c>
      <c r="AF159" s="63" t="s">
        <v>774</v>
      </c>
      <c r="AG159" s="63" t="s">
        <v>774</v>
      </c>
      <c r="AH159" s="59" t="s">
        <v>774</v>
      </c>
      <c r="AI159" s="63" t="s">
        <v>694</v>
      </c>
      <c r="AJ159" s="63" t="s">
        <v>694</v>
      </c>
      <c r="AK159" s="63" t="s">
        <v>694</v>
      </c>
      <c r="AL159" s="63" t="s">
        <v>694</v>
      </c>
      <c r="AM159" s="63" t="s">
        <v>694</v>
      </c>
      <c r="AN159" s="63" t="s">
        <v>694</v>
      </c>
      <c r="AO159" s="116" t="s">
        <v>774</v>
      </c>
      <c r="AP159" s="116" t="s">
        <v>774</v>
      </c>
      <c r="AQ159" s="116" t="s">
        <v>774</v>
      </c>
      <c r="AR159" s="116" t="s">
        <v>774</v>
      </c>
      <c r="AS159" s="116" t="s">
        <v>774</v>
      </c>
      <c r="AT159" s="116" t="s">
        <v>774</v>
      </c>
      <c r="AU159" s="116" t="s">
        <v>694</v>
      </c>
      <c r="AV159" s="116" t="s">
        <v>694</v>
      </c>
      <c r="AW159" s="116" t="s">
        <v>694</v>
      </c>
      <c r="AX159" s="116" t="s">
        <v>694</v>
      </c>
      <c r="AY159" s="116" t="s">
        <v>694</v>
      </c>
      <c r="AZ159" s="117" t="s">
        <v>694</v>
      </c>
    </row>
    <row r="160" spans="1:52">
      <c r="A160" s="57" t="s">
        <v>312</v>
      </c>
      <c r="B160" s="58">
        <v>189</v>
      </c>
      <c r="C160" s="58" t="s">
        <v>13</v>
      </c>
      <c r="D160" s="21" t="s">
        <v>313</v>
      </c>
      <c r="E160" s="60">
        <v>0.14285714285714285</v>
      </c>
      <c r="F160" s="60">
        <v>0.38095238095238093</v>
      </c>
      <c r="G160" s="60">
        <v>0</v>
      </c>
      <c r="H160" s="60">
        <v>0.33333333333333331</v>
      </c>
      <c r="I160" s="60">
        <v>0.14285714285714285</v>
      </c>
      <c r="J160" s="59">
        <v>21</v>
      </c>
      <c r="K160" s="63" t="s">
        <v>694</v>
      </c>
      <c r="L160" s="32" t="s">
        <v>694</v>
      </c>
      <c r="M160" s="63" t="s">
        <v>694</v>
      </c>
      <c r="N160" s="63" t="s">
        <v>694</v>
      </c>
      <c r="O160" s="63" t="s">
        <v>694</v>
      </c>
      <c r="P160" s="63" t="s">
        <v>694</v>
      </c>
      <c r="Q160" s="67">
        <v>0.1</v>
      </c>
      <c r="R160" s="67">
        <v>0.6</v>
      </c>
      <c r="S160" s="67">
        <v>0</v>
      </c>
      <c r="T160" s="67">
        <v>0.25</v>
      </c>
      <c r="U160" s="67">
        <v>0.05</v>
      </c>
      <c r="V160" s="123">
        <v>20</v>
      </c>
      <c r="W160" s="67" t="s">
        <v>694</v>
      </c>
      <c r="X160" s="67" t="s">
        <v>694</v>
      </c>
      <c r="Y160" s="67" t="s">
        <v>694</v>
      </c>
      <c r="Z160" s="67" t="s">
        <v>694</v>
      </c>
      <c r="AA160" s="67" t="s">
        <v>694</v>
      </c>
      <c r="AB160" s="123" t="s">
        <v>694</v>
      </c>
      <c r="AC160" s="63">
        <v>6.0606060606060608E-2</v>
      </c>
      <c r="AD160" s="32">
        <v>0.51515151515151514</v>
      </c>
      <c r="AE160" s="63">
        <v>3.0303030303030304E-2</v>
      </c>
      <c r="AF160" s="63">
        <v>0.27272727272727271</v>
      </c>
      <c r="AG160" s="63">
        <v>0.12121212121212122</v>
      </c>
      <c r="AH160" s="59">
        <v>33</v>
      </c>
      <c r="AI160" s="63" t="s">
        <v>694</v>
      </c>
      <c r="AJ160" s="63" t="s">
        <v>694</v>
      </c>
      <c r="AK160" s="63" t="s">
        <v>694</v>
      </c>
      <c r="AL160" s="63" t="s">
        <v>694</v>
      </c>
      <c r="AM160" s="63" t="s">
        <v>694</v>
      </c>
      <c r="AN160" s="63" t="s">
        <v>694</v>
      </c>
      <c r="AO160" s="116">
        <v>0</v>
      </c>
      <c r="AP160" s="116">
        <v>0.6</v>
      </c>
      <c r="AQ160" s="116">
        <v>0</v>
      </c>
      <c r="AR160" s="116">
        <v>0.24</v>
      </c>
      <c r="AS160" s="116">
        <v>0.16</v>
      </c>
      <c r="AT160" s="117">
        <v>25</v>
      </c>
      <c r="AU160" s="116" t="s">
        <v>694</v>
      </c>
      <c r="AV160" s="116" t="s">
        <v>694</v>
      </c>
      <c r="AW160" s="116" t="s">
        <v>694</v>
      </c>
      <c r="AX160" s="116" t="s">
        <v>694</v>
      </c>
      <c r="AY160" s="116" t="s">
        <v>694</v>
      </c>
      <c r="AZ160" s="117" t="s">
        <v>694</v>
      </c>
    </row>
    <row r="161" spans="1:52">
      <c r="A161" s="57" t="s">
        <v>314</v>
      </c>
      <c r="B161" s="58">
        <v>112</v>
      </c>
      <c r="C161" s="58" t="s">
        <v>13</v>
      </c>
      <c r="D161" s="21" t="s">
        <v>315</v>
      </c>
      <c r="E161" s="63" t="s">
        <v>694</v>
      </c>
      <c r="F161" s="32" t="s">
        <v>694</v>
      </c>
      <c r="G161" s="63" t="s">
        <v>694</v>
      </c>
      <c r="H161" s="63" t="s">
        <v>694</v>
      </c>
      <c r="I161" s="63" t="s">
        <v>694</v>
      </c>
      <c r="J161" s="63" t="s">
        <v>694</v>
      </c>
      <c r="K161" s="63" t="s">
        <v>694</v>
      </c>
      <c r="L161" s="32" t="s">
        <v>694</v>
      </c>
      <c r="M161" s="63" t="s">
        <v>694</v>
      </c>
      <c r="N161" s="63" t="s">
        <v>694</v>
      </c>
      <c r="O161" s="63" t="s">
        <v>694</v>
      </c>
      <c r="P161" s="63" t="s">
        <v>694</v>
      </c>
      <c r="Q161" s="67" t="s">
        <v>694</v>
      </c>
      <c r="R161" s="67" t="s">
        <v>694</v>
      </c>
      <c r="S161" s="67" t="s">
        <v>694</v>
      </c>
      <c r="T161" s="67" t="s">
        <v>694</v>
      </c>
      <c r="U161" s="67" t="s">
        <v>694</v>
      </c>
      <c r="V161" s="123" t="s">
        <v>694</v>
      </c>
      <c r="W161" s="67" t="s">
        <v>694</v>
      </c>
      <c r="X161" s="67" t="s">
        <v>694</v>
      </c>
      <c r="Y161" s="67" t="s">
        <v>694</v>
      </c>
      <c r="Z161" s="67" t="s">
        <v>694</v>
      </c>
      <c r="AA161" s="67" t="s">
        <v>694</v>
      </c>
      <c r="AB161" s="123" t="s">
        <v>694</v>
      </c>
      <c r="AC161" s="63" t="s">
        <v>694</v>
      </c>
      <c r="AD161" s="32" t="s">
        <v>694</v>
      </c>
      <c r="AE161" s="63" t="s">
        <v>694</v>
      </c>
      <c r="AF161" s="63" t="s">
        <v>694</v>
      </c>
      <c r="AG161" s="63" t="s">
        <v>694</v>
      </c>
      <c r="AH161" s="63" t="s">
        <v>694</v>
      </c>
      <c r="AI161" s="63" t="s">
        <v>694</v>
      </c>
      <c r="AJ161" s="63" t="s">
        <v>694</v>
      </c>
      <c r="AK161" s="63" t="s">
        <v>694</v>
      </c>
      <c r="AL161" s="63" t="s">
        <v>694</v>
      </c>
      <c r="AM161" s="63" t="s">
        <v>694</v>
      </c>
      <c r="AN161" s="63" t="s">
        <v>694</v>
      </c>
      <c r="AO161" s="116" t="s">
        <v>694</v>
      </c>
      <c r="AP161" s="116" t="s">
        <v>694</v>
      </c>
      <c r="AQ161" s="116" t="s">
        <v>694</v>
      </c>
      <c r="AR161" s="116" t="s">
        <v>694</v>
      </c>
      <c r="AS161" s="116" t="s">
        <v>694</v>
      </c>
      <c r="AT161" s="117" t="s">
        <v>694</v>
      </c>
      <c r="AU161" s="116" t="s">
        <v>694</v>
      </c>
      <c r="AV161" s="116" t="s">
        <v>694</v>
      </c>
      <c r="AW161" s="116" t="s">
        <v>694</v>
      </c>
      <c r="AX161" s="116" t="s">
        <v>694</v>
      </c>
      <c r="AY161" s="116" t="s">
        <v>694</v>
      </c>
      <c r="AZ161" s="117" t="s">
        <v>694</v>
      </c>
    </row>
    <row r="162" spans="1:52">
      <c r="A162" s="57" t="s">
        <v>316</v>
      </c>
      <c r="B162" s="58">
        <v>189</v>
      </c>
      <c r="C162" s="58" t="s">
        <v>13</v>
      </c>
      <c r="D162" s="21" t="s">
        <v>317</v>
      </c>
      <c r="E162" s="60">
        <v>0.93258426966292129</v>
      </c>
      <c r="F162" s="60">
        <v>2.247191011235955E-2</v>
      </c>
      <c r="G162" s="60">
        <v>0</v>
      </c>
      <c r="H162" s="60">
        <v>1.1235955056179775E-2</v>
      </c>
      <c r="I162" s="60">
        <v>3.3707865168539325E-2</v>
      </c>
      <c r="J162" s="59">
        <v>89</v>
      </c>
      <c r="K162" s="60" t="s">
        <v>774</v>
      </c>
      <c r="L162" s="60" t="s">
        <v>774</v>
      </c>
      <c r="M162" s="60" t="s">
        <v>774</v>
      </c>
      <c r="N162" s="60" t="s">
        <v>774</v>
      </c>
      <c r="O162" s="60" t="s">
        <v>774</v>
      </c>
      <c r="P162" s="60" t="s">
        <v>774</v>
      </c>
      <c r="Q162" s="67">
        <v>5.6603773584905662E-2</v>
      </c>
      <c r="R162" s="67">
        <v>0.85849056603773588</v>
      </c>
      <c r="S162" s="67">
        <v>0</v>
      </c>
      <c r="T162" s="67">
        <v>0</v>
      </c>
      <c r="U162" s="67">
        <v>8.4905660377358486E-2</v>
      </c>
      <c r="V162" s="123">
        <v>106</v>
      </c>
      <c r="W162" s="67" t="s">
        <v>774</v>
      </c>
      <c r="X162" s="67" t="s">
        <v>774</v>
      </c>
      <c r="Y162" s="67" t="s">
        <v>774</v>
      </c>
      <c r="Z162" s="67" t="s">
        <v>774</v>
      </c>
      <c r="AA162" s="67" t="s">
        <v>774</v>
      </c>
      <c r="AB162" s="123" t="s">
        <v>774</v>
      </c>
      <c r="AC162" s="63">
        <v>9.1603053435114504E-2</v>
      </c>
      <c r="AD162" s="32">
        <v>0.84732824427480913</v>
      </c>
      <c r="AE162" s="63">
        <v>7.6335877862595417E-3</v>
      </c>
      <c r="AF162" s="63">
        <v>0</v>
      </c>
      <c r="AG162" s="63">
        <v>5.3435114503816793E-2</v>
      </c>
      <c r="AH162" s="59">
        <v>131</v>
      </c>
      <c r="AI162" s="63" t="s">
        <v>774</v>
      </c>
      <c r="AJ162" s="32" t="s">
        <v>774</v>
      </c>
      <c r="AK162" s="63" t="s">
        <v>774</v>
      </c>
      <c r="AL162" s="63" t="s">
        <v>774</v>
      </c>
      <c r="AM162" s="63" t="s">
        <v>774</v>
      </c>
      <c r="AN162" s="59" t="s">
        <v>774</v>
      </c>
      <c r="AO162" s="116">
        <v>4.9504950495049507E-2</v>
      </c>
      <c r="AP162" s="116">
        <v>0.83168316831683164</v>
      </c>
      <c r="AQ162" s="116">
        <v>0</v>
      </c>
      <c r="AR162" s="116">
        <v>1.9801980198019802E-2</v>
      </c>
      <c r="AS162" s="116">
        <v>9.9009900990099015E-2</v>
      </c>
      <c r="AT162" s="117">
        <v>101</v>
      </c>
      <c r="AU162" s="116" t="s">
        <v>774</v>
      </c>
      <c r="AV162" s="116" t="s">
        <v>774</v>
      </c>
      <c r="AW162" s="116" t="s">
        <v>774</v>
      </c>
      <c r="AX162" s="116" t="s">
        <v>774</v>
      </c>
      <c r="AY162" s="116" t="s">
        <v>774</v>
      </c>
      <c r="AZ162" s="116" t="s">
        <v>774</v>
      </c>
    </row>
    <row r="163" spans="1:52">
      <c r="A163" s="57" t="s">
        <v>318</v>
      </c>
      <c r="B163" s="58">
        <v>189</v>
      </c>
      <c r="C163" s="58" t="s">
        <v>8</v>
      </c>
      <c r="D163" s="21" t="s">
        <v>319</v>
      </c>
      <c r="E163" s="60">
        <v>0.25</v>
      </c>
      <c r="F163" s="60">
        <v>0.5</v>
      </c>
      <c r="G163" s="60">
        <v>0</v>
      </c>
      <c r="H163" s="60">
        <v>0.21111111111111111</v>
      </c>
      <c r="I163" s="60">
        <v>3.888888888888889E-2</v>
      </c>
      <c r="J163" s="59">
        <v>180</v>
      </c>
      <c r="K163" s="105">
        <v>0.25925925925925924</v>
      </c>
      <c r="L163" s="105">
        <v>0.44444444444444442</v>
      </c>
      <c r="M163" s="105">
        <v>0</v>
      </c>
      <c r="N163" s="105">
        <v>0.22222222222222221</v>
      </c>
      <c r="O163" s="105">
        <v>7.407407407407407E-2</v>
      </c>
      <c r="P163" s="21">
        <v>27</v>
      </c>
      <c r="Q163" s="67">
        <v>0.21568627450980393</v>
      </c>
      <c r="R163" s="67">
        <v>0.72058823529411764</v>
      </c>
      <c r="S163" s="67">
        <v>0</v>
      </c>
      <c r="T163" s="67">
        <v>2.9411764705882353E-2</v>
      </c>
      <c r="U163" s="67">
        <v>3.4313725490196081E-2</v>
      </c>
      <c r="V163" s="123">
        <v>204</v>
      </c>
      <c r="W163" s="67">
        <v>0.16</v>
      </c>
      <c r="X163" s="67">
        <v>0.68</v>
      </c>
      <c r="Y163" s="67">
        <v>0</v>
      </c>
      <c r="Z163" s="67">
        <v>0.12</v>
      </c>
      <c r="AA163" s="67">
        <v>0.04</v>
      </c>
      <c r="AB163" s="123">
        <v>25</v>
      </c>
      <c r="AC163" s="63">
        <v>0.23157894736842105</v>
      </c>
      <c r="AD163" s="32">
        <v>0.7</v>
      </c>
      <c r="AE163" s="63">
        <v>0</v>
      </c>
      <c r="AF163" s="63">
        <v>2.6315789473684209E-2</v>
      </c>
      <c r="AG163" s="63">
        <v>4.2105263157894736E-2</v>
      </c>
      <c r="AH163" s="59">
        <v>190</v>
      </c>
      <c r="AI163" s="63">
        <v>0.18181818181818182</v>
      </c>
      <c r="AJ163" s="63">
        <v>0.77272727272727271</v>
      </c>
      <c r="AK163" s="63">
        <v>0</v>
      </c>
      <c r="AL163" s="63">
        <v>4.5454545454545456E-2</v>
      </c>
      <c r="AM163" s="63">
        <v>0</v>
      </c>
      <c r="AN163" s="59">
        <v>22</v>
      </c>
      <c r="AO163" s="116">
        <v>0.13253012048192772</v>
      </c>
      <c r="AP163" s="116">
        <v>0.81927710843373491</v>
      </c>
      <c r="AQ163" s="116">
        <v>0</v>
      </c>
      <c r="AR163" s="116">
        <v>1.8072289156626505E-2</v>
      </c>
      <c r="AS163" s="116">
        <v>3.0120481927710843E-2</v>
      </c>
      <c r="AT163" s="117">
        <v>166</v>
      </c>
      <c r="AU163" s="116">
        <v>0.12</v>
      </c>
      <c r="AV163" s="116">
        <v>0.8</v>
      </c>
      <c r="AW163" s="116">
        <v>0</v>
      </c>
      <c r="AX163" s="116">
        <v>0.08</v>
      </c>
      <c r="AY163" s="116">
        <v>0</v>
      </c>
      <c r="AZ163" s="117">
        <v>25</v>
      </c>
    </row>
    <row r="164" spans="1:52">
      <c r="A164" s="57" t="s">
        <v>320</v>
      </c>
      <c r="B164" s="58">
        <v>105</v>
      </c>
      <c r="C164" s="58" t="s">
        <v>13</v>
      </c>
      <c r="D164" s="21" t="s">
        <v>321</v>
      </c>
      <c r="E164" s="60">
        <v>0</v>
      </c>
      <c r="F164" s="60">
        <v>0.83333333333333337</v>
      </c>
      <c r="G164" s="60">
        <v>0</v>
      </c>
      <c r="H164" s="60">
        <v>0</v>
      </c>
      <c r="I164" s="60">
        <v>0.16666666666666666</v>
      </c>
      <c r="J164" s="59">
        <v>12</v>
      </c>
      <c r="K164" s="63" t="s">
        <v>694</v>
      </c>
      <c r="L164" s="32" t="s">
        <v>694</v>
      </c>
      <c r="M164" s="63" t="s">
        <v>694</v>
      </c>
      <c r="N164" s="63" t="s">
        <v>694</v>
      </c>
      <c r="O164" s="63" t="s">
        <v>694</v>
      </c>
      <c r="P164" s="63" t="s">
        <v>694</v>
      </c>
      <c r="Q164" s="67">
        <v>0.38461538461538464</v>
      </c>
      <c r="R164" s="67">
        <v>0.53846153846153844</v>
      </c>
      <c r="S164" s="67">
        <v>0</v>
      </c>
      <c r="T164" s="67">
        <v>7.6923076923076927E-2</v>
      </c>
      <c r="U164" s="67">
        <v>0</v>
      </c>
      <c r="V164" s="123">
        <v>13</v>
      </c>
      <c r="W164" s="67" t="s">
        <v>694</v>
      </c>
      <c r="X164" s="67" t="s">
        <v>694</v>
      </c>
      <c r="Y164" s="67" t="s">
        <v>694</v>
      </c>
      <c r="Z164" s="67" t="s">
        <v>694</v>
      </c>
      <c r="AA164" s="67" t="s">
        <v>694</v>
      </c>
      <c r="AB164" s="123" t="s">
        <v>694</v>
      </c>
      <c r="AC164" s="63">
        <v>6.6666666666666666E-2</v>
      </c>
      <c r="AD164" s="32">
        <v>0.6</v>
      </c>
      <c r="AE164" s="63">
        <v>0</v>
      </c>
      <c r="AF164" s="63">
        <v>0.2</v>
      </c>
      <c r="AG164" s="63">
        <v>0.13333333333333333</v>
      </c>
      <c r="AH164" s="59">
        <v>15</v>
      </c>
      <c r="AI164" s="63" t="s">
        <v>694</v>
      </c>
      <c r="AJ164" s="63" t="s">
        <v>694</v>
      </c>
      <c r="AK164" s="63" t="s">
        <v>694</v>
      </c>
      <c r="AL164" s="63" t="s">
        <v>694</v>
      </c>
      <c r="AM164" s="63" t="s">
        <v>694</v>
      </c>
      <c r="AN164" s="63" t="s">
        <v>694</v>
      </c>
      <c r="AO164" s="116">
        <v>0.25</v>
      </c>
      <c r="AP164" s="116">
        <v>0.33333333333333331</v>
      </c>
      <c r="AQ164" s="116">
        <v>0</v>
      </c>
      <c r="AR164" s="116">
        <v>8.3333333333333329E-2</v>
      </c>
      <c r="AS164" s="116">
        <v>0.33333333333333331</v>
      </c>
      <c r="AT164" s="117">
        <v>12</v>
      </c>
      <c r="AU164" s="116" t="s">
        <v>694</v>
      </c>
      <c r="AV164" s="116" t="s">
        <v>694</v>
      </c>
      <c r="AW164" s="116" t="s">
        <v>694</v>
      </c>
      <c r="AX164" s="116" t="s">
        <v>694</v>
      </c>
      <c r="AY164" s="116" t="s">
        <v>694</v>
      </c>
      <c r="AZ164" s="117" t="s">
        <v>694</v>
      </c>
    </row>
    <row r="165" spans="1:52">
      <c r="A165" s="57" t="s">
        <v>322</v>
      </c>
      <c r="B165" s="58">
        <v>113</v>
      </c>
      <c r="C165" s="58" t="s">
        <v>13</v>
      </c>
      <c r="D165" s="21" t="s">
        <v>323</v>
      </c>
      <c r="E165" s="60" t="s">
        <v>774</v>
      </c>
      <c r="F165" s="60" t="s">
        <v>774</v>
      </c>
      <c r="G165" s="60" t="s">
        <v>774</v>
      </c>
      <c r="H165" s="60" t="s">
        <v>774</v>
      </c>
      <c r="I165" s="60" t="s">
        <v>774</v>
      </c>
      <c r="J165" s="60" t="s">
        <v>774</v>
      </c>
      <c r="K165" s="63" t="s">
        <v>694</v>
      </c>
      <c r="L165" s="32" t="s">
        <v>694</v>
      </c>
      <c r="M165" s="63" t="s">
        <v>694</v>
      </c>
      <c r="N165" s="63" t="s">
        <v>694</v>
      </c>
      <c r="O165" s="63" t="s">
        <v>694</v>
      </c>
      <c r="P165" s="63" t="s">
        <v>694</v>
      </c>
      <c r="Q165" s="67">
        <v>0</v>
      </c>
      <c r="R165" s="67">
        <v>0.93333333333333335</v>
      </c>
      <c r="S165" s="67">
        <v>0</v>
      </c>
      <c r="T165" s="67">
        <v>0</v>
      </c>
      <c r="U165" s="67">
        <v>6.6666666666666666E-2</v>
      </c>
      <c r="V165" s="123">
        <v>15</v>
      </c>
      <c r="W165" s="67" t="s">
        <v>694</v>
      </c>
      <c r="X165" s="67" t="s">
        <v>694</v>
      </c>
      <c r="Y165" s="67" t="s">
        <v>694</v>
      </c>
      <c r="Z165" s="67" t="s">
        <v>694</v>
      </c>
      <c r="AA165" s="67" t="s">
        <v>694</v>
      </c>
      <c r="AB165" s="123" t="s">
        <v>694</v>
      </c>
      <c r="AC165" s="63" t="s">
        <v>774</v>
      </c>
      <c r="AD165" s="32" t="s">
        <v>774</v>
      </c>
      <c r="AE165" s="63" t="s">
        <v>774</v>
      </c>
      <c r="AF165" s="63" t="s">
        <v>774</v>
      </c>
      <c r="AG165" s="63" t="s">
        <v>774</v>
      </c>
      <c r="AH165" s="59" t="s">
        <v>774</v>
      </c>
      <c r="AI165" s="63" t="s">
        <v>694</v>
      </c>
      <c r="AJ165" s="63" t="s">
        <v>694</v>
      </c>
      <c r="AK165" s="63" t="s">
        <v>694</v>
      </c>
      <c r="AL165" s="63" t="s">
        <v>694</v>
      </c>
      <c r="AM165" s="63" t="s">
        <v>694</v>
      </c>
      <c r="AN165" s="63" t="s">
        <v>694</v>
      </c>
      <c r="AO165" s="116" t="s">
        <v>774</v>
      </c>
      <c r="AP165" s="116" t="s">
        <v>774</v>
      </c>
      <c r="AQ165" s="116" t="s">
        <v>774</v>
      </c>
      <c r="AR165" s="116" t="s">
        <v>774</v>
      </c>
      <c r="AS165" s="116" t="s">
        <v>774</v>
      </c>
      <c r="AT165" s="116" t="s">
        <v>774</v>
      </c>
      <c r="AU165" s="116" t="s">
        <v>694</v>
      </c>
      <c r="AV165" s="116" t="s">
        <v>694</v>
      </c>
      <c r="AW165" s="116" t="s">
        <v>694</v>
      </c>
      <c r="AX165" s="116" t="s">
        <v>694</v>
      </c>
      <c r="AY165" s="116" t="s">
        <v>694</v>
      </c>
      <c r="AZ165" s="117" t="s">
        <v>694</v>
      </c>
    </row>
    <row r="166" spans="1:52">
      <c r="A166" s="57" t="s">
        <v>324</v>
      </c>
      <c r="B166" s="58">
        <v>112</v>
      </c>
      <c r="C166" s="58" t="s">
        <v>13</v>
      </c>
      <c r="D166" s="21" t="s">
        <v>325</v>
      </c>
      <c r="E166" s="63" t="s">
        <v>694</v>
      </c>
      <c r="F166" s="32" t="s">
        <v>694</v>
      </c>
      <c r="G166" s="63" t="s">
        <v>694</v>
      </c>
      <c r="H166" s="63" t="s">
        <v>694</v>
      </c>
      <c r="I166" s="63" t="s">
        <v>694</v>
      </c>
      <c r="J166" s="63" t="s">
        <v>694</v>
      </c>
      <c r="K166" s="63" t="s">
        <v>694</v>
      </c>
      <c r="L166" s="32" t="s">
        <v>694</v>
      </c>
      <c r="M166" s="63" t="s">
        <v>694</v>
      </c>
      <c r="N166" s="63" t="s">
        <v>694</v>
      </c>
      <c r="O166" s="63" t="s">
        <v>694</v>
      </c>
      <c r="P166" s="63" t="s">
        <v>694</v>
      </c>
      <c r="Q166" s="67" t="s">
        <v>694</v>
      </c>
      <c r="R166" s="67" t="s">
        <v>694</v>
      </c>
      <c r="S166" s="67" t="s">
        <v>694</v>
      </c>
      <c r="T166" s="67" t="s">
        <v>694</v>
      </c>
      <c r="U166" s="67" t="s">
        <v>694</v>
      </c>
      <c r="V166" s="123" t="s">
        <v>694</v>
      </c>
      <c r="W166" s="67" t="s">
        <v>694</v>
      </c>
      <c r="X166" s="67" t="s">
        <v>694</v>
      </c>
      <c r="Y166" s="67" t="s">
        <v>694</v>
      </c>
      <c r="Z166" s="67" t="s">
        <v>694</v>
      </c>
      <c r="AA166" s="67" t="s">
        <v>694</v>
      </c>
      <c r="AB166" s="123" t="s">
        <v>694</v>
      </c>
      <c r="AC166" s="63" t="s">
        <v>774</v>
      </c>
      <c r="AD166" s="32" t="s">
        <v>774</v>
      </c>
      <c r="AE166" s="63" t="s">
        <v>774</v>
      </c>
      <c r="AF166" s="63" t="s">
        <v>774</v>
      </c>
      <c r="AG166" s="63" t="s">
        <v>774</v>
      </c>
      <c r="AH166" s="59" t="s">
        <v>774</v>
      </c>
      <c r="AI166" s="63" t="s">
        <v>694</v>
      </c>
      <c r="AJ166" s="63" t="s">
        <v>694</v>
      </c>
      <c r="AK166" s="63" t="s">
        <v>694</v>
      </c>
      <c r="AL166" s="63" t="s">
        <v>694</v>
      </c>
      <c r="AM166" s="63" t="s">
        <v>694</v>
      </c>
      <c r="AN166" s="63" t="s">
        <v>694</v>
      </c>
      <c r="AO166" s="116" t="s">
        <v>774</v>
      </c>
      <c r="AP166" s="116" t="s">
        <v>774</v>
      </c>
      <c r="AQ166" s="116" t="s">
        <v>774</v>
      </c>
      <c r="AR166" s="116" t="s">
        <v>774</v>
      </c>
      <c r="AS166" s="116" t="s">
        <v>774</v>
      </c>
      <c r="AT166" s="116" t="s">
        <v>774</v>
      </c>
      <c r="AU166" s="116" t="s">
        <v>694</v>
      </c>
      <c r="AV166" s="116" t="s">
        <v>694</v>
      </c>
      <c r="AW166" s="116" t="s">
        <v>694</v>
      </c>
      <c r="AX166" s="116" t="s">
        <v>694</v>
      </c>
      <c r="AY166" s="116" t="s">
        <v>694</v>
      </c>
      <c r="AZ166" s="117" t="s">
        <v>694</v>
      </c>
    </row>
    <row r="167" spans="1:52">
      <c r="A167" s="57" t="s">
        <v>326</v>
      </c>
      <c r="B167" s="58">
        <v>171</v>
      </c>
      <c r="C167" s="58" t="s">
        <v>13</v>
      </c>
      <c r="D167" s="21" t="s">
        <v>327</v>
      </c>
      <c r="E167" s="60" t="s">
        <v>774</v>
      </c>
      <c r="F167" s="60" t="s">
        <v>774</v>
      </c>
      <c r="G167" s="60" t="s">
        <v>774</v>
      </c>
      <c r="H167" s="60" t="s">
        <v>774</v>
      </c>
      <c r="I167" s="60" t="s">
        <v>774</v>
      </c>
      <c r="J167" s="60" t="s">
        <v>774</v>
      </c>
      <c r="K167" s="63" t="s">
        <v>694</v>
      </c>
      <c r="L167" s="32" t="s">
        <v>694</v>
      </c>
      <c r="M167" s="63" t="s">
        <v>694</v>
      </c>
      <c r="N167" s="63" t="s">
        <v>694</v>
      </c>
      <c r="O167" s="63" t="s">
        <v>694</v>
      </c>
      <c r="P167" s="63" t="s">
        <v>694</v>
      </c>
      <c r="Q167" s="67" t="s">
        <v>774</v>
      </c>
      <c r="R167" s="67" t="s">
        <v>774</v>
      </c>
      <c r="S167" s="67" t="s">
        <v>774</v>
      </c>
      <c r="T167" s="67" t="s">
        <v>774</v>
      </c>
      <c r="U167" s="67" t="s">
        <v>774</v>
      </c>
      <c r="V167" s="123" t="s">
        <v>774</v>
      </c>
      <c r="W167" s="67" t="s">
        <v>694</v>
      </c>
      <c r="X167" s="67" t="s">
        <v>694</v>
      </c>
      <c r="Y167" s="67" t="s">
        <v>694</v>
      </c>
      <c r="Z167" s="67" t="s">
        <v>694</v>
      </c>
      <c r="AA167" s="67" t="s">
        <v>694</v>
      </c>
      <c r="AB167" s="123" t="s">
        <v>694</v>
      </c>
      <c r="AC167" s="63" t="s">
        <v>774</v>
      </c>
      <c r="AD167" s="32" t="s">
        <v>774</v>
      </c>
      <c r="AE167" s="63" t="s">
        <v>774</v>
      </c>
      <c r="AF167" s="63" t="s">
        <v>774</v>
      </c>
      <c r="AG167" s="63" t="s">
        <v>774</v>
      </c>
      <c r="AH167" s="59" t="s">
        <v>774</v>
      </c>
      <c r="AI167" s="63" t="s">
        <v>694</v>
      </c>
      <c r="AJ167" s="63" t="s">
        <v>694</v>
      </c>
      <c r="AK167" s="63" t="s">
        <v>694</v>
      </c>
      <c r="AL167" s="63" t="s">
        <v>694</v>
      </c>
      <c r="AM167" s="63" t="s">
        <v>694</v>
      </c>
      <c r="AN167" s="63" t="s">
        <v>694</v>
      </c>
      <c r="AO167" s="116" t="s">
        <v>774</v>
      </c>
      <c r="AP167" s="116" t="s">
        <v>774</v>
      </c>
      <c r="AQ167" s="116" t="s">
        <v>774</v>
      </c>
      <c r="AR167" s="116" t="s">
        <v>774</v>
      </c>
      <c r="AS167" s="116" t="s">
        <v>774</v>
      </c>
      <c r="AT167" s="116" t="s">
        <v>774</v>
      </c>
      <c r="AU167" s="116" t="s">
        <v>694</v>
      </c>
      <c r="AV167" s="116" t="s">
        <v>694</v>
      </c>
      <c r="AW167" s="116" t="s">
        <v>694</v>
      </c>
      <c r="AX167" s="116" t="s">
        <v>694</v>
      </c>
      <c r="AY167" s="116" t="s">
        <v>694</v>
      </c>
      <c r="AZ167" s="117" t="s">
        <v>694</v>
      </c>
    </row>
    <row r="168" spans="1:52">
      <c r="A168" s="57" t="s">
        <v>328</v>
      </c>
      <c r="B168" s="58">
        <v>101</v>
      </c>
      <c r="C168" s="58" t="s">
        <v>13</v>
      </c>
      <c r="D168" s="21" t="s">
        <v>329</v>
      </c>
      <c r="E168" s="60">
        <v>8.3333333333333329E-2</v>
      </c>
      <c r="F168" s="60">
        <v>0.75</v>
      </c>
      <c r="G168" s="60">
        <v>0</v>
      </c>
      <c r="H168" s="60">
        <v>0.16666666666666666</v>
      </c>
      <c r="I168" s="60">
        <v>0</v>
      </c>
      <c r="J168" s="59">
        <v>12</v>
      </c>
      <c r="K168" s="63" t="s">
        <v>694</v>
      </c>
      <c r="L168" s="32" t="s">
        <v>694</v>
      </c>
      <c r="M168" s="63" t="s">
        <v>694</v>
      </c>
      <c r="N168" s="63" t="s">
        <v>694</v>
      </c>
      <c r="O168" s="63" t="s">
        <v>694</v>
      </c>
      <c r="P168" s="63" t="s">
        <v>694</v>
      </c>
      <c r="Q168" s="67">
        <v>0.10526315789473684</v>
      </c>
      <c r="R168" s="67">
        <v>0.57894736842105265</v>
      </c>
      <c r="S168" s="67">
        <v>5.2631578947368418E-2</v>
      </c>
      <c r="T168" s="67">
        <v>0.26315789473684209</v>
      </c>
      <c r="U168" s="67">
        <v>0</v>
      </c>
      <c r="V168" s="123">
        <v>19</v>
      </c>
      <c r="W168" s="67" t="s">
        <v>694</v>
      </c>
      <c r="X168" s="67" t="s">
        <v>694</v>
      </c>
      <c r="Y168" s="67" t="s">
        <v>694</v>
      </c>
      <c r="Z168" s="67" t="s">
        <v>694</v>
      </c>
      <c r="AA168" s="67" t="s">
        <v>694</v>
      </c>
      <c r="AB168" s="123" t="s">
        <v>694</v>
      </c>
      <c r="AC168" s="63">
        <v>0</v>
      </c>
      <c r="AD168" s="32">
        <v>0.66666666666666663</v>
      </c>
      <c r="AE168" s="63">
        <v>0</v>
      </c>
      <c r="AF168" s="63">
        <v>0.33333333333333331</v>
      </c>
      <c r="AG168" s="63">
        <v>0</v>
      </c>
      <c r="AH168" s="59">
        <v>15</v>
      </c>
      <c r="AI168" s="63" t="s">
        <v>694</v>
      </c>
      <c r="AJ168" s="63" t="s">
        <v>694</v>
      </c>
      <c r="AK168" s="63" t="s">
        <v>694</v>
      </c>
      <c r="AL168" s="63" t="s">
        <v>694</v>
      </c>
      <c r="AM168" s="63" t="s">
        <v>694</v>
      </c>
      <c r="AN168" s="63" t="s">
        <v>694</v>
      </c>
      <c r="AO168" s="116" t="s">
        <v>774</v>
      </c>
      <c r="AP168" s="116" t="s">
        <v>774</v>
      </c>
      <c r="AQ168" s="116" t="s">
        <v>774</v>
      </c>
      <c r="AR168" s="116" t="s">
        <v>774</v>
      </c>
      <c r="AS168" s="116" t="s">
        <v>774</v>
      </c>
      <c r="AT168" s="116" t="s">
        <v>774</v>
      </c>
      <c r="AU168" s="116" t="s">
        <v>694</v>
      </c>
      <c r="AV168" s="116" t="s">
        <v>694</v>
      </c>
      <c r="AW168" s="116" t="s">
        <v>694</v>
      </c>
      <c r="AX168" s="116" t="s">
        <v>694</v>
      </c>
      <c r="AY168" s="116" t="s">
        <v>694</v>
      </c>
      <c r="AZ168" s="117" t="s">
        <v>694</v>
      </c>
    </row>
    <row r="169" spans="1:52">
      <c r="A169" s="57" t="s">
        <v>330</v>
      </c>
      <c r="B169" s="58">
        <v>101</v>
      </c>
      <c r="C169" s="58" t="s">
        <v>13</v>
      </c>
      <c r="D169" s="21" t="s">
        <v>331</v>
      </c>
      <c r="E169" s="60" t="s">
        <v>774</v>
      </c>
      <c r="F169" s="60" t="s">
        <v>774</v>
      </c>
      <c r="G169" s="60" t="s">
        <v>774</v>
      </c>
      <c r="H169" s="60" t="s">
        <v>774</v>
      </c>
      <c r="I169" s="60" t="s">
        <v>774</v>
      </c>
      <c r="J169" s="60" t="s">
        <v>774</v>
      </c>
      <c r="K169" s="63" t="s">
        <v>694</v>
      </c>
      <c r="L169" s="32" t="s">
        <v>694</v>
      </c>
      <c r="M169" s="63" t="s">
        <v>694</v>
      </c>
      <c r="N169" s="63" t="s">
        <v>694</v>
      </c>
      <c r="O169" s="63" t="s">
        <v>694</v>
      </c>
      <c r="P169" s="63" t="s">
        <v>694</v>
      </c>
      <c r="Q169" s="67" t="s">
        <v>774</v>
      </c>
      <c r="R169" s="67" t="s">
        <v>774</v>
      </c>
      <c r="S169" s="67" t="s">
        <v>774</v>
      </c>
      <c r="T169" s="67" t="s">
        <v>774</v>
      </c>
      <c r="U169" s="67" t="s">
        <v>774</v>
      </c>
      <c r="V169" s="123" t="s">
        <v>774</v>
      </c>
      <c r="W169" s="67" t="s">
        <v>694</v>
      </c>
      <c r="X169" s="67" t="s">
        <v>694</v>
      </c>
      <c r="Y169" s="67" t="s">
        <v>694</v>
      </c>
      <c r="Z169" s="67" t="s">
        <v>694</v>
      </c>
      <c r="AA169" s="67" t="s">
        <v>694</v>
      </c>
      <c r="AB169" s="123" t="s">
        <v>694</v>
      </c>
      <c r="AC169" s="63">
        <v>1</v>
      </c>
      <c r="AD169" s="32">
        <v>0</v>
      </c>
      <c r="AE169" s="63">
        <v>0</v>
      </c>
      <c r="AF169" s="63">
        <v>0</v>
      </c>
      <c r="AG169" s="63">
        <v>0</v>
      </c>
      <c r="AH169" s="59">
        <v>10</v>
      </c>
      <c r="AI169" s="63" t="s">
        <v>694</v>
      </c>
      <c r="AJ169" s="63" t="s">
        <v>694</v>
      </c>
      <c r="AK169" s="63" t="s">
        <v>694</v>
      </c>
      <c r="AL169" s="63" t="s">
        <v>694</v>
      </c>
      <c r="AM169" s="63" t="s">
        <v>694</v>
      </c>
      <c r="AN169" s="63" t="s">
        <v>694</v>
      </c>
      <c r="AO169" s="116">
        <v>1</v>
      </c>
      <c r="AP169" s="116">
        <v>0</v>
      </c>
      <c r="AQ169" s="116">
        <v>0</v>
      </c>
      <c r="AR169" s="116">
        <v>0</v>
      </c>
      <c r="AS169" s="116">
        <v>0</v>
      </c>
      <c r="AT169" s="117">
        <v>10</v>
      </c>
      <c r="AU169" s="116" t="s">
        <v>694</v>
      </c>
      <c r="AV169" s="116" t="s">
        <v>694</v>
      </c>
      <c r="AW169" s="116" t="s">
        <v>694</v>
      </c>
      <c r="AX169" s="116" t="s">
        <v>694</v>
      </c>
      <c r="AY169" s="116" t="s">
        <v>694</v>
      </c>
      <c r="AZ169" s="117" t="s">
        <v>694</v>
      </c>
    </row>
    <row r="170" spans="1:52">
      <c r="A170" s="57" t="s">
        <v>332</v>
      </c>
      <c r="B170" s="58">
        <v>189</v>
      </c>
      <c r="C170" s="58" t="s">
        <v>13</v>
      </c>
      <c r="D170" s="21" t="s">
        <v>333</v>
      </c>
      <c r="E170" s="60">
        <v>0.93333333333333335</v>
      </c>
      <c r="F170" s="60">
        <v>0</v>
      </c>
      <c r="G170" s="60">
        <v>0</v>
      </c>
      <c r="H170" s="60">
        <v>0</v>
      </c>
      <c r="I170" s="60">
        <v>6.6666666666666666E-2</v>
      </c>
      <c r="J170" s="59">
        <v>45</v>
      </c>
      <c r="K170" s="63" t="s">
        <v>694</v>
      </c>
      <c r="L170" s="32" t="s">
        <v>694</v>
      </c>
      <c r="M170" s="63" t="s">
        <v>694</v>
      </c>
      <c r="N170" s="63" t="s">
        <v>694</v>
      </c>
      <c r="O170" s="63" t="s">
        <v>694</v>
      </c>
      <c r="P170" s="63" t="s">
        <v>694</v>
      </c>
      <c r="Q170" s="67">
        <v>0.80555555555555558</v>
      </c>
      <c r="R170" s="67">
        <v>0</v>
      </c>
      <c r="S170" s="67">
        <v>0</v>
      </c>
      <c r="T170" s="67">
        <v>0</v>
      </c>
      <c r="U170" s="67">
        <v>0.19444444444444445</v>
      </c>
      <c r="V170" s="123">
        <v>36</v>
      </c>
      <c r="W170" s="67" t="s">
        <v>694</v>
      </c>
      <c r="X170" s="67" t="s">
        <v>694</v>
      </c>
      <c r="Y170" s="67" t="s">
        <v>694</v>
      </c>
      <c r="Z170" s="67" t="s">
        <v>694</v>
      </c>
      <c r="AA170" s="67" t="s">
        <v>694</v>
      </c>
      <c r="AB170" s="123" t="s">
        <v>694</v>
      </c>
      <c r="AC170" s="63">
        <v>0.875</v>
      </c>
      <c r="AD170" s="32">
        <v>0</v>
      </c>
      <c r="AE170" s="63">
        <v>0</v>
      </c>
      <c r="AF170" s="63">
        <v>0</v>
      </c>
      <c r="AG170" s="63">
        <v>0.125</v>
      </c>
      <c r="AH170" s="59">
        <v>24</v>
      </c>
      <c r="AI170" s="63" t="s">
        <v>694</v>
      </c>
      <c r="AJ170" s="63" t="s">
        <v>694</v>
      </c>
      <c r="AK170" s="63" t="s">
        <v>694</v>
      </c>
      <c r="AL170" s="63" t="s">
        <v>694</v>
      </c>
      <c r="AM170" s="63" t="s">
        <v>694</v>
      </c>
      <c r="AN170" s="63" t="s">
        <v>694</v>
      </c>
      <c r="AO170" s="116">
        <v>0.84</v>
      </c>
      <c r="AP170" s="116">
        <v>0</v>
      </c>
      <c r="AQ170" s="116">
        <v>0</v>
      </c>
      <c r="AR170" s="116">
        <v>0.08</v>
      </c>
      <c r="AS170" s="116">
        <v>0.08</v>
      </c>
      <c r="AT170" s="117">
        <v>25</v>
      </c>
      <c r="AU170" s="116" t="s">
        <v>694</v>
      </c>
      <c r="AV170" s="116" t="s">
        <v>694</v>
      </c>
      <c r="AW170" s="116" t="s">
        <v>694</v>
      </c>
      <c r="AX170" s="116" t="s">
        <v>694</v>
      </c>
      <c r="AY170" s="116" t="s">
        <v>694</v>
      </c>
      <c r="AZ170" s="117" t="s">
        <v>694</v>
      </c>
    </row>
    <row r="171" spans="1:52">
      <c r="A171" s="57" t="s">
        <v>334</v>
      </c>
      <c r="B171" s="58">
        <v>113</v>
      </c>
      <c r="C171" s="58" t="s">
        <v>13</v>
      </c>
      <c r="D171" s="21" t="s">
        <v>335</v>
      </c>
      <c r="E171" s="60" t="s">
        <v>774</v>
      </c>
      <c r="F171" s="60" t="s">
        <v>774</v>
      </c>
      <c r="G171" s="60" t="s">
        <v>774</v>
      </c>
      <c r="H171" s="60" t="s">
        <v>774</v>
      </c>
      <c r="I171" s="60" t="s">
        <v>774</v>
      </c>
      <c r="J171" s="60" t="s">
        <v>774</v>
      </c>
      <c r="K171" s="63" t="s">
        <v>694</v>
      </c>
      <c r="L171" s="32" t="s">
        <v>694</v>
      </c>
      <c r="M171" s="63" t="s">
        <v>694</v>
      </c>
      <c r="N171" s="63" t="s">
        <v>694</v>
      </c>
      <c r="O171" s="63" t="s">
        <v>694</v>
      </c>
      <c r="P171" s="63" t="s">
        <v>694</v>
      </c>
      <c r="Q171" s="67" t="s">
        <v>774</v>
      </c>
      <c r="R171" s="67" t="s">
        <v>774</v>
      </c>
      <c r="S171" s="67" t="s">
        <v>774</v>
      </c>
      <c r="T171" s="67" t="s">
        <v>774</v>
      </c>
      <c r="U171" s="67" t="s">
        <v>774</v>
      </c>
      <c r="V171" s="123" t="s">
        <v>774</v>
      </c>
      <c r="W171" s="67" t="s">
        <v>694</v>
      </c>
      <c r="X171" s="67" t="s">
        <v>694</v>
      </c>
      <c r="Y171" s="67" t="s">
        <v>694</v>
      </c>
      <c r="Z171" s="67" t="s">
        <v>694</v>
      </c>
      <c r="AA171" s="67" t="s">
        <v>694</v>
      </c>
      <c r="AB171" s="123" t="s">
        <v>694</v>
      </c>
      <c r="AC171" s="63" t="s">
        <v>774</v>
      </c>
      <c r="AD171" s="32" t="s">
        <v>774</v>
      </c>
      <c r="AE171" s="63" t="s">
        <v>774</v>
      </c>
      <c r="AF171" s="63" t="s">
        <v>774</v>
      </c>
      <c r="AG171" s="63" t="s">
        <v>774</v>
      </c>
      <c r="AH171" s="59" t="s">
        <v>774</v>
      </c>
      <c r="AI171" s="63" t="s">
        <v>694</v>
      </c>
      <c r="AJ171" s="63" t="s">
        <v>694</v>
      </c>
      <c r="AK171" s="63" t="s">
        <v>694</v>
      </c>
      <c r="AL171" s="63" t="s">
        <v>694</v>
      </c>
      <c r="AM171" s="63" t="s">
        <v>694</v>
      </c>
      <c r="AN171" s="63" t="s">
        <v>694</v>
      </c>
      <c r="AO171" s="116" t="s">
        <v>774</v>
      </c>
      <c r="AP171" s="116" t="s">
        <v>774</v>
      </c>
      <c r="AQ171" s="116" t="s">
        <v>774</v>
      </c>
      <c r="AR171" s="116" t="s">
        <v>774</v>
      </c>
      <c r="AS171" s="116" t="s">
        <v>774</v>
      </c>
      <c r="AT171" s="116" t="s">
        <v>774</v>
      </c>
      <c r="AU171" s="116" t="s">
        <v>694</v>
      </c>
      <c r="AV171" s="116" t="s">
        <v>694</v>
      </c>
      <c r="AW171" s="116" t="s">
        <v>694</v>
      </c>
      <c r="AX171" s="116" t="s">
        <v>694</v>
      </c>
      <c r="AY171" s="116" t="s">
        <v>694</v>
      </c>
      <c r="AZ171" s="117" t="s">
        <v>694</v>
      </c>
    </row>
    <row r="172" spans="1:52">
      <c r="A172" s="57" t="s">
        <v>336</v>
      </c>
      <c r="B172" s="58">
        <v>123</v>
      </c>
      <c r="C172" s="58" t="s">
        <v>13</v>
      </c>
      <c r="D172" s="21" t="s">
        <v>337</v>
      </c>
      <c r="E172" s="60">
        <v>4.5454545454545456E-2</v>
      </c>
      <c r="F172" s="60">
        <v>0.63636363636363635</v>
      </c>
      <c r="G172" s="60">
        <v>4.5454545454545456E-2</v>
      </c>
      <c r="H172" s="60">
        <v>0.22727272727272727</v>
      </c>
      <c r="I172" s="60">
        <v>4.5454545454545456E-2</v>
      </c>
      <c r="J172" s="59">
        <v>22</v>
      </c>
      <c r="K172" s="63" t="s">
        <v>694</v>
      </c>
      <c r="L172" s="32" t="s">
        <v>694</v>
      </c>
      <c r="M172" s="63" t="s">
        <v>694</v>
      </c>
      <c r="N172" s="63" t="s">
        <v>694</v>
      </c>
      <c r="O172" s="63" t="s">
        <v>694</v>
      </c>
      <c r="P172" s="63" t="s">
        <v>694</v>
      </c>
      <c r="Q172" s="67">
        <v>0</v>
      </c>
      <c r="R172" s="67">
        <v>0.89655172413793105</v>
      </c>
      <c r="S172" s="67">
        <v>3.4482758620689655E-2</v>
      </c>
      <c r="T172" s="67">
        <v>6.8965517241379309E-2</v>
      </c>
      <c r="U172" s="67">
        <v>0</v>
      </c>
      <c r="V172" s="123">
        <v>29</v>
      </c>
      <c r="W172" s="67" t="s">
        <v>694</v>
      </c>
      <c r="X172" s="67" t="s">
        <v>694</v>
      </c>
      <c r="Y172" s="67" t="s">
        <v>694</v>
      </c>
      <c r="Z172" s="67" t="s">
        <v>694</v>
      </c>
      <c r="AA172" s="67" t="s">
        <v>694</v>
      </c>
      <c r="AB172" s="123" t="s">
        <v>694</v>
      </c>
      <c r="AC172" s="63">
        <v>0</v>
      </c>
      <c r="AD172" s="32">
        <v>1</v>
      </c>
      <c r="AE172" s="63">
        <v>0</v>
      </c>
      <c r="AF172" s="63">
        <v>0</v>
      </c>
      <c r="AG172" s="63">
        <v>0</v>
      </c>
      <c r="AH172" s="59">
        <v>28</v>
      </c>
      <c r="AI172" s="63" t="s">
        <v>694</v>
      </c>
      <c r="AJ172" s="63" t="s">
        <v>694</v>
      </c>
      <c r="AK172" s="63" t="s">
        <v>694</v>
      </c>
      <c r="AL172" s="63" t="s">
        <v>694</v>
      </c>
      <c r="AM172" s="63" t="s">
        <v>694</v>
      </c>
      <c r="AN172" s="63" t="s">
        <v>694</v>
      </c>
      <c r="AO172" s="116">
        <v>0</v>
      </c>
      <c r="AP172" s="116">
        <v>1</v>
      </c>
      <c r="AQ172" s="116">
        <v>0</v>
      </c>
      <c r="AR172" s="116">
        <v>0</v>
      </c>
      <c r="AS172" s="116">
        <v>0</v>
      </c>
      <c r="AT172" s="117">
        <v>26</v>
      </c>
      <c r="AU172" s="116" t="s">
        <v>694</v>
      </c>
      <c r="AV172" s="116" t="s">
        <v>694</v>
      </c>
      <c r="AW172" s="116" t="s">
        <v>694</v>
      </c>
      <c r="AX172" s="116" t="s">
        <v>694</v>
      </c>
      <c r="AY172" s="116" t="s">
        <v>694</v>
      </c>
      <c r="AZ172" s="117" t="s">
        <v>694</v>
      </c>
    </row>
    <row r="173" spans="1:52">
      <c r="A173" s="57" t="s">
        <v>338</v>
      </c>
      <c r="B173" s="58">
        <v>114</v>
      </c>
      <c r="C173" s="58" t="s">
        <v>13</v>
      </c>
      <c r="D173" s="21" t="s">
        <v>339</v>
      </c>
      <c r="E173" s="60">
        <v>0.18390804597701149</v>
      </c>
      <c r="F173" s="60">
        <v>0.41379310344827586</v>
      </c>
      <c r="G173" s="60">
        <v>0</v>
      </c>
      <c r="H173" s="60">
        <v>0</v>
      </c>
      <c r="I173" s="60">
        <v>0.40229885057471265</v>
      </c>
      <c r="J173" s="59">
        <v>87</v>
      </c>
      <c r="K173" s="60" t="s">
        <v>774</v>
      </c>
      <c r="L173" s="60" t="s">
        <v>774</v>
      </c>
      <c r="M173" s="60" t="s">
        <v>774</v>
      </c>
      <c r="N173" s="60" t="s">
        <v>774</v>
      </c>
      <c r="O173" s="60" t="s">
        <v>774</v>
      </c>
      <c r="P173" s="60" t="s">
        <v>774</v>
      </c>
      <c r="Q173" s="67">
        <v>0.2</v>
      </c>
      <c r="R173" s="67">
        <v>0.44615384615384618</v>
      </c>
      <c r="S173" s="67">
        <v>0</v>
      </c>
      <c r="T173" s="67">
        <v>0</v>
      </c>
      <c r="U173" s="67">
        <v>0.35384615384615387</v>
      </c>
      <c r="V173" s="123">
        <v>65</v>
      </c>
      <c r="W173" s="67" t="s">
        <v>774</v>
      </c>
      <c r="X173" s="67" t="s">
        <v>774</v>
      </c>
      <c r="Y173" s="67" t="s">
        <v>774</v>
      </c>
      <c r="Z173" s="67" t="s">
        <v>774</v>
      </c>
      <c r="AA173" s="67" t="s">
        <v>774</v>
      </c>
      <c r="AB173" s="123" t="s">
        <v>774</v>
      </c>
      <c r="AC173" s="63">
        <v>0</v>
      </c>
      <c r="AD173" s="32">
        <v>0.640625</v>
      </c>
      <c r="AE173" s="63">
        <v>0</v>
      </c>
      <c r="AF173" s="63">
        <v>0.234375</v>
      </c>
      <c r="AG173" s="63">
        <v>0.125</v>
      </c>
      <c r="AH173" s="59">
        <v>64</v>
      </c>
      <c r="AI173" s="63" t="s">
        <v>774</v>
      </c>
      <c r="AJ173" s="32" t="s">
        <v>774</v>
      </c>
      <c r="AK173" s="63" t="s">
        <v>774</v>
      </c>
      <c r="AL173" s="63" t="s">
        <v>774</v>
      </c>
      <c r="AM173" s="63" t="s">
        <v>774</v>
      </c>
      <c r="AN173" s="59" t="s">
        <v>774</v>
      </c>
      <c r="AO173" s="116">
        <v>0</v>
      </c>
      <c r="AP173" s="116">
        <v>0.66666666666666663</v>
      </c>
      <c r="AQ173" s="116">
        <v>0</v>
      </c>
      <c r="AR173" s="116">
        <v>0.33333333333333331</v>
      </c>
      <c r="AS173" s="116">
        <v>0</v>
      </c>
      <c r="AT173" s="117">
        <v>69</v>
      </c>
      <c r="AU173" s="116" t="s">
        <v>774</v>
      </c>
      <c r="AV173" s="116" t="s">
        <v>774</v>
      </c>
      <c r="AW173" s="116" t="s">
        <v>774</v>
      </c>
      <c r="AX173" s="116" t="s">
        <v>774</v>
      </c>
      <c r="AY173" s="116" t="s">
        <v>774</v>
      </c>
      <c r="AZ173" s="116" t="s">
        <v>774</v>
      </c>
    </row>
    <row r="174" spans="1:52">
      <c r="A174" s="57" t="s">
        <v>340</v>
      </c>
      <c r="B174" s="58">
        <v>114</v>
      </c>
      <c r="C174" s="58" t="s">
        <v>13</v>
      </c>
      <c r="D174" s="21" t="s">
        <v>341</v>
      </c>
      <c r="E174" s="60">
        <v>7.407407407407407E-2</v>
      </c>
      <c r="F174" s="60">
        <v>0.55555555555555558</v>
      </c>
      <c r="G174" s="60">
        <v>0</v>
      </c>
      <c r="H174" s="60">
        <v>7.407407407407407E-2</v>
      </c>
      <c r="I174" s="60">
        <v>0.29629629629629628</v>
      </c>
      <c r="J174" s="59">
        <v>27</v>
      </c>
      <c r="K174" s="63" t="s">
        <v>694</v>
      </c>
      <c r="L174" s="32" t="s">
        <v>694</v>
      </c>
      <c r="M174" s="63" t="s">
        <v>694</v>
      </c>
      <c r="N174" s="63" t="s">
        <v>694</v>
      </c>
      <c r="O174" s="63" t="s">
        <v>694</v>
      </c>
      <c r="P174" s="63" t="s">
        <v>694</v>
      </c>
      <c r="Q174" s="67">
        <v>0.14285714285714285</v>
      </c>
      <c r="R174" s="67">
        <v>0.5357142857142857</v>
      </c>
      <c r="S174" s="67">
        <v>0</v>
      </c>
      <c r="T174" s="67">
        <v>0.21428571428571427</v>
      </c>
      <c r="U174" s="67">
        <v>0.10714285714285714</v>
      </c>
      <c r="V174" s="123">
        <v>28</v>
      </c>
      <c r="W174" s="67" t="s">
        <v>694</v>
      </c>
      <c r="X174" s="67" t="s">
        <v>694</v>
      </c>
      <c r="Y174" s="67" t="s">
        <v>694</v>
      </c>
      <c r="Z174" s="67" t="s">
        <v>694</v>
      </c>
      <c r="AA174" s="67" t="s">
        <v>694</v>
      </c>
      <c r="AB174" s="123" t="s">
        <v>694</v>
      </c>
      <c r="AC174" s="63">
        <v>0.08</v>
      </c>
      <c r="AD174" s="32">
        <v>0.52</v>
      </c>
      <c r="AE174" s="63">
        <v>0</v>
      </c>
      <c r="AF174" s="63">
        <v>0.36</v>
      </c>
      <c r="AG174" s="63">
        <v>0.04</v>
      </c>
      <c r="AH174" s="59">
        <v>25</v>
      </c>
      <c r="AI174" s="63" t="s">
        <v>694</v>
      </c>
      <c r="AJ174" s="63" t="s">
        <v>694</v>
      </c>
      <c r="AK174" s="63" t="s">
        <v>694</v>
      </c>
      <c r="AL174" s="63" t="s">
        <v>694</v>
      </c>
      <c r="AM174" s="63" t="s">
        <v>694</v>
      </c>
      <c r="AN174" s="63" t="s">
        <v>694</v>
      </c>
      <c r="AO174" s="116">
        <v>0.04</v>
      </c>
      <c r="AP174" s="116">
        <v>0.44</v>
      </c>
      <c r="AQ174" s="116">
        <v>0</v>
      </c>
      <c r="AR174" s="116">
        <v>0.44</v>
      </c>
      <c r="AS174" s="116">
        <v>0.08</v>
      </c>
      <c r="AT174" s="117">
        <v>25</v>
      </c>
      <c r="AU174" s="116" t="s">
        <v>694</v>
      </c>
      <c r="AV174" s="116" t="s">
        <v>694</v>
      </c>
      <c r="AW174" s="116" t="s">
        <v>694</v>
      </c>
      <c r="AX174" s="116" t="s">
        <v>694</v>
      </c>
      <c r="AY174" s="116" t="s">
        <v>694</v>
      </c>
      <c r="AZ174" s="117" t="s">
        <v>694</v>
      </c>
    </row>
    <row r="175" spans="1:52">
      <c r="A175" s="57" t="s">
        <v>342</v>
      </c>
      <c r="B175" s="58">
        <v>113</v>
      </c>
      <c r="C175" s="58" t="s">
        <v>13</v>
      </c>
      <c r="D175" s="21" t="s">
        <v>343</v>
      </c>
      <c r="E175" s="63" t="s">
        <v>694</v>
      </c>
      <c r="F175" s="32" t="s">
        <v>694</v>
      </c>
      <c r="G175" s="63" t="s">
        <v>694</v>
      </c>
      <c r="H175" s="63" t="s">
        <v>694</v>
      </c>
      <c r="I175" s="63" t="s">
        <v>694</v>
      </c>
      <c r="J175" s="63" t="s">
        <v>694</v>
      </c>
      <c r="K175" s="63" t="s">
        <v>694</v>
      </c>
      <c r="L175" s="32" t="s">
        <v>694</v>
      </c>
      <c r="M175" s="63" t="s">
        <v>694</v>
      </c>
      <c r="N175" s="63" t="s">
        <v>694</v>
      </c>
      <c r="O175" s="63" t="s">
        <v>694</v>
      </c>
      <c r="P175" s="63" t="s">
        <v>694</v>
      </c>
      <c r="Q175" s="67" t="s">
        <v>694</v>
      </c>
      <c r="R175" s="67" t="s">
        <v>694</v>
      </c>
      <c r="S175" s="67" t="s">
        <v>694</v>
      </c>
      <c r="T175" s="67" t="s">
        <v>694</v>
      </c>
      <c r="U175" s="67" t="s">
        <v>694</v>
      </c>
      <c r="V175" s="123" t="s">
        <v>694</v>
      </c>
      <c r="W175" s="67" t="s">
        <v>694</v>
      </c>
      <c r="X175" s="67" t="s">
        <v>694</v>
      </c>
      <c r="Y175" s="67" t="s">
        <v>694</v>
      </c>
      <c r="Z175" s="67" t="s">
        <v>694</v>
      </c>
      <c r="AA175" s="67" t="s">
        <v>694</v>
      </c>
      <c r="AB175" s="123" t="s">
        <v>694</v>
      </c>
      <c r="AC175" s="63" t="s">
        <v>694</v>
      </c>
      <c r="AD175" s="32" t="s">
        <v>694</v>
      </c>
      <c r="AE175" s="63" t="s">
        <v>694</v>
      </c>
      <c r="AF175" s="63" t="s">
        <v>694</v>
      </c>
      <c r="AG175" s="63" t="s">
        <v>694</v>
      </c>
      <c r="AH175" s="63" t="s">
        <v>694</v>
      </c>
      <c r="AI175" s="63" t="s">
        <v>694</v>
      </c>
      <c r="AJ175" s="63" t="s">
        <v>694</v>
      </c>
      <c r="AK175" s="63" t="s">
        <v>694</v>
      </c>
      <c r="AL175" s="63" t="s">
        <v>694</v>
      </c>
      <c r="AM175" s="63" t="s">
        <v>694</v>
      </c>
      <c r="AN175" s="63" t="s">
        <v>694</v>
      </c>
      <c r="AO175" s="116" t="s">
        <v>694</v>
      </c>
      <c r="AP175" s="116" t="s">
        <v>694</v>
      </c>
      <c r="AQ175" s="116" t="s">
        <v>694</v>
      </c>
      <c r="AR175" s="116" t="s">
        <v>694</v>
      </c>
      <c r="AS175" s="116" t="s">
        <v>694</v>
      </c>
      <c r="AT175" s="117" t="s">
        <v>694</v>
      </c>
      <c r="AU175" s="116" t="s">
        <v>694</v>
      </c>
      <c r="AV175" s="116" t="s">
        <v>694</v>
      </c>
      <c r="AW175" s="116" t="s">
        <v>694</v>
      </c>
      <c r="AX175" s="116" t="s">
        <v>694</v>
      </c>
      <c r="AY175" s="116" t="s">
        <v>694</v>
      </c>
      <c r="AZ175" s="117" t="s">
        <v>694</v>
      </c>
    </row>
    <row r="176" spans="1:52">
      <c r="A176" s="57" t="s">
        <v>344</v>
      </c>
      <c r="B176" s="58">
        <v>113</v>
      </c>
      <c r="C176" s="58" t="s">
        <v>8</v>
      </c>
      <c r="D176" s="21" t="s">
        <v>345</v>
      </c>
      <c r="E176" s="60">
        <v>0.11155378486055777</v>
      </c>
      <c r="F176" s="60">
        <v>0.60557768924302791</v>
      </c>
      <c r="G176" s="60">
        <v>3.9840637450199202E-3</v>
      </c>
      <c r="H176" s="60">
        <v>0.26693227091633465</v>
      </c>
      <c r="I176" s="60">
        <v>1.1952191235059761E-2</v>
      </c>
      <c r="J176" s="59">
        <v>251</v>
      </c>
      <c r="K176" s="105">
        <v>7.6923076923076927E-2</v>
      </c>
      <c r="L176" s="105">
        <v>0.53846153846153844</v>
      </c>
      <c r="M176" s="105">
        <v>0</v>
      </c>
      <c r="N176" s="105">
        <v>0.38461538461538464</v>
      </c>
      <c r="O176" s="105">
        <v>0</v>
      </c>
      <c r="P176" s="21">
        <v>13</v>
      </c>
      <c r="Q176" s="67">
        <v>3.6496350364963501E-2</v>
      </c>
      <c r="R176" s="67">
        <v>0.8029197080291971</v>
      </c>
      <c r="S176" s="67">
        <v>0</v>
      </c>
      <c r="T176" s="67">
        <v>0.145985401459854</v>
      </c>
      <c r="U176" s="67">
        <v>1.4598540145985401E-2</v>
      </c>
      <c r="V176" s="123">
        <v>274</v>
      </c>
      <c r="W176" s="67">
        <v>0</v>
      </c>
      <c r="X176" s="67">
        <v>0.76190476190476186</v>
      </c>
      <c r="Y176" s="67">
        <v>0</v>
      </c>
      <c r="Z176" s="67">
        <v>0.23809523809523808</v>
      </c>
      <c r="AA176" s="67">
        <v>0</v>
      </c>
      <c r="AB176" s="123">
        <v>21</v>
      </c>
      <c r="AC176" s="63">
        <v>4.8951048951048952E-2</v>
      </c>
      <c r="AD176" s="32">
        <v>0.80769230769230771</v>
      </c>
      <c r="AE176" s="63">
        <v>0</v>
      </c>
      <c r="AF176" s="63">
        <v>0.14335664335664336</v>
      </c>
      <c r="AG176" s="63">
        <v>0</v>
      </c>
      <c r="AH176" s="59">
        <v>286</v>
      </c>
      <c r="AI176" s="63">
        <v>0.11764705882352941</v>
      </c>
      <c r="AJ176" s="63">
        <v>0.70588235294117652</v>
      </c>
      <c r="AK176" s="63">
        <v>0</v>
      </c>
      <c r="AL176" s="63">
        <v>0.17647058823529413</v>
      </c>
      <c r="AM176" s="63">
        <v>0</v>
      </c>
      <c r="AN176" s="59">
        <v>17</v>
      </c>
      <c r="AO176" s="116">
        <v>8.1300813008130079E-2</v>
      </c>
      <c r="AP176" s="116">
        <v>0.76016260162601623</v>
      </c>
      <c r="AQ176" s="116">
        <v>4.0650406504065045E-3</v>
      </c>
      <c r="AR176" s="116">
        <v>0.15447154471544716</v>
      </c>
      <c r="AS176" s="116">
        <v>0</v>
      </c>
      <c r="AT176" s="117">
        <v>246</v>
      </c>
      <c r="AU176" s="116">
        <v>0.11764705882352941</v>
      </c>
      <c r="AV176" s="116">
        <v>0.70588235294117652</v>
      </c>
      <c r="AW176" s="116">
        <v>0</v>
      </c>
      <c r="AX176" s="116">
        <v>0.17647058823529413</v>
      </c>
      <c r="AY176" s="116">
        <v>0</v>
      </c>
      <c r="AZ176" s="117">
        <v>17</v>
      </c>
    </row>
    <row r="177" spans="1:52">
      <c r="A177" s="57" t="s">
        <v>346</v>
      </c>
      <c r="B177" s="58">
        <v>101</v>
      </c>
      <c r="C177" s="58" t="s">
        <v>13</v>
      </c>
      <c r="D177" s="21" t="s">
        <v>347</v>
      </c>
      <c r="E177" s="63" t="s">
        <v>694</v>
      </c>
      <c r="F177" s="32" t="s">
        <v>694</v>
      </c>
      <c r="G177" s="63" t="s">
        <v>694</v>
      </c>
      <c r="H177" s="63" t="s">
        <v>694</v>
      </c>
      <c r="I177" s="63" t="s">
        <v>694</v>
      </c>
      <c r="J177" s="63" t="s">
        <v>694</v>
      </c>
      <c r="K177" s="63" t="s">
        <v>694</v>
      </c>
      <c r="L177" s="32" t="s">
        <v>694</v>
      </c>
      <c r="M177" s="63" t="s">
        <v>694</v>
      </c>
      <c r="N177" s="63" t="s">
        <v>694</v>
      </c>
      <c r="O177" s="63" t="s">
        <v>694</v>
      </c>
      <c r="P177" s="63" t="s">
        <v>694</v>
      </c>
      <c r="Q177" s="67">
        <v>1</v>
      </c>
      <c r="R177" s="67">
        <v>0</v>
      </c>
      <c r="S177" s="67">
        <v>0</v>
      </c>
      <c r="T177" s="67">
        <v>0</v>
      </c>
      <c r="U177" s="67">
        <v>0</v>
      </c>
      <c r="V177" s="123">
        <v>2</v>
      </c>
      <c r="W177" s="67" t="s">
        <v>694</v>
      </c>
      <c r="X177" s="67" t="s">
        <v>694</v>
      </c>
      <c r="Y177" s="67" t="s">
        <v>694</v>
      </c>
      <c r="Z177" s="67" t="s">
        <v>694</v>
      </c>
      <c r="AA177" s="67" t="s">
        <v>694</v>
      </c>
      <c r="AB177" s="123" t="s">
        <v>694</v>
      </c>
      <c r="AC177" s="63" t="s">
        <v>774</v>
      </c>
      <c r="AD177" s="32" t="s">
        <v>774</v>
      </c>
      <c r="AE177" s="63" t="s">
        <v>774</v>
      </c>
      <c r="AF177" s="63" t="s">
        <v>774</v>
      </c>
      <c r="AG177" s="63" t="s">
        <v>774</v>
      </c>
      <c r="AH177" s="59" t="s">
        <v>774</v>
      </c>
      <c r="AI177" s="63" t="s">
        <v>694</v>
      </c>
      <c r="AJ177" s="63" t="s">
        <v>694</v>
      </c>
      <c r="AK177" s="63" t="s">
        <v>694</v>
      </c>
      <c r="AL177" s="63" t="s">
        <v>694</v>
      </c>
      <c r="AM177" s="63" t="s">
        <v>694</v>
      </c>
      <c r="AN177" s="63" t="s">
        <v>694</v>
      </c>
      <c r="AO177" s="116" t="s">
        <v>694</v>
      </c>
      <c r="AP177" s="116" t="s">
        <v>694</v>
      </c>
      <c r="AQ177" s="116" t="s">
        <v>694</v>
      </c>
      <c r="AR177" s="116" t="s">
        <v>694</v>
      </c>
      <c r="AS177" s="116" t="s">
        <v>694</v>
      </c>
      <c r="AT177" s="117" t="s">
        <v>694</v>
      </c>
      <c r="AU177" s="116" t="s">
        <v>694</v>
      </c>
      <c r="AV177" s="116" t="s">
        <v>694</v>
      </c>
      <c r="AW177" s="116" t="s">
        <v>694</v>
      </c>
      <c r="AX177" s="116" t="s">
        <v>694</v>
      </c>
      <c r="AY177" s="116" t="s">
        <v>694</v>
      </c>
      <c r="AZ177" s="117" t="s">
        <v>694</v>
      </c>
    </row>
    <row r="178" spans="1:52">
      <c r="A178" s="57" t="s">
        <v>348</v>
      </c>
      <c r="B178" s="58">
        <v>121</v>
      </c>
      <c r="C178" s="58" t="s">
        <v>13</v>
      </c>
      <c r="D178" s="21" t="s">
        <v>349</v>
      </c>
      <c r="E178" s="60">
        <v>0.16908212560386474</v>
      </c>
      <c r="F178" s="60">
        <v>0.61352657004830913</v>
      </c>
      <c r="G178" s="60">
        <v>0</v>
      </c>
      <c r="H178" s="60">
        <v>0.15458937198067632</v>
      </c>
      <c r="I178" s="60">
        <v>6.280193236714976E-2</v>
      </c>
      <c r="J178" s="59">
        <v>207</v>
      </c>
      <c r="K178" s="60" t="s">
        <v>774</v>
      </c>
      <c r="L178" s="60" t="s">
        <v>774</v>
      </c>
      <c r="M178" s="60" t="s">
        <v>774</v>
      </c>
      <c r="N178" s="60" t="s">
        <v>774</v>
      </c>
      <c r="O178" s="60" t="s">
        <v>774</v>
      </c>
      <c r="P178" s="60" t="s">
        <v>774</v>
      </c>
      <c r="Q178" s="67">
        <v>0.13761467889908258</v>
      </c>
      <c r="R178" s="67">
        <v>0.67889908256880738</v>
      </c>
      <c r="S178" s="67">
        <v>0</v>
      </c>
      <c r="T178" s="67">
        <v>0.12844036697247707</v>
      </c>
      <c r="U178" s="67">
        <v>5.5045871559633031E-2</v>
      </c>
      <c r="V178" s="123">
        <v>218</v>
      </c>
      <c r="W178" s="67">
        <v>0.21428571428571427</v>
      </c>
      <c r="X178" s="67">
        <v>0.7857142857142857</v>
      </c>
      <c r="Y178" s="67">
        <v>0</v>
      </c>
      <c r="Z178" s="67">
        <v>0</v>
      </c>
      <c r="AA178" s="67">
        <v>0</v>
      </c>
      <c r="AB178" s="123">
        <v>14</v>
      </c>
      <c r="AC178" s="63">
        <v>0.27376425855513309</v>
      </c>
      <c r="AD178" s="32">
        <v>0.49429657794676807</v>
      </c>
      <c r="AE178" s="63">
        <v>3.8022813688212928E-3</v>
      </c>
      <c r="AF178" s="63">
        <v>0.19011406844106463</v>
      </c>
      <c r="AG178" s="63">
        <v>3.8022813688212927E-2</v>
      </c>
      <c r="AH178" s="59">
        <v>263</v>
      </c>
      <c r="AI178" s="63">
        <v>0.33333333333333331</v>
      </c>
      <c r="AJ178" s="63">
        <v>0.58333333333333337</v>
      </c>
      <c r="AK178" s="63">
        <v>0</v>
      </c>
      <c r="AL178" s="63">
        <v>0</v>
      </c>
      <c r="AM178" s="63">
        <v>8.3333333333333329E-2</v>
      </c>
      <c r="AN178" s="59">
        <v>12</v>
      </c>
      <c r="AO178" s="116">
        <v>0.39189189189189189</v>
      </c>
      <c r="AP178" s="116">
        <v>0.36036036036036034</v>
      </c>
      <c r="AQ178" s="116">
        <v>0</v>
      </c>
      <c r="AR178" s="116">
        <v>0.14414414414414414</v>
      </c>
      <c r="AS178" s="116">
        <v>0.1036036036036036</v>
      </c>
      <c r="AT178" s="117">
        <v>222</v>
      </c>
      <c r="AU178" s="116">
        <v>0.30769230769230771</v>
      </c>
      <c r="AV178" s="116">
        <v>0.15384615384615385</v>
      </c>
      <c r="AW178" s="116">
        <v>0</v>
      </c>
      <c r="AX178" s="116">
        <v>0.46153846153846156</v>
      </c>
      <c r="AY178" s="116">
        <v>7.6923076923076927E-2</v>
      </c>
      <c r="AZ178" s="117">
        <v>13</v>
      </c>
    </row>
    <row r="179" spans="1:52">
      <c r="A179" s="57" t="s">
        <v>350</v>
      </c>
      <c r="B179" s="58">
        <v>189</v>
      </c>
      <c r="C179" s="58" t="s">
        <v>13</v>
      </c>
      <c r="D179" s="21" t="s">
        <v>351</v>
      </c>
      <c r="E179" s="60">
        <v>0.13157894736842105</v>
      </c>
      <c r="F179" s="60">
        <v>0.58771929824561409</v>
      </c>
      <c r="G179" s="60">
        <v>0</v>
      </c>
      <c r="H179" s="60">
        <v>0.22807017543859648</v>
      </c>
      <c r="I179" s="60">
        <v>5.2631578947368418E-2</v>
      </c>
      <c r="J179" s="59">
        <v>114</v>
      </c>
      <c r="K179" s="60" t="s">
        <v>774</v>
      </c>
      <c r="L179" s="60" t="s">
        <v>774</v>
      </c>
      <c r="M179" s="60" t="s">
        <v>774</v>
      </c>
      <c r="N179" s="60" t="s">
        <v>774</v>
      </c>
      <c r="O179" s="60" t="s">
        <v>774</v>
      </c>
      <c r="P179" s="60" t="s">
        <v>774</v>
      </c>
      <c r="Q179" s="67">
        <v>2.4590163934426229E-2</v>
      </c>
      <c r="R179" s="67">
        <v>0.69672131147540983</v>
      </c>
      <c r="S179" s="67">
        <v>0</v>
      </c>
      <c r="T179" s="67">
        <v>0.25409836065573771</v>
      </c>
      <c r="U179" s="67">
        <v>2.4590163934426229E-2</v>
      </c>
      <c r="V179" s="123">
        <v>122</v>
      </c>
      <c r="W179" s="67" t="s">
        <v>774</v>
      </c>
      <c r="X179" s="67" t="s">
        <v>774</v>
      </c>
      <c r="Y179" s="67" t="s">
        <v>774</v>
      </c>
      <c r="Z179" s="67" t="s">
        <v>774</v>
      </c>
      <c r="AA179" s="67" t="s">
        <v>774</v>
      </c>
      <c r="AB179" s="123" t="s">
        <v>774</v>
      </c>
      <c r="AC179" s="63">
        <v>0.19863013698630136</v>
      </c>
      <c r="AD179" s="32">
        <v>0.56849315068493156</v>
      </c>
      <c r="AE179" s="63">
        <v>0</v>
      </c>
      <c r="AF179" s="63">
        <v>0.21917808219178081</v>
      </c>
      <c r="AG179" s="63">
        <v>1.3698630136986301E-2</v>
      </c>
      <c r="AH179" s="59">
        <v>146</v>
      </c>
      <c r="AI179" s="63">
        <v>0.18181818181818182</v>
      </c>
      <c r="AJ179" s="63">
        <v>0.45454545454545453</v>
      </c>
      <c r="AK179" s="63">
        <v>0</v>
      </c>
      <c r="AL179" s="63">
        <v>0.36363636363636365</v>
      </c>
      <c r="AM179" s="63">
        <v>0</v>
      </c>
      <c r="AN179" s="59">
        <v>11</v>
      </c>
      <c r="AO179" s="116">
        <v>0.35810810810810811</v>
      </c>
      <c r="AP179" s="116">
        <v>0.39189189189189189</v>
      </c>
      <c r="AQ179" s="116">
        <v>0</v>
      </c>
      <c r="AR179" s="116">
        <v>0.25</v>
      </c>
      <c r="AS179" s="116">
        <v>0</v>
      </c>
      <c r="AT179" s="117">
        <v>148</v>
      </c>
      <c r="AU179" s="116" t="s">
        <v>774</v>
      </c>
      <c r="AV179" s="116" t="s">
        <v>774</v>
      </c>
      <c r="AW179" s="116" t="s">
        <v>774</v>
      </c>
      <c r="AX179" s="116" t="s">
        <v>774</v>
      </c>
      <c r="AY179" s="116" t="s">
        <v>774</v>
      </c>
      <c r="AZ179" s="116" t="s">
        <v>774</v>
      </c>
    </row>
    <row r="180" spans="1:52">
      <c r="A180" s="57" t="s">
        <v>352</v>
      </c>
      <c r="B180" s="58">
        <v>101</v>
      </c>
      <c r="C180" s="58" t="s">
        <v>13</v>
      </c>
      <c r="D180" s="21" t="s">
        <v>353</v>
      </c>
      <c r="E180" s="60" t="s">
        <v>774</v>
      </c>
      <c r="F180" s="60" t="s">
        <v>774</v>
      </c>
      <c r="G180" s="60" t="s">
        <v>774</v>
      </c>
      <c r="H180" s="60" t="s">
        <v>774</v>
      </c>
      <c r="I180" s="60" t="s">
        <v>774</v>
      </c>
      <c r="J180" s="60" t="s">
        <v>774</v>
      </c>
      <c r="K180" s="63" t="s">
        <v>694</v>
      </c>
      <c r="L180" s="32" t="s">
        <v>694</v>
      </c>
      <c r="M180" s="63" t="s">
        <v>694</v>
      </c>
      <c r="N180" s="63" t="s">
        <v>694</v>
      </c>
      <c r="O180" s="63" t="s">
        <v>694</v>
      </c>
      <c r="P180" s="63" t="s">
        <v>694</v>
      </c>
      <c r="Q180" s="67" t="s">
        <v>774</v>
      </c>
      <c r="R180" s="67" t="s">
        <v>774</v>
      </c>
      <c r="S180" s="67" t="s">
        <v>774</v>
      </c>
      <c r="T180" s="67" t="s">
        <v>774</v>
      </c>
      <c r="U180" s="67" t="s">
        <v>774</v>
      </c>
      <c r="V180" s="123" t="s">
        <v>774</v>
      </c>
      <c r="W180" s="67" t="s">
        <v>694</v>
      </c>
      <c r="X180" s="67" t="s">
        <v>694</v>
      </c>
      <c r="Y180" s="67" t="s">
        <v>694</v>
      </c>
      <c r="Z180" s="67" t="s">
        <v>694</v>
      </c>
      <c r="AA180" s="67" t="s">
        <v>694</v>
      </c>
      <c r="AB180" s="123" t="s">
        <v>694</v>
      </c>
      <c r="AC180" s="63" t="s">
        <v>774</v>
      </c>
      <c r="AD180" s="32" t="s">
        <v>774</v>
      </c>
      <c r="AE180" s="63" t="s">
        <v>774</v>
      </c>
      <c r="AF180" s="63" t="s">
        <v>774</v>
      </c>
      <c r="AG180" s="63" t="s">
        <v>774</v>
      </c>
      <c r="AH180" s="59" t="s">
        <v>774</v>
      </c>
      <c r="AI180" s="63" t="s">
        <v>694</v>
      </c>
      <c r="AJ180" s="63" t="s">
        <v>694</v>
      </c>
      <c r="AK180" s="63" t="s">
        <v>694</v>
      </c>
      <c r="AL180" s="63" t="s">
        <v>694</v>
      </c>
      <c r="AM180" s="63" t="s">
        <v>694</v>
      </c>
      <c r="AN180" s="63" t="s">
        <v>694</v>
      </c>
      <c r="AO180" s="116" t="s">
        <v>694</v>
      </c>
      <c r="AP180" s="116" t="s">
        <v>694</v>
      </c>
      <c r="AQ180" s="116" t="s">
        <v>694</v>
      </c>
      <c r="AR180" s="116" t="s">
        <v>694</v>
      </c>
      <c r="AS180" s="116" t="s">
        <v>694</v>
      </c>
      <c r="AT180" s="117" t="s">
        <v>694</v>
      </c>
      <c r="AU180" s="116" t="s">
        <v>694</v>
      </c>
      <c r="AV180" s="116" t="s">
        <v>694</v>
      </c>
      <c r="AW180" s="116" t="s">
        <v>694</v>
      </c>
      <c r="AX180" s="116" t="s">
        <v>694</v>
      </c>
      <c r="AY180" s="116" t="s">
        <v>694</v>
      </c>
      <c r="AZ180" s="117" t="s">
        <v>694</v>
      </c>
    </row>
    <row r="181" spans="1:52">
      <c r="A181" s="57" t="s">
        <v>354</v>
      </c>
      <c r="B181" s="58">
        <v>113</v>
      </c>
      <c r="C181" s="58" t="s">
        <v>13</v>
      </c>
      <c r="D181" s="21" t="s">
        <v>355</v>
      </c>
      <c r="E181" s="60" t="s">
        <v>774</v>
      </c>
      <c r="F181" s="60" t="s">
        <v>774</v>
      </c>
      <c r="G181" s="60" t="s">
        <v>774</v>
      </c>
      <c r="H181" s="60" t="s">
        <v>774</v>
      </c>
      <c r="I181" s="60" t="s">
        <v>774</v>
      </c>
      <c r="J181" s="60" t="s">
        <v>774</v>
      </c>
      <c r="K181" s="63" t="s">
        <v>694</v>
      </c>
      <c r="L181" s="32" t="s">
        <v>694</v>
      </c>
      <c r="M181" s="63" t="s">
        <v>694</v>
      </c>
      <c r="N181" s="63" t="s">
        <v>694</v>
      </c>
      <c r="O181" s="63" t="s">
        <v>694</v>
      </c>
      <c r="P181" s="63" t="s">
        <v>694</v>
      </c>
      <c r="Q181" s="67">
        <v>0.8</v>
      </c>
      <c r="R181" s="67">
        <v>0</v>
      </c>
      <c r="S181" s="67">
        <v>0</v>
      </c>
      <c r="T181" s="67">
        <v>0.1</v>
      </c>
      <c r="U181" s="67">
        <v>0.1</v>
      </c>
      <c r="V181" s="123">
        <v>10</v>
      </c>
      <c r="W181" s="67" t="s">
        <v>694</v>
      </c>
      <c r="X181" s="67" t="s">
        <v>694</v>
      </c>
      <c r="Y181" s="67" t="s">
        <v>694</v>
      </c>
      <c r="Z181" s="67" t="s">
        <v>694</v>
      </c>
      <c r="AA181" s="67" t="s">
        <v>694</v>
      </c>
      <c r="AB181" s="123" t="s">
        <v>694</v>
      </c>
      <c r="AC181" s="63" t="s">
        <v>774</v>
      </c>
      <c r="AD181" s="32" t="s">
        <v>774</v>
      </c>
      <c r="AE181" s="63" t="s">
        <v>774</v>
      </c>
      <c r="AF181" s="63" t="s">
        <v>774</v>
      </c>
      <c r="AG181" s="63" t="s">
        <v>774</v>
      </c>
      <c r="AH181" s="59" t="s">
        <v>774</v>
      </c>
      <c r="AI181" s="63" t="s">
        <v>694</v>
      </c>
      <c r="AJ181" s="63" t="s">
        <v>694</v>
      </c>
      <c r="AK181" s="63" t="s">
        <v>694</v>
      </c>
      <c r="AL181" s="63" t="s">
        <v>694</v>
      </c>
      <c r="AM181" s="63" t="s">
        <v>694</v>
      </c>
      <c r="AN181" s="63" t="s">
        <v>694</v>
      </c>
      <c r="AO181" s="116" t="s">
        <v>774</v>
      </c>
      <c r="AP181" s="116" t="s">
        <v>774</v>
      </c>
      <c r="AQ181" s="116" t="s">
        <v>774</v>
      </c>
      <c r="AR181" s="116" t="s">
        <v>774</v>
      </c>
      <c r="AS181" s="116" t="s">
        <v>774</v>
      </c>
      <c r="AT181" s="116" t="s">
        <v>774</v>
      </c>
      <c r="AU181" s="116" t="s">
        <v>694</v>
      </c>
      <c r="AV181" s="116" t="s">
        <v>694</v>
      </c>
      <c r="AW181" s="116" t="s">
        <v>694</v>
      </c>
      <c r="AX181" s="116" t="s">
        <v>694</v>
      </c>
      <c r="AY181" s="116" t="s">
        <v>694</v>
      </c>
      <c r="AZ181" s="117" t="s">
        <v>694</v>
      </c>
    </row>
    <row r="182" spans="1:52">
      <c r="A182" s="57" t="s">
        <v>356</v>
      </c>
      <c r="B182" s="58">
        <v>112</v>
      </c>
      <c r="C182" s="58" t="s">
        <v>13</v>
      </c>
      <c r="D182" s="21" t="s">
        <v>357</v>
      </c>
      <c r="E182" s="60">
        <v>0.75</v>
      </c>
      <c r="F182" s="60">
        <v>0.16666666666666666</v>
      </c>
      <c r="G182" s="60">
        <v>0</v>
      </c>
      <c r="H182" s="60">
        <v>0</v>
      </c>
      <c r="I182" s="60">
        <v>8.3333333333333329E-2</v>
      </c>
      <c r="J182" s="59">
        <v>12</v>
      </c>
      <c r="K182" s="63" t="s">
        <v>694</v>
      </c>
      <c r="L182" s="32" t="s">
        <v>694</v>
      </c>
      <c r="M182" s="63" t="s">
        <v>694</v>
      </c>
      <c r="N182" s="63" t="s">
        <v>694</v>
      </c>
      <c r="O182" s="63" t="s">
        <v>694</v>
      </c>
      <c r="P182" s="63" t="s">
        <v>694</v>
      </c>
      <c r="Q182" s="67">
        <v>0.89473684210526316</v>
      </c>
      <c r="R182" s="67">
        <v>0</v>
      </c>
      <c r="S182" s="67">
        <v>0</v>
      </c>
      <c r="T182" s="67">
        <v>0</v>
      </c>
      <c r="U182" s="67">
        <v>0.10526315789473684</v>
      </c>
      <c r="V182" s="123">
        <v>19</v>
      </c>
      <c r="W182" s="67" t="s">
        <v>694</v>
      </c>
      <c r="X182" s="67" t="s">
        <v>694</v>
      </c>
      <c r="Y182" s="67" t="s">
        <v>694</v>
      </c>
      <c r="Z182" s="67" t="s">
        <v>694</v>
      </c>
      <c r="AA182" s="67" t="s">
        <v>694</v>
      </c>
      <c r="AB182" s="123" t="s">
        <v>694</v>
      </c>
      <c r="AC182" s="63">
        <v>0.88888888888888884</v>
      </c>
      <c r="AD182" s="32">
        <v>0</v>
      </c>
      <c r="AE182" s="63">
        <v>0</v>
      </c>
      <c r="AF182" s="63">
        <v>0</v>
      </c>
      <c r="AG182" s="63">
        <v>0.1111111111111111</v>
      </c>
      <c r="AH182" s="59">
        <v>18</v>
      </c>
      <c r="AI182" s="63" t="s">
        <v>694</v>
      </c>
      <c r="AJ182" s="63" t="s">
        <v>694</v>
      </c>
      <c r="AK182" s="63" t="s">
        <v>694</v>
      </c>
      <c r="AL182" s="63" t="s">
        <v>694</v>
      </c>
      <c r="AM182" s="63" t="s">
        <v>694</v>
      </c>
      <c r="AN182" s="63" t="s">
        <v>694</v>
      </c>
      <c r="AO182" s="116" t="s">
        <v>774</v>
      </c>
      <c r="AP182" s="116" t="s">
        <v>774</v>
      </c>
      <c r="AQ182" s="116" t="s">
        <v>774</v>
      </c>
      <c r="AR182" s="116" t="s">
        <v>774</v>
      </c>
      <c r="AS182" s="116" t="s">
        <v>774</v>
      </c>
      <c r="AT182" s="116" t="s">
        <v>774</v>
      </c>
      <c r="AU182" s="116" t="s">
        <v>694</v>
      </c>
      <c r="AV182" s="116" t="s">
        <v>694</v>
      </c>
      <c r="AW182" s="116" t="s">
        <v>694</v>
      </c>
      <c r="AX182" s="116" t="s">
        <v>694</v>
      </c>
      <c r="AY182" s="116" t="s">
        <v>694</v>
      </c>
      <c r="AZ182" s="117" t="s">
        <v>694</v>
      </c>
    </row>
    <row r="183" spans="1:52">
      <c r="A183" s="57" t="s">
        <v>358</v>
      </c>
      <c r="B183" s="58">
        <v>113</v>
      </c>
      <c r="C183" s="58" t="s">
        <v>13</v>
      </c>
      <c r="D183" s="21" t="s">
        <v>359</v>
      </c>
      <c r="E183" s="60" t="s">
        <v>774</v>
      </c>
      <c r="F183" s="60" t="s">
        <v>774</v>
      </c>
      <c r="G183" s="60" t="s">
        <v>774</v>
      </c>
      <c r="H183" s="60" t="s">
        <v>774</v>
      </c>
      <c r="I183" s="60" t="s">
        <v>774</v>
      </c>
      <c r="J183" s="60" t="s">
        <v>774</v>
      </c>
      <c r="K183" s="63" t="s">
        <v>694</v>
      </c>
      <c r="L183" s="32" t="s">
        <v>694</v>
      </c>
      <c r="M183" s="63" t="s">
        <v>694</v>
      </c>
      <c r="N183" s="63" t="s">
        <v>694</v>
      </c>
      <c r="O183" s="63" t="s">
        <v>694</v>
      </c>
      <c r="P183" s="63" t="s">
        <v>694</v>
      </c>
      <c r="Q183" s="67" t="s">
        <v>774</v>
      </c>
      <c r="R183" s="67" t="s">
        <v>774</v>
      </c>
      <c r="S183" s="67" t="s">
        <v>774</v>
      </c>
      <c r="T183" s="67" t="s">
        <v>774</v>
      </c>
      <c r="U183" s="67" t="s">
        <v>774</v>
      </c>
      <c r="V183" s="123" t="s">
        <v>774</v>
      </c>
      <c r="W183" s="67" t="s">
        <v>694</v>
      </c>
      <c r="X183" s="67" t="s">
        <v>694</v>
      </c>
      <c r="Y183" s="67" t="s">
        <v>694</v>
      </c>
      <c r="Z183" s="67" t="s">
        <v>694</v>
      </c>
      <c r="AA183" s="67" t="s">
        <v>694</v>
      </c>
      <c r="AB183" s="123" t="s">
        <v>694</v>
      </c>
      <c r="AC183" s="63" t="s">
        <v>774</v>
      </c>
      <c r="AD183" s="32" t="s">
        <v>774</v>
      </c>
      <c r="AE183" s="63" t="s">
        <v>774</v>
      </c>
      <c r="AF183" s="63" t="s">
        <v>774</v>
      </c>
      <c r="AG183" s="63" t="s">
        <v>774</v>
      </c>
      <c r="AH183" s="59" t="s">
        <v>774</v>
      </c>
      <c r="AI183" s="63" t="s">
        <v>694</v>
      </c>
      <c r="AJ183" s="63" t="s">
        <v>694</v>
      </c>
      <c r="AK183" s="63" t="s">
        <v>694</v>
      </c>
      <c r="AL183" s="63" t="s">
        <v>694</v>
      </c>
      <c r="AM183" s="63" t="s">
        <v>694</v>
      </c>
      <c r="AN183" s="63" t="s">
        <v>694</v>
      </c>
      <c r="AO183" s="116" t="s">
        <v>774</v>
      </c>
      <c r="AP183" s="116" t="s">
        <v>774</v>
      </c>
      <c r="AQ183" s="116" t="s">
        <v>774</v>
      </c>
      <c r="AR183" s="116" t="s">
        <v>774</v>
      </c>
      <c r="AS183" s="116" t="s">
        <v>774</v>
      </c>
      <c r="AT183" s="116" t="s">
        <v>774</v>
      </c>
      <c r="AU183" s="116" t="s">
        <v>694</v>
      </c>
      <c r="AV183" s="116" t="s">
        <v>694</v>
      </c>
      <c r="AW183" s="116" t="s">
        <v>694</v>
      </c>
      <c r="AX183" s="116" t="s">
        <v>694</v>
      </c>
      <c r="AY183" s="116" t="s">
        <v>694</v>
      </c>
      <c r="AZ183" s="117" t="s">
        <v>694</v>
      </c>
    </row>
    <row r="184" spans="1:52">
      <c r="A184" s="57" t="s">
        <v>360</v>
      </c>
      <c r="B184" s="58">
        <v>101</v>
      </c>
      <c r="C184" s="58" t="s">
        <v>13</v>
      </c>
      <c r="D184" s="21" t="s">
        <v>361</v>
      </c>
      <c r="E184" s="60" t="s">
        <v>774</v>
      </c>
      <c r="F184" s="60" t="s">
        <v>774</v>
      </c>
      <c r="G184" s="60" t="s">
        <v>774</v>
      </c>
      <c r="H184" s="60" t="s">
        <v>774</v>
      </c>
      <c r="I184" s="60" t="s">
        <v>774</v>
      </c>
      <c r="J184" s="60" t="s">
        <v>774</v>
      </c>
      <c r="K184" s="63" t="s">
        <v>694</v>
      </c>
      <c r="L184" s="32" t="s">
        <v>694</v>
      </c>
      <c r="M184" s="63" t="s">
        <v>694</v>
      </c>
      <c r="N184" s="63" t="s">
        <v>694</v>
      </c>
      <c r="O184" s="63" t="s">
        <v>694</v>
      </c>
      <c r="P184" s="63" t="s">
        <v>694</v>
      </c>
      <c r="Q184" s="67" t="s">
        <v>774</v>
      </c>
      <c r="R184" s="67" t="s">
        <v>774</v>
      </c>
      <c r="S184" s="67" t="s">
        <v>774</v>
      </c>
      <c r="T184" s="67" t="s">
        <v>774</v>
      </c>
      <c r="U184" s="67" t="s">
        <v>774</v>
      </c>
      <c r="V184" s="123" t="s">
        <v>774</v>
      </c>
      <c r="W184" s="67" t="s">
        <v>694</v>
      </c>
      <c r="X184" s="67" t="s">
        <v>694</v>
      </c>
      <c r="Y184" s="67" t="s">
        <v>694</v>
      </c>
      <c r="Z184" s="67" t="s">
        <v>694</v>
      </c>
      <c r="AA184" s="67" t="s">
        <v>694</v>
      </c>
      <c r="AB184" s="123" t="s">
        <v>694</v>
      </c>
      <c r="AC184" s="63" t="s">
        <v>774</v>
      </c>
      <c r="AD184" s="32" t="s">
        <v>774</v>
      </c>
      <c r="AE184" s="63" t="s">
        <v>774</v>
      </c>
      <c r="AF184" s="63" t="s">
        <v>774</v>
      </c>
      <c r="AG184" s="63" t="s">
        <v>774</v>
      </c>
      <c r="AH184" s="59" t="s">
        <v>774</v>
      </c>
      <c r="AI184" s="63" t="s">
        <v>694</v>
      </c>
      <c r="AJ184" s="63" t="s">
        <v>694</v>
      </c>
      <c r="AK184" s="63" t="s">
        <v>694</v>
      </c>
      <c r="AL184" s="63" t="s">
        <v>694</v>
      </c>
      <c r="AM184" s="63" t="s">
        <v>694</v>
      </c>
      <c r="AN184" s="63" t="s">
        <v>694</v>
      </c>
      <c r="AO184" s="116" t="s">
        <v>774</v>
      </c>
      <c r="AP184" s="116" t="s">
        <v>774</v>
      </c>
      <c r="AQ184" s="116" t="s">
        <v>774</v>
      </c>
      <c r="AR184" s="116" t="s">
        <v>774</v>
      </c>
      <c r="AS184" s="116" t="s">
        <v>774</v>
      </c>
      <c r="AT184" s="116" t="s">
        <v>774</v>
      </c>
      <c r="AU184" s="116" t="s">
        <v>694</v>
      </c>
      <c r="AV184" s="116" t="s">
        <v>694</v>
      </c>
      <c r="AW184" s="116" t="s">
        <v>694</v>
      </c>
      <c r="AX184" s="116" t="s">
        <v>694</v>
      </c>
      <c r="AY184" s="116" t="s">
        <v>694</v>
      </c>
      <c r="AZ184" s="117" t="s">
        <v>694</v>
      </c>
    </row>
    <row r="185" spans="1:52">
      <c r="A185" s="57" t="s">
        <v>362</v>
      </c>
      <c r="B185" s="58">
        <v>171</v>
      </c>
      <c r="C185" s="58" t="s">
        <v>13</v>
      </c>
      <c r="D185" s="21" t="s">
        <v>363</v>
      </c>
      <c r="E185" s="60" t="s">
        <v>774</v>
      </c>
      <c r="F185" s="60" t="s">
        <v>774</v>
      </c>
      <c r="G185" s="60" t="s">
        <v>774</v>
      </c>
      <c r="H185" s="60" t="s">
        <v>774</v>
      </c>
      <c r="I185" s="60" t="s">
        <v>774</v>
      </c>
      <c r="J185" s="60" t="s">
        <v>774</v>
      </c>
      <c r="K185" s="63" t="s">
        <v>694</v>
      </c>
      <c r="L185" s="32" t="s">
        <v>694</v>
      </c>
      <c r="M185" s="63" t="s">
        <v>694</v>
      </c>
      <c r="N185" s="63" t="s">
        <v>694</v>
      </c>
      <c r="O185" s="63" t="s">
        <v>694</v>
      </c>
      <c r="P185" s="63" t="s">
        <v>694</v>
      </c>
      <c r="Q185" s="67" t="s">
        <v>774</v>
      </c>
      <c r="R185" s="67" t="s">
        <v>774</v>
      </c>
      <c r="S185" s="67" t="s">
        <v>774</v>
      </c>
      <c r="T185" s="67" t="s">
        <v>774</v>
      </c>
      <c r="U185" s="67" t="s">
        <v>774</v>
      </c>
      <c r="V185" s="123" t="s">
        <v>774</v>
      </c>
      <c r="W185" s="67" t="s">
        <v>694</v>
      </c>
      <c r="X185" s="67" t="s">
        <v>694</v>
      </c>
      <c r="Y185" s="67" t="s">
        <v>694</v>
      </c>
      <c r="Z185" s="67" t="s">
        <v>694</v>
      </c>
      <c r="AA185" s="67" t="s">
        <v>694</v>
      </c>
      <c r="AB185" s="123" t="s">
        <v>694</v>
      </c>
      <c r="AC185" s="63">
        <v>1</v>
      </c>
      <c r="AD185" s="32">
        <v>0</v>
      </c>
      <c r="AE185" s="63">
        <v>0</v>
      </c>
      <c r="AF185" s="63">
        <v>0</v>
      </c>
      <c r="AG185" s="63">
        <v>0</v>
      </c>
      <c r="AH185" s="59">
        <v>10</v>
      </c>
      <c r="AI185" s="63" t="s">
        <v>694</v>
      </c>
      <c r="AJ185" s="63" t="s">
        <v>694</v>
      </c>
      <c r="AK185" s="63" t="s">
        <v>694</v>
      </c>
      <c r="AL185" s="63" t="s">
        <v>694</v>
      </c>
      <c r="AM185" s="63" t="s">
        <v>694</v>
      </c>
      <c r="AN185" s="63" t="s">
        <v>694</v>
      </c>
      <c r="AO185" s="116">
        <v>0.6</v>
      </c>
      <c r="AP185" s="116">
        <v>0.3</v>
      </c>
      <c r="AQ185" s="116">
        <v>0</v>
      </c>
      <c r="AR185" s="116">
        <v>0.1</v>
      </c>
      <c r="AS185" s="116">
        <v>0</v>
      </c>
      <c r="AT185" s="117">
        <v>10</v>
      </c>
      <c r="AU185" s="116" t="s">
        <v>694</v>
      </c>
      <c r="AV185" s="116" t="s">
        <v>694</v>
      </c>
      <c r="AW185" s="116" t="s">
        <v>694</v>
      </c>
      <c r="AX185" s="116" t="s">
        <v>694</v>
      </c>
      <c r="AY185" s="116" t="s">
        <v>694</v>
      </c>
      <c r="AZ185" s="117" t="s">
        <v>694</v>
      </c>
    </row>
    <row r="186" spans="1:52">
      <c r="A186" s="57" t="s">
        <v>364</v>
      </c>
      <c r="B186" s="58">
        <v>113</v>
      </c>
      <c r="C186" s="58" t="s">
        <v>13</v>
      </c>
      <c r="D186" s="21" t="s">
        <v>365</v>
      </c>
      <c r="E186" s="60">
        <v>0.15789473684210525</v>
      </c>
      <c r="F186" s="60">
        <v>0.67368421052631577</v>
      </c>
      <c r="G186" s="60">
        <v>0</v>
      </c>
      <c r="H186" s="60">
        <v>0.14736842105263157</v>
      </c>
      <c r="I186" s="60">
        <v>2.1052631578947368E-2</v>
      </c>
      <c r="J186" s="59">
        <v>95</v>
      </c>
      <c r="K186" s="60" t="s">
        <v>774</v>
      </c>
      <c r="L186" s="60" t="s">
        <v>774</v>
      </c>
      <c r="M186" s="60" t="s">
        <v>774</v>
      </c>
      <c r="N186" s="60" t="s">
        <v>774</v>
      </c>
      <c r="O186" s="60" t="s">
        <v>774</v>
      </c>
      <c r="P186" s="60" t="s">
        <v>774</v>
      </c>
      <c r="Q186" s="67">
        <v>0.14545454545454545</v>
      </c>
      <c r="R186" s="67">
        <v>0.6454545454545455</v>
      </c>
      <c r="S186" s="67">
        <v>9.0909090909090905E-3</v>
      </c>
      <c r="T186" s="67">
        <v>0.15454545454545454</v>
      </c>
      <c r="U186" s="67">
        <v>4.5454545454545456E-2</v>
      </c>
      <c r="V186" s="123">
        <v>110</v>
      </c>
      <c r="W186" s="67" t="s">
        <v>774</v>
      </c>
      <c r="X186" s="67" t="s">
        <v>774</v>
      </c>
      <c r="Y186" s="67" t="s">
        <v>774</v>
      </c>
      <c r="Z186" s="67" t="s">
        <v>774</v>
      </c>
      <c r="AA186" s="67" t="s">
        <v>774</v>
      </c>
      <c r="AB186" s="123" t="s">
        <v>774</v>
      </c>
      <c r="AC186" s="63">
        <v>7.7586206896551727E-2</v>
      </c>
      <c r="AD186" s="32">
        <v>0.68103448275862066</v>
      </c>
      <c r="AE186" s="63">
        <v>0</v>
      </c>
      <c r="AF186" s="63">
        <v>0.16379310344827586</v>
      </c>
      <c r="AG186" s="63">
        <v>7.7586206896551727E-2</v>
      </c>
      <c r="AH186" s="59">
        <v>116</v>
      </c>
      <c r="AI186" s="63" t="s">
        <v>774</v>
      </c>
      <c r="AJ186" s="32" t="s">
        <v>774</v>
      </c>
      <c r="AK186" s="63" t="s">
        <v>774</v>
      </c>
      <c r="AL186" s="63" t="s">
        <v>774</v>
      </c>
      <c r="AM186" s="63" t="s">
        <v>774</v>
      </c>
      <c r="AN186" s="59" t="s">
        <v>774</v>
      </c>
      <c r="AO186" s="116">
        <v>0.13392857142857142</v>
      </c>
      <c r="AP186" s="116">
        <v>0.7232142857142857</v>
      </c>
      <c r="AQ186" s="116">
        <v>1.7857142857142856E-2</v>
      </c>
      <c r="AR186" s="116">
        <v>2.6785714285714284E-2</v>
      </c>
      <c r="AS186" s="116">
        <v>9.8214285714285712E-2</v>
      </c>
      <c r="AT186" s="117">
        <v>112</v>
      </c>
      <c r="AU186" s="116" t="s">
        <v>774</v>
      </c>
      <c r="AV186" s="116" t="s">
        <v>774</v>
      </c>
      <c r="AW186" s="116" t="s">
        <v>774</v>
      </c>
      <c r="AX186" s="116" t="s">
        <v>774</v>
      </c>
      <c r="AY186" s="116" t="s">
        <v>774</v>
      </c>
      <c r="AZ186" s="116" t="s">
        <v>774</v>
      </c>
    </row>
    <row r="187" spans="1:52">
      <c r="A187" s="57" t="s">
        <v>366</v>
      </c>
      <c r="B187" s="58">
        <v>171</v>
      </c>
      <c r="C187" s="58" t="s">
        <v>13</v>
      </c>
      <c r="D187" s="21" t="s">
        <v>367</v>
      </c>
      <c r="E187" s="60" t="s">
        <v>774</v>
      </c>
      <c r="F187" s="60" t="s">
        <v>774</v>
      </c>
      <c r="G187" s="60" t="s">
        <v>774</v>
      </c>
      <c r="H187" s="60" t="s">
        <v>774</v>
      </c>
      <c r="I187" s="60" t="s">
        <v>774</v>
      </c>
      <c r="J187" s="60" t="s">
        <v>774</v>
      </c>
      <c r="K187" s="63" t="s">
        <v>694</v>
      </c>
      <c r="L187" s="32" t="s">
        <v>694</v>
      </c>
      <c r="M187" s="63" t="s">
        <v>694</v>
      </c>
      <c r="N187" s="63" t="s">
        <v>694</v>
      </c>
      <c r="O187" s="63" t="s">
        <v>694</v>
      </c>
      <c r="P187" s="63" t="s">
        <v>694</v>
      </c>
      <c r="Q187" s="67">
        <v>0.8214285714285714</v>
      </c>
      <c r="R187" s="67">
        <v>0.10714285714285714</v>
      </c>
      <c r="S187" s="67">
        <v>0</v>
      </c>
      <c r="T187" s="67">
        <v>7.1428571428571425E-2</v>
      </c>
      <c r="U187" s="67">
        <v>0</v>
      </c>
      <c r="V187" s="123">
        <v>28</v>
      </c>
      <c r="W187" s="67" t="s">
        <v>694</v>
      </c>
      <c r="X187" s="67" t="s">
        <v>694</v>
      </c>
      <c r="Y187" s="67" t="s">
        <v>694</v>
      </c>
      <c r="Z187" s="67" t="s">
        <v>694</v>
      </c>
      <c r="AA187" s="67" t="s">
        <v>694</v>
      </c>
      <c r="AB187" s="123" t="s">
        <v>694</v>
      </c>
      <c r="AC187" s="63">
        <v>0.76470588235294112</v>
      </c>
      <c r="AD187" s="32">
        <v>5.8823529411764705E-2</v>
      </c>
      <c r="AE187" s="63">
        <v>2.9411764705882353E-2</v>
      </c>
      <c r="AF187" s="63">
        <v>5.8823529411764705E-2</v>
      </c>
      <c r="AG187" s="63">
        <v>8.8235294117647065E-2</v>
      </c>
      <c r="AH187" s="59">
        <v>34</v>
      </c>
      <c r="AI187" s="63" t="s">
        <v>694</v>
      </c>
      <c r="AJ187" s="63" t="s">
        <v>694</v>
      </c>
      <c r="AK187" s="63" t="s">
        <v>694</v>
      </c>
      <c r="AL187" s="63" t="s">
        <v>694</v>
      </c>
      <c r="AM187" s="63" t="s">
        <v>694</v>
      </c>
      <c r="AN187" s="63" t="s">
        <v>694</v>
      </c>
      <c r="AO187" s="116">
        <v>0.80645161290322576</v>
      </c>
      <c r="AP187" s="116">
        <v>3.2258064516129031E-2</v>
      </c>
      <c r="AQ187" s="116">
        <v>0</v>
      </c>
      <c r="AR187" s="116">
        <v>0.16129032258064516</v>
      </c>
      <c r="AS187" s="116">
        <v>0</v>
      </c>
      <c r="AT187" s="117">
        <v>31</v>
      </c>
      <c r="AU187" s="116" t="s">
        <v>694</v>
      </c>
      <c r="AV187" s="116" t="s">
        <v>694</v>
      </c>
      <c r="AW187" s="116" t="s">
        <v>694</v>
      </c>
      <c r="AX187" s="116" t="s">
        <v>694</v>
      </c>
      <c r="AY187" s="116" t="s">
        <v>694</v>
      </c>
      <c r="AZ187" s="117" t="s">
        <v>694</v>
      </c>
    </row>
    <row r="188" spans="1:52">
      <c r="A188" s="57" t="s">
        <v>368</v>
      </c>
      <c r="B188" s="58">
        <v>113</v>
      </c>
      <c r="C188" s="58" t="s">
        <v>13</v>
      </c>
      <c r="D188" s="21" t="s">
        <v>369</v>
      </c>
      <c r="E188" s="60">
        <v>0.9285714285714286</v>
      </c>
      <c r="F188" s="60">
        <v>0</v>
      </c>
      <c r="G188" s="60">
        <v>0</v>
      </c>
      <c r="H188" s="60">
        <v>0</v>
      </c>
      <c r="I188" s="60">
        <v>7.1428571428571425E-2</v>
      </c>
      <c r="J188" s="59">
        <v>14</v>
      </c>
      <c r="K188" s="63" t="s">
        <v>694</v>
      </c>
      <c r="L188" s="32" t="s">
        <v>694</v>
      </c>
      <c r="M188" s="63" t="s">
        <v>694</v>
      </c>
      <c r="N188" s="63" t="s">
        <v>694</v>
      </c>
      <c r="O188" s="63" t="s">
        <v>694</v>
      </c>
      <c r="P188" s="63" t="s">
        <v>694</v>
      </c>
      <c r="Q188" s="67" t="s">
        <v>774</v>
      </c>
      <c r="R188" s="67" t="s">
        <v>774</v>
      </c>
      <c r="S188" s="67" t="s">
        <v>774</v>
      </c>
      <c r="T188" s="67" t="s">
        <v>774</v>
      </c>
      <c r="U188" s="67" t="s">
        <v>774</v>
      </c>
      <c r="V188" s="123" t="s">
        <v>774</v>
      </c>
      <c r="W188" s="67" t="s">
        <v>694</v>
      </c>
      <c r="X188" s="67" t="s">
        <v>694</v>
      </c>
      <c r="Y188" s="67" t="s">
        <v>694</v>
      </c>
      <c r="Z188" s="67" t="s">
        <v>694</v>
      </c>
      <c r="AA188" s="67" t="s">
        <v>694</v>
      </c>
      <c r="AB188" s="123" t="s">
        <v>694</v>
      </c>
      <c r="AC188" s="63">
        <v>0.84615384615384615</v>
      </c>
      <c r="AD188" s="32">
        <v>0</v>
      </c>
      <c r="AE188" s="63">
        <v>0</v>
      </c>
      <c r="AF188" s="63">
        <v>7.6923076923076927E-2</v>
      </c>
      <c r="AG188" s="63">
        <v>7.6923076923076927E-2</v>
      </c>
      <c r="AH188" s="59">
        <v>13</v>
      </c>
      <c r="AI188" s="63" t="s">
        <v>694</v>
      </c>
      <c r="AJ188" s="63" t="s">
        <v>694</v>
      </c>
      <c r="AK188" s="63" t="s">
        <v>694</v>
      </c>
      <c r="AL188" s="63" t="s">
        <v>694</v>
      </c>
      <c r="AM188" s="63" t="s">
        <v>694</v>
      </c>
      <c r="AN188" s="63" t="s">
        <v>694</v>
      </c>
      <c r="AO188" s="116">
        <v>1</v>
      </c>
      <c r="AP188" s="116">
        <v>0</v>
      </c>
      <c r="AQ188" s="116">
        <v>0</v>
      </c>
      <c r="AR188" s="116">
        <v>0</v>
      </c>
      <c r="AS188" s="116">
        <v>0</v>
      </c>
      <c r="AT188" s="117">
        <v>12</v>
      </c>
      <c r="AU188" s="116" t="s">
        <v>694</v>
      </c>
      <c r="AV188" s="116" t="s">
        <v>694</v>
      </c>
      <c r="AW188" s="116" t="s">
        <v>694</v>
      </c>
      <c r="AX188" s="116" t="s">
        <v>694</v>
      </c>
      <c r="AY188" s="116" t="s">
        <v>694</v>
      </c>
      <c r="AZ188" s="117" t="s">
        <v>694</v>
      </c>
    </row>
    <row r="189" spans="1:52">
      <c r="A189" s="57" t="s">
        <v>370</v>
      </c>
      <c r="B189" s="58">
        <v>101</v>
      </c>
      <c r="C189" s="58" t="s">
        <v>13</v>
      </c>
      <c r="D189" s="21" t="s">
        <v>371</v>
      </c>
      <c r="E189" s="60" t="s">
        <v>774</v>
      </c>
      <c r="F189" s="60" t="s">
        <v>774</v>
      </c>
      <c r="G189" s="60" t="s">
        <v>774</v>
      </c>
      <c r="H189" s="60" t="s">
        <v>774</v>
      </c>
      <c r="I189" s="60" t="s">
        <v>774</v>
      </c>
      <c r="J189" s="60" t="s">
        <v>774</v>
      </c>
      <c r="K189" s="63" t="s">
        <v>694</v>
      </c>
      <c r="L189" s="32" t="s">
        <v>694</v>
      </c>
      <c r="M189" s="63" t="s">
        <v>694</v>
      </c>
      <c r="N189" s="63" t="s">
        <v>694</v>
      </c>
      <c r="O189" s="63" t="s">
        <v>694</v>
      </c>
      <c r="P189" s="63" t="s">
        <v>694</v>
      </c>
      <c r="Q189" s="67" t="s">
        <v>694</v>
      </c>
      <c r="R189" s="67" t="s">
        <v>694</v>
      </c>
      <c r="S189" s="67" t="s">
        <v>694</v>
      </c>
      <c r="T189" s="67" t="s">
        <v>694</v>
      </c>
      <c r="U189" s="67" t="s">
        <v>694</v>
      </c>
      <c r="V189" s="123" t="s">
        <v>694</v>
      </c>
      <c r="W189" s="67" t="s">
        <v>694</v>
      </c>
      <c r="X189" s="67" t="s">
        <v>694</v>
      </c>
      <c r="Y189" s="67" t="s">
        <v>694</v>
      </c>
      <c r="Z189" s="67" t="s">
        <v>694</v>
      </c>
      <c r="AA189" s="67" t="s">
        <v>694</v>
      </c>
      <c r="AB189" s="123" t="s">
        <v>694</v>
      </c>
      <c r="AC189" s="63" t="s">
        <v>694</v>
      </c>
      <c r="AD189" s="32" t="s">
        <v>694</v>
      </c>
      <c r="AE189" s="63" t="s">
        <v>694</v>
      </c>
      <c r="AF189" s="63" t="s">
        <v>694</v>
      </c>
      <c r="AG189" s="63" t="s">
        <v>694</v>
      </c>
      <c r="AH189" s="63" t="s">
        <v>694</v>
      </c>
      <c r="AI189" s="63" t="s">
        <v>694</v>
      </c>
      <c r="AJ189" s="63" t="s">
        <v>694</v>
      </c>
      <c r="AK189" s="63" t="s">
        <v>694</v>
      </c>
      <c r="AL189" s="63" t="s">
        <v>694</v>
      </c>
      <c r="AM189" s="63" t="s">
        <v>694</v>
      </c>
      <c r="AN189" s="63" t="s">
        <v>694</v>
      </c>
      <c r="AO189" s="116" t="s">
        <v>694</v>
      </c>
      <c r="AP189" s="116" t="s">
        <v>694</v>
      </c>
      <c r="AQ189" s="116" t="s">
        <v>694</v>
      </c>
      <c r="AR189" s="116" t="s">
        <v>694</v>
      </c>
      <c r="AS189" s="116" t="s">
        <v>694</v>
      </c>
      <c r="AT189" s="117" t="s">
        <v>694</v>
      </c>
      <c r="AU189" s="116" t="s">
        <v>694</v>
      </c>
      <c r="AV189" s="116" t="s">
        <v>694</v>
      </c>
      <c r="AW189" s="116" t="s">
        <v>694</v>
      </c>
      <c r="AX189" s="116" t="s">
        <v>694</v>
      </c>
      <c r="AY189" s="116" t="s">
        <v>694</v>
      </c>
      <c r="AZ189" s="117" t="s">
        <v>694</v>
      </c>
    </row>
    <row r="190" spans="1:52">
      <c r="A190" s="57" t="s">
        <v>372</v>
      </c>
      <c r="B190" s="58">
        <v>189</v>
      </c>
      <c r="C190" s="58" t="s">
        <v>13</v>
      </c>
      <c r="D190" s="21" t="s">
        <v>373</v>
      </c>
      <c r="E190" s="60">
        <v>1</v>
      </c>
      <c r="F190" s="60">
        <v>0</v>
      </c>
      <c r="G190" s="60">
        <v>0</v>
      </c>
      <c r="H190" s="60">
        <v>0</v>
      </c>
      <c r="I190" s="60">
        <v>0</v>
      </c>
      <c r="J190" s="59">
        <v>13</v>
      </c>
      <c r="K190" s="63" t="s">
        <v>694</v>
      </c>
      <c r="L190" s="32" t="s">
        <v>694</v>
      </c>
      <c r="M190" s="63" t="s">
        <v>694</v>
      </c>
      <c r="N190" s="63" t="s">
        <v>694</v>
      </c>
      <c r="O190" s="63" t="s">
        <v>694</v>
      </c>
      <c r="P190" s="63" t="s">
        <v>694</v>
      </c>
      <c r="Q190" s="67" t="s">
        <v>774</v>
      </c>
      <c r="R190" s="67" t="s">
        <v>774</v>
      </c>
      <c r="S190" s="67" t="s">
        <v>774</v>
      </c>
      <c r="T190" s="67" t="s">
        <v>774</v>
      </c>
      <c r="U190" s="67" t="s">
        <v>774</v>
      </c>
      <c r="V190" s="123" t="s">
        <v>774</v>
      </c>
      <c r="W190" s="67" t="s">
        <v>694</v>
      </c>
      <c r="X190" s="67" t="s">
        <v>694</v>
      </c>
      <c r="Y190" s="67" t="s">
        <v>694</v>
      </c>
      <c r="Z190" s="67" t="s">
        <v>694</v>
      </c>
      <c r="AA190" s="67" t="s">
        <v>694</v>
      </c>
      <c r="AB190" s="123" t="s">
        <v>694</v>
      </c>
      <c r="AC190" s="63" t="s">
        <v>774</v>
      </c>
      <c r="AD190" s="32" t="s">
        <v>774</v>
      </c>
      <c r="AE190" s="63" t="s">
        <v>774</v>
      </c>
      <c r="AF190" s="63" t="s">
        <v>774</v>
      </c>
      <c r="AG190" s="63" t="s">
        <v>774</v>
      </c>
      <c r="AH190" s="59" t="s">
        <v>774</v>
      </c>
      <c r="AI190" s="63" t="s">
        <v>694</v>
      </c>
      <c r="AJ190" s="63" t="s">
        <v>694</v>
      </c>
      <c r="AK190" s="63" t="s">
        <v>694</v>
      </c>
      <c r="AL190" s="63" t="s">
        <v>694</v>
      </c>
      <c r="AM190" s="63" t="s">
        <v>694</v>
      </c>
      <c r="AN190" s="63" t="s">
        <v>694</v>
      </c>
      <c r="AO190" s="116" t="s">
        <v>774</v>
      </c>
      <c r="AP190" s="116" t="s">
        <v>774</v>
      </c>
      <c r="AQ190" s="116" t="s">
        <v>774</v>
      </c>
      <c r="AR190" s="116" t="s">
        <v>774</v>
      </c>
      <c r="AS190" s="116" t="s">
        <v>774</v>
      </c>
      <c r="AT190" s="116" t="s">
        <v>774</v>
      </c>
      <c r="AU190" s="116" t="s">
        <v>694</v>
      </c>
      <c r="AV190" s="116" t="s">
        <v>694</v>
      </c>
      <c r="AW190" s="116" t="s">
        <v>694</v>
      </c>
      <c r="AX190" s="116" t="s">
        <v>694</v>
      </c>
      <c r="AY190" s="116" t="s">
        <v>694</v>
      </c>
      <c r="AZ190" s="117" t="s">
        <v>694</v>
      </c>
    </row>
    <row r="191" spans="1:52">
      <c r="A191" s="57" t="s">
        <v>374</v>
      </c>
      <c r="B191" s="58">
        <v>101</v>
      </c>
      <c r="C191" s="58" t="s">
        <v>13</v>
      </c>
      <c r="D191" s="21" t="s">
        <v>375</v>
      </c>
      <c r="E191" s="63" t="s">
        <v>694</v>
      </c>
      <c r="F191" s="32" t="s">
        <v>694</v>
      </c>
      <c r="G191" s="63" t="s">
        <v>694</v>
      </c>
      <c r="H191" s="63" t="s">
        <v>694</v>
      </c>
      <c r="I191" s="63" t="s">
        <v>694</v>
      </c>
      <c r="J191" s="63" t="s">
        <v>694</v>
      </c>
      <c r="K191" s="63" t="s">
        <v>694</v>
      </c>
      <c r="L191" s="32" t="s">
        <v>694</v>
      </c>
      <c r="M191" s="63" t="s">
        <v>694</v>
      </c>
      <c r="N191" s="63" t="s">
        <v>694</v>
      </c>
      <c r="O191" s="63" t="s">
        <v>694</v>
      </c>
      <c r="P191" s="63" t="s">
        <v>694</v>
      </c>
      <c r="Q191" s="67" t="s">
        <v>694</v>
      </c>
      <c r="R191" s="67" t="s">
        <v>694</v>
      </c>
      <c r="S191" s="67" t="s">
        <v>694</v>
      </c>
      <c r="T191" s="67" t="s">
        <v>694</v>
      </c>
      <c r="U191" s="67" t="s">
        <v>694</v>
      </c>
      <c r="V191" s="123" t="s">
        <v>694</v>
      </c>
      <c r="W191" s="67" t="s">
        <v>694</v>
      </c>
      <c r="X191" s="67" t="s">
        <v>694</v>
      </c>
      <c r="Y191" s="67" t="s">
        <v>694</v>
      </c>
      <c r="Z191" s="67" t="s">
        <v>694</v>
      </c>
      <c r="AA191" s="67" t="s">
        <v>694</v>
      </c>
      <c r="AB191" s="123" t="s">
        <v>694</v>
      </c>
      <c r="AC191" s="63" t="s">
        <v>694</v>
      </c>
      <c r="AD191" s="32" t="s">
        <v>694</v>
      </c>
      <c r="AE191" s="63" t="s">
        <v>694</v>
      </c>
      <c r="AF191" s="63" t="s">
        <v>694</v>
      </c>
      <c r="AG191" s="63" t="s">
        <v>694</v>
      </c>
      <c r="AH191" s="63" t="s">
        <v>694</v>
      </c>
      <c r="AI191" s="63" t="s">
        <v>694</v>
      </c>
      <c r="AJ191" s="63" t="s">
        <v>694</v>
      </c>
      <c r="AK191" s="63" t="s">
        <v>694</v>
      </c>
      <c r="AL191" s="63" t="s">
        <v>694</v>
      </c>
      <c r="AM191" s="63" t="s">
        <v>694</v>
      </c>
      <c r="AN191" s="63" t="s">
        <v>694</v>
      </c>
      <c r="AO191" s="116" t="s">
        <v>694</v>
      </c>
      <c r="AP191" s="116" t="s">
        <v>694</v>
      </c>
      <c r="AQ191" s="116" t="s">
        <v>694</v>
      </c>
      <c r="AR191" s="116" t="s">
        <v>694</v>
      </c>
      <c r="AS191" s="116" t="s">
        <v>694</v>
      </c>
      <c r="AT191" s="117" t="s">
        <v>694</v>
      </c>
      <c r="AU191" s="116" t="s">
        <v>694</v>
      </c>
      <c r="AV191" s="116" t="s">
        <v>694</v>
      </c>
      <c r="AW191" s="116" t="s">
        <v>694</v>
      </c>
      <c r="AX191" s="116" t="s">
        <v>694</v>
      </c>
      <c r="AY191" s="116" t="s">
        <v>694</v>
      </c>
      <c r="AZ191" s="117" t="s">
        <v>694</v>
      </c>
    </row>
    <row r="192" spans="1:52">
      <c r="A192" s="57" t="s">
        <v>376</v>
      </c>
      <c r="B192" s="58">
        <v>101</v>
      </c>
      <c r="C192" s="58" t="s">
        <v>13</v>
      </c>
      <c r="D192" s="21" t="s">
        <v>377</v>
      </c>
      <c r="E192" s="63" t="s">
        <v>694</v>
      </c>
      <c r="F192" s="32" t="s">
        <v>694</v>
      </c>
      <c r="G192" s="63" t="s">
        <v>694</v>
      </c>
      <c r="H192" s="63" t="s">
        <v>694</v>
      </c>
      <c r="I192" s="63" t="s">
        <v>694</v>
      </c>
      <c r="J192" s="63" t="s">
        <v>694</v>
      </c>
      <c r="K192" s="63" t="s">
        <v>694</v>
      </c>
      <c r="L192" s="32" t="s">
        <v>694</v>
      </c>
      <c r="M192" s="63" t="s">
        <v>694</v>
      </c>
      <c r="N192" s="63" t="s">
        <v>694</v>
      </c>
      <c r="O192" s="63" t="s">
        <v>694</v>
      </c>
      <c r="P192" s="63" t="s">
        <v>694</v>
      </c>
      <c r="Q192" s="67" t="s">
        <v>694</v>
      </c>
      <c r="R192" s="67" t="s">
        <v>694</v>
      </c>
      <c r="S192" s="67" t="s">
        <v>694</v>
      </c>
      <c r="T192" s="67" t="s">
        <v>694</v>
      </c>
      <c r="U192" s="67" t="s">
        <v>694</v>
      </c>
      <c r="V192" s="123" t="s">
        <v>694</v>
      </c>
      <c r="W192" s="67" t="s">
        <v>694</v>
      </c>
      <c r="X192" s="67" t="s">
        <v>694</v>
      </c>
      <c r="Y192" s="67" t="s">
        <v>694</v>
      </c>
      <c r="Z192" s="67" t="s">
        <v>694</v>
      </c>
      <c r="AA192" s="67" t="s">
        <v>694</v>
      </c>
      <c r="AB192" s="123" t="s">
        <v>694</v>
      </c>
      <c r="AC192" s="63" t="s">
        <v>694</v>
      </c>
      <c r="AD192" s="32" t="s">
        <v>694</v>
      </c>
      <c r="AE192" s="63" t="s">
        <v>694</v>
      </c>
      <c r="AF192" s="63" t="s">
        <v>694</v>
      </c>
      <c r="AG192" s="63" t="s">
        <v>694</v>
      </c>
      <c r="AH192" s="63" t="s">
        <v>694</v>
      </c>
      <c r="AI192" s="63" t="s">
        <v>694</v>
      </c>
      <c r="AJ192" s="63" t="s">
        <v>694</v>
      </c>
      <c r="AK192" s="63" t="s">
        <v>694</v>
      </c>
      <c r="AL192" s="63" t="s">
        <v>694</v>
      </c>
      <c r="AM192" s="63" t="s">
        <v>694</v>
      </c>
      <c r="AN192" s="63" t="s">
        <v>694</v>
      </c>
      <c r="AO192" s="116" t="s">
        <v>694</v>
      </c>
      <c r="AP192" s="116" t="s">
        <v>694</v>
      </c>
      <c r="AQ192" s="116" t="s">
        <v>694</v>
      </c>
      <c r="AR192" s="116" t="s">
        <v>694</v>
      </c>
      <c r="AS192" s="116" t="s">
        <v>694</v>
      </c>
      <c r="AT192" s="117" t="s">
        <v>694</v>
      </c>
      <c r="AU192" s="116" t="s">
        <v>694</v>
      </c>
      <c r="AV192" s="116" t="s">
        <v>694</v>
      </c>
      <c r="AW192" s="116" t="s">
        <v>694</v>
      </c>
      <c r="AX192" s="116" t="s">
        <v>694</v>
      </c>
      <c r="AY192" s="116" t="s">
        <v>694</v>
      </c>
      <c r="AZ192" s="117" t="s">
        <v>694</v>
      </c>
    </row>
    <row r="193" spans="1:52">
      <c r="A193" s="57" t="s">
        <v>378</v>
      </c>
      <c r="B193" s="58">
        <v>171</v>
      </c>
      <c r="C193" s="58" t="s">
        <v>13</v>
      </c>
      <c r="D193" s="21" t="s">
        <v>379</v>
      </c>
      <c r="E193" s="60" t="s">
        <v>774</v>
      </c>
      <c r="F193" s="60" t="s">
        <v>774</v>
      </c>
      <c r="G193" s="60" t="s">
        <v>774</v>
      </c>
      <c r="H193" s="60" t="s">
        <v>774</v>
      </c>
      <c r="I193" s="60" t="s">
        <v>774</v>
      </c>
      <c r="J193" s="60" t="s">
        <v>774</v>
      </c>
      <c r="K193" s="63" t="s">
        <v>694</v>
      </c>
      <c r="L193" s="32" t="s">
        <v>694</v>
      </c>
      <c r="M193" s="63" t="s">
        <v>694</v>
      </c>
      <c r="N193" s="63" t="s">
        <v>694</v>
      </c>
      <c r="O193" s="63" t="s">
        <v>694</v>
      </c>
      <c r="P193" s="63" t="s">
        <v>694</v>
      </c>
      <c r="Q193" s="67" t="s">
        <v>774</v>
      </c>
      <c r="R193" s="67" t="s">
        <v>774</v>
      </c>
      <c r="S193" s="67" t="s">
        <v>774</v>
      </c>
      <c r="T193" s="67" t="s">
        <v>774</v>
      </c>
      <c r="U193" s="67" t="s">
        <v>774</v>
      </c>
      <c r="V193" s="123" t="s">
        <v>774</v>
      </c>
      <c r="W193" s="67" t="s">
        <v>694</v>
      </c>
      <c r="X193" s="67" t="s">
        <v>694</v>
      </c>
      <c r="Y193" s="67" t="s">
        <v>694</v>
      </c>
      <c r="Z193" s="67" t="s">
        <v>694</v>
      </c>
      <c r="AA193" s="67" t="s">
        <v>694</v>
      </c>
      <c r="AB193" s="123" t="s">
        <v>694</v>
      </c>
      <c r="AC193" s="63" t="s">
        <v>774</v>
      </c>
      <c r="AD193" s="32" t="s">
        <v>774</v>
      </c>
      <c r="AE193" s="63" t="s">
        <v>774</v>
      </c>
      <c r="AF193" s="63" t="s">
        <v>774</v>
      </c>
      <c r="AG193" s="63" t="s">
        <v>774</v>
      </c>
      <c r="AH193" s="59" t="s">
        <v>774</v>
      </c>
      <c r="AI193" s="63" t="s">
        <v>694</v>
      </c>
      <c r="AJ193" s="63" t="s">
        <v>694</v>
      </c>
      <c r="AK193" s="63" t="s">
        <v>694</v>
      </c>
      <c r="AL193" s="63" t="s">
        <v>694</v>
      </c>
      <c r="AM193" s="63" t="s">
        <v>694</v>
      </c>
      <c r="AN193" s="63" t="s">
        <v>694</v>
      </c>
      <c r="AO193" s="116" t="s">
        <v>774</v>
      </c>
      <c r="AP193" s="116" t="s">
        <v>774</v>
      </c>
      <c r="AQ193" s="116" t="s">
        <v>774</v>
      </c>
      <c r="AR193" s="116" t="s">
        <v>774</v>
      </c>
      <c r="AS193" s="116" t="s">
        <v>774</v>
      </c>
      <c r="AT193" s="116" t="s">
        <v>774</v>
      </c>
      <c r="AU193" s="116" t="s">
        <v>694</v>
      </c>
      <c r="AV193" s="116" t="s">
        <v>694</v>
      </c>
      <c r="AW193" s="116" t="s">
        <v>694</v>
      </c>
      <c r="AX193" s="116" t="s">
        <v>694</v>
      </c>
      <c r="AY193" s="116" t="s">
        <v>694</v>
      </c>
      <c r="AZ193" s="117" t="s">
        <v>694</v>
      </c>
    </row>
    <row r="194" spans="1:52">
      <c r="A194" s="57" t="s">
        <v>380</v>
      </c>
      <c r="B194" s="58">
        <v>171</v>
      </c>
      <c r="C194" s="58" t="s">
        <v>13</v>
      </c>
      <c r="D194" s="21" t="s">
        <v>381</v>
      </c>
      <c r="E194" s="60" t="s">
        <v>774</v>
      </c>
      <c r="F194" s="60" t="s">
        <v>774</v>
      </c>
      <c r="G194" s="60" t="s">
        <v>774</v>
      </c>
      <c r="H194" s="60" t="s">
        <v>774</v>
      </c>
      <c r="I194" s="60" t="s">
        <v>774</v>
      </c>
      <c r="J194" s="60" t="s">
        <v>774</v>
      </c>
      <c r="K194" s="63" t="s">
        <v>694</v>
      </c>
      <c r="L194" s="32" t="s">
        <v>694</v>
      </c>
      <c r="M194" s="63" t="s">
        <v>694</v>
      </c>
      <c r="N194" s="63" t="s">
        <v>694</v>
      </c>
      <c r="O194" s="63" t="s">
        <v>694</v>
      </c>
      <c r="P194" s="63" t="s">
        <v>694</v>
      </c>
      <c r="Q194" s="67">
        <v>0.75</v>
      </c>
      <c r="R194" s="67">
        <v>0</v>
      </c>
      <c r="S194" s="67">
        <v>0</v>
      </c>
      <c r="T194" s="67">
        <v>0.125</v>
      </c>
      <c r="U194" s="67">
        <v>0.125</v>
      </c>
      <c r="V194" s="123">
        <v>16</v>
      </c>
      <c r="W194" s="67" t="s">
        <v>694</v>
      </c>
      <c r="X194" s="67" t="s">
        <v>694</v>
      </c>
      <c r="Y194" s="67" t="s">
        <v>694</v>
      </c>
      <c r="Z194" s="67" t="s">
        <v>694</v>
      </c>
      <c r="AA194" s="67" t="s">
        <v>694</v>
      </c>
      <c r="AB194" s="123" t="s">
        <v>694</v>
      </c>
      <c r="AC194" s="63">
        <v>0.5</v>
      </c>
      <c r="AD194" s="32">
        <v>0</v>
      </c>
      <c r="AE194" s="63">
        <v>0</v>
      </c>
      <c r="AF194" s="63">
        <v>0.5</v>
      </c>
      <c r="AG194" s="63">
        <v>0</v>
      </c>
      <c r="AH194" s="59">
        <v>14</v>
      </c>
      <c r="AI194" s="63" t="s">
        <v>694</v>
      </c>
      <c r="AJ194" s="63" t="s">
        <v>694</v>
      </c>
      <c r="AK194" s="63" t="s">
        <v>694</v>
      </c>
      <c r="AL194" s="63" t="s">
        <v>694</v>
      </c>
      <c r="AM194" s="63" t="s">
        <v>694</v>
      </c>
      <c r="AN194" s="63" t="s">
        <v>694</v>
      </c>
      <c r="AO194" s="116" t="s">
        <v>774</v>
      </c>
      <c r="AP194" s="116" t="s">
        <v>774</v>
      </c>
      <c r="AQ194" s="116" t="s">
        <v>774</v>
      </c>
      <c r="AR194" s="116" t="s">
        <v>774</v>
      </c>
      <c r="AS194" s="116" t="s">
        <v>774</v>
      </c>
      <c r="AT194" s="116" t="s">
        <v>774</v>
      </c>
      <c r="AU194" s="116" t="s">
        <v>694</v>
      </c>
      <c r="AV194" s="116" t="s">
        <v>694</v>
      </c>
      <c r="AW194" s="116" t="s">
        <v>694</v>
      </c>
      <c r="AX194" s="116" t="s">
        <v>694</v>
      </c>
      <c r="AY194" s="116" t="s">
        <v>694</v>
      </c>
      <c r="AZ194" s="117" t="s">
        <v>694</v>
      </c>
    </row>
    <row r="195" spans="1:52">
      <c r="A195" s="57" t="s">
        <v>382</v>
      </c>
      <c r="B195" s="58">
        <v>121</v>
      </c>
      <c r="C195" s="58" t="s">
        <v>13</v>
      </c>
      <c r="D195" s="21" t="s">
        <v>383</v>
      </c>
      <c r="E195" s="60">
        <v>3.5714285714285712E-2</v>
      </c>
      <c r="F195" s="60">
        <v>0.8571428571428571</v>
      </c>
      <c r="G195" s="60">
        <v>0</v>
      </c>
      <c r="H195" s="60">
        <v>0</v>
      </c>
      <c r="I195" s="60">
        <v>0.10714285714285714</v>
      </c>
      <c r="J195" s="59">
        <v>56</v>
      </c>
      <c r="K195" s="60" t="s">
        <v>774</v>
      </c>
      <c r="L195" s="60" t="s">
        <v>774</v>
      </c>
      <c r="M195" s="60" t="s">
        <v>774</v>
      </c>
      <c r="N195" s="60" t="s">
        <v>774</v>
      </c>
      <c r="O195" s="60" t="s">
        <v>774</v>
      </c>
      <c r="P195" s="60" t="s">
        <v>774</v>
      </c>
      <c r="Q195" s="67">
        <v>0.08</v>
      </c>
      <c r="R195" s="67">
        <v>0.72</v>
      </c>
      <c r="S195" s="67">
        <v>0</v>
      </c>
      <c r="T195" s="67">
        <v>0</v>
      </c>
      <c r="U195" s="67">
        <v>0.2</v>
      </c>
      <c r="V195" s="123">
        <v>50</v>
      </c>
      <c r="W195" s="67" t="s">
        <v>774</v>
      </c>
      <c r="X195" s="67" t="s">
        <v>774</v>
      </c>
      <c r="Y195" s="67" t="s">
        <v>774</v>
      </c>
      <c r="Z195" s="67" t="s">
        <v>774</v>
      </c>
      <c r="AA195" s="67" t="s">
        <v>774</v>
      </c>
      <c r="AB195" s="123" t="s">
        <v>774</v>
      </c>
      <c r="AC195" s="63">
        <v>0.10204081632653061</v>
      </c>
      <c r="AD195" s="32">
        <v>0.77551020408163263</v>
      </c>
      <c r="AE195" s="63">
        <v>0</v>
      </c>
      <c r="AF195" s="63">
        <v>0</v>
      </c>
      <c r="AG195" s="63">
        <v>0.12244897959183673</v>
      </c>
      <c r="AH195" s="59">
        <v>49</v>
      </c>
      <c r="AI195" s="63" t="s">
        <v>774</v>
      </c>
      <c r="AJ195" s="32" t="s">
        <v>774</v>
      </c>
      <c r="AK195" s="63" t="s">
        <v>774</v>
      </c>
      <c r="AL195" s="63" t="s">
        <v>774</v>
      </c>
      <c r="AM195" s="63" t="s">
        <v>774</v>
      </c>
      <c r="AN195" s="59" t="s">
        <v>774</v>
      </c>
      <c r="AO195" s="116">
        <v>8.8235294117647065E-2</v>
      </c>
      <c r="AP195" s="116">
        <v>0.79411764705882348</v>
      </c>
      <c r="AQ195" s="116">
        <v>0</v>
      </c>
      <c r="AR195" s="116">
        <v>0</v>
      </c>
      <c r="AS195" s="116">
        <v>0.11764705882352941</v>
      </c>
      <c r="AT195" s="117">
        <v>34</v>
      </c>
      <c r="AU195" s="116" t="s">
        <v>774</v>
      </c>
      <c r="AV195" s="116" t="s">
        <v>774</v>
      </c>
      <c r="AW195" s="116" t="s">
        <v>774</v>
      </c>
      <c r="AX195" s="116" t="s">
        <v>774</v>
      </c>
      <c r="AY195" s="116" t="s">
        <v>774</v>
      </c>
      <c r="AZ195" s="116" t="s">
        <v>774</v>
      </c>
    </row>
    <row r="196" spans="1:52">
      <c r="A196" s="57" t="s">
        <v>384</v>
      </c>
      <c r="B196" s="58">
        <v>123</v>
      </c>
      <c r="C196" s="58" t="s">
        <v>13</v>
      </c>
      <c r="D196" s="21" t="s">
        <v>385</v>
      </c>
      <c r="E196" s="60">
        <v>3.4482758620689655E-2</v>
      </c>
      <c r="F196" s="60">
        <v>0.48275862068965519</v>
      </c>
      <c r="G196" s="60">
        <v>0</v>
      </c>
      <c r="H196" s="60">
        <v>0.48275862068965519</v>
      </c>
      <c r="I196" s="60">
        <v>0</v>
      </c>
      <c r="J196" s="59">
        <v>58</v>
      </c>
      <c r="K196" s="63" t="s">
        <v>694</v>
      </c>
      <c r="L196" s="32" t="s">
        <v>694</v>
      </c>
      <c r="M196" s="63" t="s">
        <v>694</v>
      </c>
      <c r="N196" s="63" t="s">
        <v>694</v>
      </c>
      <c r="O196" s="63" t="s">
        <v>694</v>
      </c>
      <c r="P196" s="63" t="s">
        <v>694</v>
      </c>
      <c r="Q196" s="67">
        <v>4.7619047619047616E-2</v>
      </c>
      <c r="R196" s="67">
        <v>0.59523809523809523</v>
      </c>
      <c r="S196" s="67">
        <v>0</v>
      </c>
      <c r="T196" s="67">
        <v>0.35714285714285715</v>
      </c>
      <c r="U196" s="67">
        <v>0</v>
      </c>
      <c r="V196" s="123">
        <v>42</v>
      </c>
      <c r="W196" s="67" t="s">
        <v>694</v>
      </c>
      <c r="X196" s="67" t="s">
        <v>694</v>
      </c>
      <c r="Y196" s="67" t="s">
        <v>694</v>
      </c>
      <c r="Z196" s="67" t="s">
        <v>694</v>
      </c>
      <c r="AA196" s="67" t="s">
        <v>694</v>
      </c>
      <c r="AB196" s="123" t="s">
        <v>694</v>
      </c>
      <c r="AC196" s="63">
        <v>5.5555555555555552E-2</v>
      </c>
      <c r="AD196" s="32">
        <v>0.53703703703703709</v>
      </c>
      <c r="AE196" s="63">
        <v>0</v>
      </c>
      <c r="AF196" s="63">
        <v>0.40740740740740738</v>
      </c>
      <c r="AG196" s="63">
        <v>0</v>
      </c>
      <c r="AH196" s="59">
        <v>54</v>
      </c>
      <c r="AI196" s="63" t="s">
        <v>694</v>
      </c>
      <c r="AJ196" s="63" t="s">
        <v>694</v>
      </c>
      <c r="AK196" s="63" t="s">
        <v>694</v>
      </c>
      <c r="AL196" s="63" t="s">
        <v>694</v>
      </c>
      <c r="AM196" s="63" t="s">
        <v>694</v>
      </c>
      <c r="AN196" s="63" t="s">
        <v>694</v>
      </c>
      <c r="AO196" s="116">
        <v>1.6666666666666666E-2</v>
      </c>
      <c r="AP196" s="116">
        <v>0.4</v>
      </c>
      <c r="AQ196" s="116">
        <v>0</v>
      </c>
      <c r="AR196" s="116">
        <v>0.58333333333333337</v>
      </c>
      <c r="AS196" s="116">
        <v>0</v>
      </c>
      <c r="AT196" s="117">
        <v>60</v>
      </c>
      <c r="AU196" s="116" t="s">
        <v>694</v>
      </c>
      <c r="AV196" s="116" t="s">
        <v>694</v>
      </c>
      <c r="AW196" s="116" t="s">
        <v>694</v>
      </c>
      <c r="AX196" s="116" t="s">
        <v>694</v>
      </c>
      <c r="AY196" s="116" t="s">
        <v>694</v>
      </c>
      <c r="AZ196" s="117" t="s">
        <v>694</v>
      </c>
    </row>
    <row r="197" spans="1:52">
      <c r="A197" s="57" t="s">
        <v>386</v>
      </c>
      <c r="B197" s="58">
        <v>171</v>
      </c>
      <c r="C197" s="58" t="s">
        <v>13</v>
      </c>
      <c r="D197" s="21" t="s">
        <v>387</v>
      </c>
      <c r="E197" s="63" t="s">
        <v>694</v>
      </c>
      <c r="F197" s="32" t="s">
        <v>694</v>
      </c>
      <c r="G197" s="63" t="s">
        <v>694</v>
      </c>
      <c r="H197" s="63" t="s">
        <v>694</v>
      </c>
      <c r="I197" s="63" t="s">
        <v>694</v>
      </c>
      <c r="J197" s="63" t="s">
        <v>694</v>
      </c>
      <c r="K197" s="63" t="s">
        <v>694</v>
      </c>
      <c r="L197" s="32" t="s">
        <v>694</v>
      </c>
      <c r="M197" s="63" t="s">
        <v>694</v>
      </c>
      <c r="N197" s="63" t="s">
        <v>694</v>
      </c>
      <c r="O197" s="63" t="s">
        <v>694</v>
      </c>
      <c r="P197" s="63" t="s">
        <v>694</v>
      </c>
      <c r="Q197" s="67" t="s">
        <v>694</v>
      </c>
      <c r="R197" s="67" t="s">
        <v>694</v>
      </c>
      <c r="S197" s="67" t="s">
        <v>694</v>
      </c>
      <c r="T197" s="67" t="s">
        <v>694</v>
      </c>
      <c r="U197" s="67" t="s">
        <v>694</v>
      </c>
      <c r="V197" s="123" t="s">
        <v>694</v>
      </c>
      <c r="W197" s="67" t="s">
        <v>694</v>
      </c>
      <c r="X197" s="67" t="s">
        <v>694</v>
      </c>
      <c r="Y197" s="67" t="s">
        <v>694</v>
      </c>
      <c r="Z197" s="67" t="s">
        <v>694</v>
      </c>
      <c r="AA197" s="67" t="s">
        <v>694</v>
      </c>
      <c r="AB197" s="123" t="s">
        <v>694</v>
      </c>
      <c r="AC197" s="63" t="s">
        <v>694</v>
      </c>
      <c r="AD197" s="32" t="s">
        <v>694</v>
      </c>
      <c r="AE197" s="63" t="s">
        <v>694</v>
      </c>
      <c r="AF197" s="63" t="s">
        <v>694</v>
      </c>
      <c r="AG197" s="63" t="s">
        <v>694</v>
      </c>
      <c r="AH197" s="63" t="s">
        <v>694</v>
      </c>
      <c r="AI197" s="63" t="s">
        <v>694</v>
      </c>
      <c r="AJ197" s="63" t="s">
        <v>694</v>
      </c>
      <c r="AK197" s="63" t="s">
        <v>694</v>
      </c>
      <c r="AL197" s="63" t="s">
        <v>694</v>
      </c>
      <c r="AM197" s="63" t="s">
        <v>694</v>
      </c>
      <c r="AN197" s="63" t="s">
        <v>694</v>
      </c>
      <c r="AO197" s="116" t="s">
        <v>774</v>
      </c>
      <c r="AP197" s="116" t="s">
        <v>774</v>
      </c>
      <c r="AQ197" s="116" t="s">
        <v>774</v>
      </c>
      <c r="AR197" s="116" t="s">
        <v>774</v>
      </c>
      <c r="AS197" s="116" t="s">
        <v>774</v>
      </c>
      <c r="AT197" s="116" t="s">
        <v>774</v>
      </c>
      <c r="AU197" s="116" t="s">
        <v>694</v>
      </c>
      <c r="AV197" s="116" t="s">
        <v>694</v>
      </c>
      <c r="AW197" s="116" t="s">
        <v>694</v>
      </c>
      <c r="AX197" s="116" t="s">
        <v>694</v>
      </c>
      <c r="AY197" s="116" t="s">
        <v>694</v>
      </c>
      <c r="AZ197" s="117" t="s">
        <v>694</v>
      </c>
    </row>
    <row r="198" spans="1:52">
      <c r="A198" s="57" t="s">
        <v>388</v>
      </c>
      <c r="B198" s="58">
        <v>101</v>
      </c>
      <c r="C198" s="58" t="s">
        <v>13</v>
      </c>
      <c r="D198" s="21" t="s">
        <v>389</v>
      </c>
      <c r="E198" s="63" t="s">
        <v>694</v>
      </c>
      <c r="F198" s="32" t="s">
        <v>694</v>
      </c>
      <c r="G198" s="63" t="s">
        <v>694</v>
      </c>
      <c r="H198" s="63" t="s">
        <v>694</v>
      </c>
      <c r="I198" s="63" t="s">
        <v>694</v>
      </c>
      <c r="J198" s="63" t="s">
        <v>694</v>
      </c>
      <c r="K198" s="63" t="s">
        <v>694</v>
      </c>
      <c r="L198" s="32" t="s">
        <v>694</v>
      </c>
      <c r="M198" s="63" t="s">
        <v>694</v>
      </c>
      <c r="N198" s="63" t="s">
        <v>694</v>
      </c>
      <c r="O198" s="63" t="s">
        <v>694</v>
      </c>
      <c r="P198" s="63" t="s">
        <v>694</v>
      </c>
      <c r="Q198" s="67" t="s">
        <v>694</v>
      </c>
      <c r="R198" s="67" t="s">
        <v>694</v>
      </c>
      <c r="S198" s="67" t="s">
        <v>694</v>
      </c>
      <c r="T198" s="67" t="s">
        <v>694</v>
      </c>
      <c r="U198" s="67" t="s">
        <v>694</v>
      </c>
      <c r="V198" s="123" t="s">
        <v>694</v>
      </c>
      <c r="W198" s="67" t="s">
        <v>694</v>
      </c>
      <c r="X198" s="67" t="s">
        <v>694</v>
      </c>
      <c r="Y198" s="67" t="s">
        <v>694</v>
      </c>
      <c r="Z198" s="67" t="s">
        <v>694</v>
      </c>
      <c r="AA198" s="67" t="s">
        <v>694</v>
      </c>
      <c r="AB198" s="123" t="s">
        <v>694</v>
      </c>
      <c r="AC198" s="63" t="s">
        <v>694</v>
      </c>
      <c r="AD198" s="32" t="s">
        <v>694</v>
      </c>
      <c r="AE198" s="63" t="s">
        <v>694</v>
      </c>
      <c r="AF198" s="63" t="s">
        <v>694</v>
      </c>
      <c r="AG198" s="63" t="s">
        <v>694</v>
      </c>
      <c r="AH198" s="63" t="s">
        <v>694</v>
      </c>
      <c r="AI198" s="63" t="s">
        <v>694</v>
      </c>
      <c r="AJ198" s="63" t="s">
        <v>694</v>
      </c>
      <c r="AK198" s="63" t="s">
        <v>694</v>
      </c>
      <c r="AL198" s="63" t="s">
        <v>694</v>
      </c>
      <c r="AM198" s="63" t="s">
        <v>694</v>
      </c>
      <c r="AN198" s="63" t="s">
        <v>694</v>
      </c>
      <c r="AO198" s="116" t="s">
        <v>694</v>
      </c>
      <c r="AP198" s="116" t="s">
        <v>694</v>
      </c>
      <c r="AQ198" s="116" t="s">
        <v>694</v>
      </c>
      <c r="AR198" s="116" t="s">
        <v>694</v>
      </c>
      <c r="AS198" s="116" t="s">
        <v>694</v>
      </c>
      <c r="AT198" s="117" t="s">
        <v>694</v>
      </c>
      <c r="AU198" s="116" t="s">
        <v>694</v>
      </c>
      <c r="AV198" s="116" t="s">
        <v>694</v>
      </c>
      <c r="AW198" s="116" t="s">
        <v>694</v>
      </c>
      <c r="AX198" s="116" t="s">
        <v>694</v>
      </c>
      <c r="AY198" s="116" t="s">
        <v>694</v>
      </c>
      <c r="AZ198" s="117" t="s">
        <v>694</v>
      </c>
    </row>
    <row r="199" spans="1:52">
      <c r="A199" s="57" t="s">
        <v>390</v>
      </c>
      <c r="B199" s="58">
        <v>123</v>
      </c>
      <c r="C199" s="58" t="s">
        <v>8</v>
      </c>
      <c r="D199" s="21" t="s">
        <v>391</v>
      </c>
      <c r="E199" s="60">
        <v>0.19480519480519481</v>
      </c>
      <c r="F199" s="60">
        <v>0.5</v>
      </c>
      <c r="G199" s="60">
        <v>0</v>
      </c>
      <c r="H199" s="60">
        <v>0.15584415584415584</v>
      </c>
      <c r="I199" s="60">
        <v>0.14935064935064934</v>
      </c>
      <c r="J199" s="59">
        <v>154</v>
      </c>
      <c r="K199" s="63" t="s">
        <v>694</v>
      </c>
      <c r="L199" s="32" t="s">
        <v>694</v>
      </c>
      <c r="M199" s="63" t="s">
        <v>694</v>
      </c>
      <c r="N199" s="63" t="s">
        <v>694</v>
      </c>
      <c r="O199" s="63" t="s">
        <v>694</v>
      </c>
      <c r="P199" s="63" t="s">
        <v>694</v>
      </c>
      <c r="Q199" s="67">
        <v>0.16447368421052633</v>
      </c>
      <c r="R199" s="67">
        <v>0.45394736842105265</v>
      </c>
      <c r="S199" s="67">
        <v>0</v>
      </c>
      <c r="T199" s="67">
        <v>0.25</v>
      </c>
      <c r="U199" s="67">
        <v>0.13157894736842105</v>
      </c>
      <c r="V199" s="123">
        <v>152</v>
      </c>
      <c r="W199" s="67" t="s">
        <v>694</v>
      </c>
      <c r="X199" s="67" t="s">
        <v>694</v>
      </c>
      <c r="Y199" s="67" t="s">
        <v>694</v>
      </c>
      <c r="Z199" s="67" t="s">
        <v>694</v>
      </c>
      <c r="AA199" s="67" t="s">
        <v>694</v>
      </c>
      <c r="AB199" s="123" t="s">
        <v>694</v>
      </c>
      <c r="AC199" s="63">
        <v>0.19125683060109289</v>
      </c>
      <c r="AD199" s="32">
        <v>0.48087431693989069</v>
      </c>
      <c r="AE199" s="63">
        <v>0</v>
      </c>
      <c r="AF199" s="63">
        <v>0.20218579234972678</v>
      </c>
      <c r="AG199" s="63">
        <v>0.12568306010928962</v>
      </c>
      <c r="AH199" s="59">
        <v>183</v>
      </c>
      <c r="AI199" s="63" t="s">
        <v>774</v>
      </c>
      <c r="AJ199" s="32" t="s">
        <v>774</v>
      </c>
      <c r="AK199" s="63" t="s">
        <v>774</v>
      </c>
      <c r="AL199" s="63" t="s">
        <v>774</v>
      </c>
      <c r="AM199" s="63" t="s">
        <v>774</v>
      </c>
      <c r="AN199" s="59" t="s">
        <v>774</v>
      </c>
      <c r="AO199" s="116">
        <v>0.11042944785276074</v>
      </c>
      <c r="AP199" s="116">
        <v>0.60122699386503065</v>
      </c>
      <c r="AQ199" s="116">
        <v>6.1349693251533744E-3</v>
      </c>
      <c r="AR199" s="116">
        <v>0.17791411042944785</v>
      </c>
      <c r="AS199" s="116">
        <v>0.10429447852760736</v>
      </c>
      <c r="AT199" s="117">
        <v>163</v>
      </c>
      <c r="AU199" s="116" t="s">
        <v>694</v>
      </c>
      <c r="AV199" s="116" t="s">
        <v>694</v>
      </c>
      <c r="AW199" s="116" t="s">
        <v>694</v>
      </c>
      <c r="AX199" s="116" t="s">
        <v>694</v>
      </c>
      <c r="AY199" s="116" t="s">
        <v>694</v>
      </c>
      <c r="AZ199" s="117" t="s">
        <v>694</v>
      </c>
    </row>
    <row r="200" spans="1:52">
      <c r="A200" s="57" t="s">
        <v>392</v>
      </c>
      <c r="B200" s="58">
        <v>171</v>
      </c>
      <c r="C200" s="58" t="s">
        <v>13</v>
      </c>
      <c r="D200" s="21" t="s">
        <v>393</v>
      </c>
      <c r="E200" s="60" t="s">
        <v>774</v>
      </c>
      <c r="F200" s="60" t="s">
        <v>774</v>
      </c>
      <c r="G200" s="60" t="s">
        <v>774</v>
      </c>
      <c r="H200" s="60" t="s">
        <v>774</v>
      </c>
      <c r="I200" s="60" t="s">
        <v>774</v>
      </c>
      <c r="J200" s="60" t="s">
        <v>774</v>
      </c>
      <c r="K200" s="63" t="s">
        <v>694</v>
      </c>
      <c r="L200" s="32" t="s">
        <v>694</v>
      </c>
      <c r="M200" s="63" t="s">
        <v>694</v>
      </c>
      <c r="N200" s="63" t="s">
        <v>694</v>
      </c>
      <c r="O200" s="63" t="s">
        <v>694</v>
      </c>
      <c r="P200" s="63" t="s">
        <v>694</v>
      </c>
      <c r="Q200" s="67" t="s">
        <v>774</v>
      </c>
      <c r="R200" s="67" t="s">
        <v>774</v>
      </c>
      <c r="S200" s="67" t="s">
        <v>774</v>
      </c>
      <c r="T200" s="67" t="s">
        <v>774</v>
      </c>
      <c r="U200" s="67" t="s">
        <v>774</v>
      </c>
      <c r="V200" s="123" t="s">
        <v>774</v>
      </c>
      <c r="W200" s="67" t="s">
        <v>694</v>
      </c>
      <c r="X200" s="67" t="s">
        <v>694</v>
      </c>
      <c r="Y200" s="67" t="s">
        <v>694</v>
      </c>
      <c r="Z200" s="67" t="s">
        <v>694</v>
      </c>
      <c r="AA200" s="67" t="s">
        <v>694</v>
      </c>
      <c r="AB200" s="123" t="s">
        <v>694</v>
      </c>
      <c r="AC200" s="63" t="s">
        <v>774</v>
      </c>
      <c r="AD200" s="32" t="s">
        <v>774</v>
      </c>
      <c r="AE200" s="63" t="s">
        <v>774</v>
      </c>
      <c r="AF200" s="63" t="s">
        <v>774</v>
      </c>
      <c r="AG200" s="63" t="s">
        <v>774</v>
      </c>
      <c r="AH200" s="59" t="s">
        <v>774</v>
      </c>
      <c r="AI200" s="63" t="s">
        <v>694</v>
      </c>
      <c r="AJ200" s="63" t="s">
        <v>694</v>
      </c>
      <c r="AK200" s="63" t="s">
        <v>694</v>
      </c>
      <c r="AL200" s="63" t="s">
        <v>694</v>
      </c>
      <c r="AM200" s="63" t="s">
        <v>694</v>
      </c>
      <c r="AN200" s="63" t="s">
        <v>694</v>
      </c>
      <c r="AO200" s="116" t="s">
        <v>694</v>
      </c>
      <c r="AP200" s="116" t="s">
        <v>694</v>
      </c>
      <c r="AQ200" s="116" t="s">
        <v>694</v>
      </c>
      <c r="AR200" s="116" t="s">
        <v>694</v>
      </c>
      <c r="AS200" s="116" t="s">
        <v>694</v>
      </c>
      <c r="AT200" s="117" t="s">
        <v>694</v>
      </c>
      <c r="AU200" s="116" t="s">
        <v>694</v>
      </c>
      <c r="AV200" s="116" t="s">
        <v>694</v>
      </c>
      <c r="AW200" s="116" t="s">
        <v>694</v>
      </c>
      <c r="AX200" s="116" t="s">
        <v>694</v>
      </c>
      <c r="AY200" s="116" t="s">
        <v>694</v>
      </c>
      <c r="AZ200" s="117" t="s">
        <v>694</v>
      </c>
    </row>
    <row r="201" spans="1:52">
      <c r="A201" s="57" t="s">
        <v>394</v>
      </c>
      <c r="B201" s="58">
        <v>123</v>
      </c>
      <c r="C201" s="58" t="s">
        <v>13</v>
      </c>
      <c r="D201" s="21" t="s">
        <v>395</v>
      </c>
      <c r="E201" s="60" t="s">
        <v>774</v>
      </c>
      <c r="F201" s="60" t="s">
        <v>774</v>
      </c>
      <c r="G201" s="60" t="s">
        <v>774</v>
      </c>
      <c r="H201" s="60" t="s">
        <v>774</v>
      </c>
      <c r="I201" s="60" t="s">
        <v>774</v>
      </c>
      <c r="J201" s="60" t="s">
        <v>774</v>
      </c>
      <c r="K201" s="63" t="s">
        <v>694</v>
      </c>
      <c r="L201" s="32" t="s">
        <v>694</v>
      </c>
      <c r="M201" s="63" t="s">
        <v>694</v>
      </c>
      <c r="N201" s="63" t="s">
        <v>694</v>
      </c>
      <c r="O201" s="63" t="s">
        <v>694</v>
      </c>
      <c r="P201" s="63" t="s">
        <v>694</v>
      </c>
      <c r="Q201" s="67" t="s">
        <v>694</v>
      </c>
      <c r="R201" s="67" t="s">
        <v>694</v>
      </c>
      <c r="S201" s="67" t="s">
        <v>694</v>
      </c>
      <c r="T201" s="67" t="s">
        <v>694</v>
      </c>
      <c r="U201" s="67" t="s">
        <v>694</v>
      </c>
      <c r="V201" s="123" t="s">
        <v>694</v>
      </c>
      <c r="W201" s="67" t="s">
        <v>694</v>
      </c>
      <c r="X201" s="67" t="s">
        <v>694</v>
      </c>
      <c r="Y201" s="67" t="s">
        <v>694</v>
      </c>
      <c r="Z201" s="67" t="s">
        <v>694</v>
      </c>
      <c r="AA201" s="67" t="s">
        <v>694</v>
      </c>
      <c r="AB201" s="123" t="s">
        <v>694</v>
      </c>
      <c r="AC201" s="63" t="s">
        <v>694</v>
      </c>
      <c r="AD201" s="32" t="s">
        <v>694</v>
      </c>
      <c r="AE201" s="63" t="s">
        <v>694</v>
      </c>
      <c r="AF201" s="63" t="s">
        <v>694</v>
      </c>
      <c r="AG201" s="63" t="s">
        <v>694</v>
      </c>
      <c r="AH201" s="63" t="s">
        <v>694</v>
      </c>
      <c r="AI201" s="63" t="s">
        <v>694</v>
      </c>
      <c r="AJ201" s="63" t="s">
        <v>694</v>
      </c>
      <c r="AK201" s="63" t="s">
        <v>694</v>
      </c>
      <c r="AL201" s="63" t="s">
        <v>694</v>
      </c>
      <c r="AM201" s="63" t="s">
        <v>694</v>
      </c>
      <c r="AN201" s="63" t="s">
        <v>694</v>
      </c>
      <c r="AO201" s="116" t="s">
        <v>774</v>
      </c>
      <c r="AP201" s="116" t="s">
        <v>774</v>
      </c>
      <c r="AQ201" s="116" t="s">
        <v>774</v>
      </c>
      <c r="AR201" s="116" t="s">
        <v>774</v>
      </c>
      <c r="AS201" s="116" t="s">
        <v>774</v>
      </c>
      <c r="AT201" s="116" t="s">
        <v>774</v>
      </c>
      <c r="AU201" s="116" t="s">
        <v>694</v>
      </c>
      <c r="AV201" s="116" t="s">
        <v>694</v>
      </c>
      <c r="AW201" s="116" t="s">
        <v>694</v>
      </c>
      <c r="AX201" s="116" t="s">
        <v>694</v>
      </c>
      <c r="AY201" s="116" t="s">
        <v>694</v>
      </c>
      <c r="AZ201" s="117" t="s">
        <v>694</v>
      </c>
    </row>
    <row r="202" spans="1:52">
      <c r="A202" s="57" t="s">
        <v>396</v>
      </c>
      <c r="B202" s="58">
        <v>113</v>
      </c>
      <c r="C202" s="58" t="s">
        <v>13</v>
      </c>
      <c r="D202" s="21" t="s">
        <v>397</v>
      </c>
      <c r="E202" s="60" t="s">
        <v>774</v>
      </c>
      <c r="F202" s="60" t="s">
        <v>774</v>
      </c>
      <c r="G202" s="60" t="s">
        <v>774</v>
      </c>
      <c r="H202" s="60" t="s">
        <v>774</v>
      </c>
      <c r="I202" s="60" t="s">
        <v>774</v>
      </c>
      <c r="J202" s="60" t="s">
        <v>774</v>
      </c>
      <c r="K202" s="63" t="s">
        <v>694</v>
      </c>
      <c r="L202" s="32" t="s">
        <v>694</v>
      </c>
      <c r="M202" s="63" t="s">
        <v>694</v>
      </c>
      <c r="N202" s="63" t="s">
        <v>694</v>
      </c>
      <c r="O202" s="63" t="s">
        <v>694</v>
      </c>
      <c r="P202" s="63" t="s">
        <v>694</v>
      </c>
      <c r="Q202" s="67" t="s">
        <v>774</v>
      </c>
      <c r="R202" s="67" t="s">
        <v>774</v>
      </c>
      <c r="S202" s="67" t="s">
        <v>774</v>
      </c>
      <c r="T202" s="67" t="s">
        <v>774</v>
      </c>
      <c r="U202" s="67" t="s">
        <v>774</v>
      </c>
      <c r="V202" s="123" t="s">
        <v>774</v>
      </c>
      <c r="W202" s="67" t="s">
        <v>694</v>
      </c>
      <c r="X202" s="67" t="s">
        <v>694</v>
      </c>
      <c r="Y202" s="67" t="s">
        <v>694</v>
      </c>
      <c r="Z202" s="67" t="s">
        <v>694</v>
      </c>
      <c r="AA202" s="67" t="s">
        <v>694</v>
      </c>
      <c r="AB202" s="123" t="s">
        <v>694</v>
      </c>
      <c r="AC202" s="63" t="s">
        <v>774</v>
      </c>
      <c r="AD202" s="32" t="s">
        <v>774</v>
      </c>
      <c r="AE202" s="63" t="s">
        <v>774</v>
      </c>
      <c r="AF202" s="63" t="s">
        <v>774</v>
      </c>
      <c r="AG202" s="63" t="s">
        <v>774</v>
      </c>
      <c r="AH202" s="59" t="s">
        <v>774</v>
      </c>
      <c r="AI202" s="63" t="s">
        <v>694</v>
      </c>
      <c r="AJ202" s="63" t="s">
        <v>694</v>
      </c>
      <c r="AK202" s="63" t="s">
        <v>694</v>
      </c>
      <c r="AL202" s="63" t="s">
        <v>694</v>
      </c>
      <c r="AM202" s="63" t="s">
        <v>694</v>
      </c>
      <c r="AN202" s="63" t="s">
        <v>694</v>
      </c>
      <c r="AO202" s="116" t="s">
        <v>774</v>
      </c>
      <c r="AP202" s="116" t="s">
        <v>774</v>
      </c>
      <c r="AQ202" s="116" t="s">
        <v>774</v>
      </c>
      <c r="AR202" s="116" t="s">
        <v>774</v>
      </c>
      <c r="AS202" s="116" t="s">
        <v>774</v>
      </c>
      <c r="AT202" s="116" t="s">
        <v>774</v>
      </c>
      <c r="AU202" s="116" t="s">
        <v>694</v>
      </c>
      <c r="AV202" s="116" t="s">
        <v>694</v>
      </c>
      <c r="AW202" s="116" t="s">
        <v>694</v>
      </c>
      <c r="AX202" s="116" t="s">
        <v>694</v>
      </c>
      <c r="AY202" s="116" t="s">
        <v>694</v>
      </c>
      <c r="AZ202" s="117" t="s">
        <v>694</v>
      </c>
    </row>
    <row r="203" spans="1:52">
      <c r="A203" s="57" t="s">
        <v>398</v>
      </c>
      <c r="B203" s="58">
        <v>121</v>
      </c>
      <c r="C203" s="58" t="s">
        <v>13</v>
      </c>
      <c r="D203" s="21" t="s">
        <v>399</v>
      </c>
      <c r="E203" s="60">
        <v>7.2164948453608241E-2</v>
      </c>
      <c r="F203" s="60">
        <v>0.52577319587628868</v>
      </c>
      <c r="G203" s="60">
        <v>0</v>
      </c>
      <c r="H203" s="60">
        <v>0.18556701030927836</v>
      </c>
      <c r="I203" s="60">
        <v>0.21649484536082475</v>
      </c>
      <c r="J203" s="59">
        <v>97</v>
      </c>
      <c r="K203" s="63" t="s">
        <v>694</v>
      </c>
      <c r="L203" s="32" t="s">
        <v>694</v>
      </c>
      <c r="M203" s="63" t="s">
        <v>694</v>
      </c>
      <c r="N203" s="63" t="s">
        <v>694</v>
      </c>
      <c r="O203" s="63" t="s">
        <v>694</v>
      </c>
      <c r="P203" s="63" t="s">
        <v>694</v>
      </c>
      <c r="Q203" s="67">
        <v>5.6179775280898875E-2</v>
      </c>
      <c r="R203" s="67">
        <v>0.651685393258427</v>
      </c>
      <c r="S203" s="67">
        <v>0</v>
      </c>
      <c r="T203" s="67">
        <v>0.14606741573033707</v>
      </c>
      <c r="U203" s="67">
        <v>0.14606741573033707</v>
      </c>
      <c r="V203" s="123">
        <v>89</v>
      </c>
      <c r="W203" s="67" t="s">
        <v>694</v>
      </c>
      <c r="X203" s="67" t="s">
        <v>694</v>
      </c>
      <c r="Y203" s="67" t="s">
        <v>694</v>
      </c>
      <c r="Z203" s="67" t="s">
        <v>694</v>
      </c>
      <c r="AA203" s="67" t="s">
        <v>694</v>
      </c>
      <c r="AB203" s="123" t="s">
        <v>694</v>
      </c>
      <c r="AC203" s="63">
        <v>8.1632653061224483E-2</v>
      </c>
      <c r="AD203" s="32">
        <v>0.6428571428571429</v>
      </c>
      <c r="AE203" s="63">
        <v>0</v>
      </c>
      <c r="AF203" s="63">
        <v>0.17346938775510204</v>
      </c>
      <c r="AG203" s="63">
        <v>0.10204081632653061</v>
      </c>
      <c r="AH203" s="59">
        <v>98</v>
      </c>
      <c r="AI203" s="63" t="s">
        <v>694</v>
      </c>
      <c r="AJ203" s="63" t="s">
        <v>694</v>
      </c>
      <c r="AK203" s="63" t="s">
        <v>694</v>
      </c>
      <c r="AL203" s="63" t="s">
        <v>694</v>
      </c>
      <c r="AM203" s="63" t="s">
        <v>694</v>
      </c>
      <c r="AN203" s="63" t="s">
        <v>694</v>
      </c>
      <c r="AO203" s="116">
        <v>8.4337349397590355E-2</v>
      </c>
      <c r="AP203" s="116">
        <v>0.48192771084337349</v>
      </c>
      <c r="AQ203" s="116">
        <v>0</v>
      </c>
      <c r="AR203" s="116">
        <v>0.20481927710843373</v>
      </c>
      <c r="AS203" s="116">
        <v>0.2289156626506024</v>
      </c>
      <c r="AT203" s="117">
        <v>83</v>
      </c>
      <c r="AU203" s="116" t="s">
        <v>694</v>
      </c>
      <c r="AV203" s="116" t="s">
        <v>694</v>
      </c>
      <c r="AW203" s="116" t="s">
        <v>694</v>
      </c>
      <c r="AX203" s="116" t="s">
        <v>694</v>
      </c>
      <c r="AY203" s="116" t="s">
        <v>694</v>
      </c>
      <c r="AZ203" s="117" t="s">
        <v>694</v>
      </c>
    </row>
    <row r="204" spans="1:52">
      <c r="A204" s="70" t="s">
        <v>400</v>
      </c>
      <c r="B204" s="58">
        <v>171</v>
      </c>
      <c r="C204" s="58" t="s">
        <v>13</v>
      </c>
      <c r="D204" s="21" t="s">
        <v>401</v>
      </c>
      <c r="E204" s="63" t="s">
        <v>694</v>
      </c>
      <c r="F204" s="32" t="s">
        <v>694</v>
      </c>
      <c r="G204" s="63" t="s">
        <v>694</v>
      </c>
      <c r="H204" s="63" t="s">
        <v>694</v>
      </c>
      <c r="I204" s="63" t="s">
        <v>694</v>
      </c>
      <c r="J204" s="63" t="s">
        <v>694</v>
      </c>
      <c r="K204" s="63" t="s">
        <v>694</v>
      </c>
      <c r="L204" s="32" t="s">
        <v>694</v>
      </c>
      <c r="M204" s="63" t="s">
        <v>694</v>
      </c>
      <c r="N204" s="63" t="s">
        <v>694</v>
      </c>
      <c r="O204" s="63" t="s">
        <v>694</v>
      </c>
      <c r="P204" s="63" t="s">
        <v>694</v>
      </c>
      <c r="Q204" s="67" t="s">
        <v>694</v>
      </c>
      <c r="R204" s="67" t="s">
        <v>694</v>
      </c>
      <c r="S204" s="67" t="s">
        <v>694</v>
      </c>
      <c r="T204" s="67" t="s">
        <v>694</v>
      </c>
      <c r="U204" s="67" t="s">
        <v>694</v>
      </c>
      <c r="V204" s="123" t="s">
        <v>694</v>
      </c>
      <c r="W204" s="67" t="s">
        <v>694</v>
      </c>
      <c r="X204" s="67" t="s">
        <v>694</v>
      </c>
      <c r="Y204" s="67" t="s">
        <v>694</v>
      </c>
      <c r="Z204" s="67" t="s">
        <v>694</v>
      </c>
      <c r="AA204" s="67" t="s">
        <v>694</v>
      </c>
      <c r="AB204" s="123" t="s">
        <v>694</v>
      </c>
      <c r="AC204" s="63" t="s">
        <v>694</v>
      </c>
      <c r="AD204" s="32" t="s">
        <v>694</v>
      </c>
      <c r="AE204" s="63" t="s">
        <v>694</v>
      </c>
      <c r="AF204" s="63" t="s">
        <v>694</v>
      </c>
      <c r="AG204" s="63" t="s">
        <v>694</v>
      </c>
      <c r="AH204" s="63" t="s">
        <v>694</v>
      </c>
      <c r="AI204" s="63" t="s">
        <v>694</v>
      </c>
      <c r="AJ204" s="63" t="s">
        <v>694</v>
      </c>
      <c r="AK204" s="63" t="s">
        <v>694</v>
      </c>
      <c r="AL204" s="63" t="s">
        <v>694</v>
      </c>
      <c r="AM204" s="63" t="s">
        <v>694</v>
      </c>
      <c r="AN204" s="63" t="s">
        <v>694</v>
      </c>
      <c r="AO204" s="116" t="s">
        <v>694</v>
      </c>
      <c r="AP204" s="116" t="s">
        <v>694</v>
      </c>
      <c r="AQ204" s="116" t="s">
        <v>694</v>
      </c>
      <c r="AR204" s="116" t="s">
        <v>694</v>
      </c>
      <c r="AS204" s="116" t="s">
        <v>694</v>
      </c>
      <c r="AT204" s="117" t="s">
        <v>694</v>
      </c>
      <c r="AU204" s="116" t="s">
        <v>694</v>
      </c>
      <c r="AV204" s="116" t="s">
        <v>694</v>
      </c>
      <c r="AW204" s="116" t="s">
        <v>694</v>
      </c>
      <c r="AX204" s="116" t="s">
        <v>694</v>
      </c>
      <c r="AY204" s="116" t="s">
        <v>694</v>
      </c>
      <c r="AZ204" s="117" t="s">
        <v>694</v>
      </c>
    </row>
    <row r="205" spans="1:52">
      <c r="A205" s="57" t="s">
        <v>402</v>
      </c>
      <c r="B205" s="58">
        <v>113</v>
      </c>
      <c r="C205" s="58" t="s">
        <v>13</v>
      </c>
      <c r="D205" s="21" t="s">
        <v>403</v>
      </c>
      <c r="E205" s="60">
        <v>0</v>
      </c>
      <c r="F205" s="60">
        <v>0.88235294117647056</v>
      </c>
      <c r="G205" s="60">
        <v>0</v>
      </c>
      <c r="H205" s="60">
        <v>0</v>
      </c>
      <c r="I205" s="60">
        <v>0.11764705882352941</v>
      </c>
      <c r="J205" s="59">
        <v>17</v>
      </c>
      <c r="K205" s="60" t="s">
        <v>774</v>
      </c>
      <c r="L205" s="60" t="s">
        <v>774</v>
      </c>
      <c r="M205" s="60" t="s">
        <v>774</v>
      </c>
      <c r="N205" s="60" t="s">
        <v>774</v>
      </c>
      <c r="O205" s="60" t="s">
        <v>774</v>
      </c>
      <c r="P205" s="60" t="s">
        <v>774</v>
      </c>
      <c r="Q205" s="67">
        <v>0</v>
      </c>
      <c r="R205" s="67">
        <v>0.81818181818181823</v>
      </c>
      <c r="S205" s="67">
        <v>0</v>
      </c>
      <c r="T205" s="67">
        <v>0</v>
      </c>
      <c r="U205" s="67">
        <v>0.18181818181818182</v>
      </c>
      <c r="V205" s="123">
        <v>11</v>
      </c>
      <c r="W205" s="67" t="s">
        <v>774</v>
      </c>
      <c r="X205" s="67" t="s">
        <v>774</v>
      </c>
      <c r="Y205" s="67" t="s">
        <v>774</v>
      </c>
      <c r="Z205" s="67" t="s">
        <v>774</v>
      </c>
      <c r="AA205" s="67" t="s">
        <v>774</v>
      </c>
      <c r="AB205" s="123" t="s">
        <v>774</v>
      </c>
      <c r="AC205" s="63">
        <v>0</v>
      </c>
      <c r="AD205" s="32">
        <v>1</v>
      </c>
      <c r="AE205" s="63">
        <v>0</v>
      </c>
      <c r="AF205" s="63">
        <v>0</v>
      </c>
      <c r="AG205" s="63">
        <v>0</v>
      </c>
      <c r="AH205" s="59">
        <v>12</v>
      </c>
      <c r="AI205" s="63" t="s">
        <v>694</v>
      </c>
      <c r="AJ205" s="63" t="s">
        <v>694</v>
      </c>
      <c r="AK205" s="63" t="s">
        <v>694</v>
      </c>
      <c r="AL205" s="63" t="s">
        <v>694</v>
      </c>
      <c r="AM205" s="63" t="s">
        <v>694</v>
      </c>
      <c r="AN205" s="63" t="s">
        <v>694</v>
      </c>
      <c r="AO205" s="116">
        <v>0</v>
      </c>
      <c r="AP205" s="116">
        <v>1</v>
      </c>
      <c r="AQ205" s="116">
        <v>0</v>
      </c>
      <c r="AR205" s="116">
        <v>0</v>
      </c>
      <c r="AS205" s="116">
        <v>0</v>
      </c>
      <c r="AT205" s="117">
        <v>20</v>
      </c>
      <c r="AU205" s="116" t="s">
        <v>694</v>
      </c>
      <c r="AV205" s="116" t="s">
        <v>694</v>
      </c>
      <c r="AW205" s="116" t="s">
        <v>694</v>
      </c>
      <c r="AX205" s="116" t="s">
        <v>694</v>
      </c>
      <c r="AY205" s="116" t="s">
        <v>694</v>
      </c>
      <c r="AZ205" s="117" t="s">
        <v>694</v>
      </c>
    </row>
    <row r="206" spans="1:52">
      <c r="A206" s="57" t="s">
        <v>404</v>
      </c>
      <c r="B206" s="58">
        <v>123</v>
      </c>
      <c r="C206" s="58" t="s">
        <v>13</v>
      </c>
      <c r="D206" s="21" t="s">
        <v>405</v>
      </c>
      <c r="E206" s="60" t="s">
        <v>774</v>
      </c>
      <c r="F206" s="60" t="s">
        <v>774</v>
      </c>
      <c r="G206" s="60" t="s">
        <v>774</v>
      </c>
      <c r="H206" s="60" t="s">
        <v>774</v>
      </c>
      <c r="I206" s="60" t="s">
        <v>774</v>
      </c>
      <c r="J206" s="60" t="s">
        <v>774</v>
      </c>
      <c r="K206" s="63" t="s">
        <v>694</v>
      </c>
      <c r="L206" s="32" t="s">
        <v>694</v>
      </c>
      <c r="M206" s="63" t="s">
        <v>694</v>
      </c>
      <c r="N206" s="63" t="s">
        <v>694</v>
      </c>
      <c r="O206" s="63" t="s">
        <v>694</v>
      </c>
      <c r="P206" s="63" t="s">
        <v>694</v>
      </c>
      <c r="Q206" s="67" t="s">
        <v>774</v>
      </c>
      <c r="R206" s="67" t="s">
        <v>774</v>
      </c>
      <c r="S206" s="67" t="s">
        <v>774</v>
      </c>
      <c r="T206" s="67" t="s">
        <v>774</v>
      </c>
      <c r="U206" s="67" t="s">
        <v>774</v>
      </c>
      <c r="V206" s="123" t="s">
        <v>774</v>
      </c>
      <c r="W206" s="67" t="s">
        <v>694</v>
      </c>
      <c r="X206" s="67" t="s">
        <v>694</v>
      </c>
      <c r="Y206" s="67" t="s">
        <v>694</v>
      </c>
      <c r="Z206" s="67" t="s">
        <v>694</v>
      </c>
      <c r="AA206" s="67" t="s">
        <v>694</v>
      </c>
      <c r="AB206" s="123" t="s">
        <v>694</v>
      </c>
      <c r="AC206" s="63" t="s">
        <v>774</v>
      </c>
      <c r="AD206" s="32" t="s">
        <v>774</v>
      </c>
      <c r="AE206" s="63" t="s">
        <v>774</v>
      </c>
      <c r="AF206" s="63" t="s">
        <v>774</v>
      </c>
      <c r="AG206" s="63" t="s">
        <v>774</v>
      </c>
      <c r="AH206" s="59" t="s">
        <v>774</v>
      </c>
      <c r="AI206" s="63" t="s">
        <v>694</v>
      </c>
      <c r="AJ206" s="63" t="s">
        <v>694</v>
      </c>
      <c r="AK206" s="63" t="s">
        <v>694</v>
      </c>
      <c r="AL206" s="63" t="s">
        <v>694</v>
      </c>
      <c r="AM206" s="63" t="s">
        <v>694</v>
      </c>
      <c r="AN206" s="63" t="s">
        <v>694</v>
      </c>
      <c r="AO206" s="116" t="s">
        <v>774</v>
      </c>
      <c r="AP206" s="116" t="s">
        <v>774</v>
      </c>
      <c r="AQ206" s="116" t="s">
        <v>774</v>
      </c>
      <c r="AR206" s="116" t="s">
        <v>774</v>
      </c>
      <c r="AS206" s="116" t="s">
        <v>774</v>
      </c>
      <c r="AT206" s="116" t="s">
        <v>774</v>
      </c>
      <c r="AU206" s="116" t="s">
        <v>694</v>
      </c>
      <c r="AV206" s="116" t="s">
        <v>694</v>
      </c>
      <c r="AW206" s="116" t="s">
        <v>694</v>
      </c>
      <c r="AX206" s="116" t="s">
        <v>694</v>
      </c>
      <c r="AY206" s="116" t="s">
        <v>694</v>
      </c>
      <c r="AZ206" s="117" t="s">
        <v>694</v>
      </c>
    </row>
    <row r="207" spans="1:52">
      <c r="A207" s="57" t="s">
        <v>406</v>
      </c>
      <c r="B207" s="58">
        <v>114</v>
      </c>
      <c r="C207" s="58" t="s">
        <v>8</v>
      </c>
      <c r="D207" s="21" t="s">
        <v>407</v>
      </c>
      <c r="E207" s="60">
        <v>6.1224489795918366E-2</v>
      </c>
      <c r="F207" s="60">
        <v>0.63265306122448983</v>
      </c>
      <c r="G207" s="60">
        <v>0</v>
      </c>
      <c r="H207" s="60">
        <v>0.12244897959183673</v>
      </c>
      <c r="I207" s="60">
        <v>0.18367346938775511</v>
      </c>
      <c r="J207" s="59">
        <v>49</v>
      </c>
      <c r="K207" s="60" t="s">
        <v>774</v>
      </c>
      <c r="L207" s="60" t="s">
        <v>774</v>
      </c>
      <c r="M207" s="60" t="s">
        <v>774</v>
      </c>
      <c r="N207" s="60" t="s">
        <v>774</v>
      </c>
      <c r="O207" s="60" t="s">
        <v>774</v>
      </c>
      <c r="P207" s="60" t="s">
        <v>774</v>
      </c>
      <c r="Q207" s="67">
        <v>0</v>
      </c>
      <c r="R207" s="67">
        <v>0.70967741935483875</v>
      </c>
      <c r="S207" s="67">
        <v>0</v>
      </c>
      <c r="T207" s="67">
        <v>9.6774193548387094E-2</v>
      </c>
      <c r="U207" s="67">
        <v>0.19354838709677419</v>
      </c>
      <c r="V207" s="123">
        <v>31</v>
      </c>
      <c r="W207" s="67" t="s">
        <v>694</v>
      </c>
      <c r="X207" s="67" t="s">
        <v>694</v>
      </c>
      <c r="Y207" s="67" t="s">
        <v>694</v>
      </c>
      <c r="Z207" s="67" t="s">
        <v>694</v>
      </c>
      <c r="AA207" s="67" t="s">
        <v>694</v>
      </c>
      <c r="AB207" s="123" t="s">
        <v>694</v>
      </c>
      <c r="AC207" s="63">
        <v>0</v>
      </c>
      <c r="AD207" s="32">
        <v>1</v>
      </c>
      <c r="AE207" s="63">
        <v>0</v>
      </c>
      <c r="AF207" s="63">
        <v>0</v>
      </c>
      <c r="AG207" s="63">
        <v>0</v>
      </c>
      <c r="AH207" s="59">
        <v>27</v>
      </c>
      <c r="AI207" s="63" t="s">
        <v>694</v>
      </c>
      <c r="AJ207" s="63" t="s">
        <v>694</v>
      </c>
      <c r="AK207" s="63" t="s">
        <v>694</v>
      </c>
      <c r="AL207" s="63" t="s">
        <v>694</v>
      </c>
      <c r="AM207" s="63" t="s">
        <v>694</v>
      </c>
      <c r="AN207" s="63" t="s">
        <v>694</v>
      </c>
      <c r="AO207" s="116">
        <v>0.10344827586206896</v>
      </c>
      <c r="AP207" s="116">
        <v>0.72413793103448276</v>
      </c>
      <c r="AQ207" s="116">
        <v>0</v>
      </c>
      <c r="AR207" s="116">
        <v>3.4482758620689655E-2</v>
      </c>
      <c r="AS207" s="116">
        <v>0.13793103448275862</v>
      </c>
      <c r="AT207" s="117">
        <v>29</v>
      </c>
      <c r="AU207" s="116" t="s">
        <v>694</v>
      </c>
      <c r="AV207" s="116" t="s">
        <v>694</v>
      </c>
      <c r="AW207" s="116" t="s">
        <v>694</v>
      </c>
      <c r="AX207" s="116" t="s">
        <v>694</v>
      </c>
      <c r="AY207" s="116" t="s">
        <v>694</v>
      </c>
      <c r="AZ207" s="117" t="s">
        <v>694</v>
      </c>
    </row>
    <row r="208" spans="1:52">
      <c r="A208" s="57" t="s">
        <v>408</v>
      </c>
      <c r="B208" s="58">
        <v>114</v>
      </c>
      <c r="C208" s="58" t="s">
        <v>13</v>
      </c>
      <c r="D208" s="21" t="s">
        <v>409</v>
      </c>
      <c r="E208" s="60" t="s">
        <v>774</v>
      </c>
      <c r="F208" s="60" t="s">
        <v>774</v>
      </c>
      <c r="G208" s="60" t="s">
        <v>774</v>
      </c>
      <c r="H208" s="60" t="s">
        <v>774</v>
      </c>
      <c r="I208" s="60" t="s">
        <v>774</v>
      </c>
      <c r="J208" s="60" t="s">
        <v>774</v>
      </c>
      <c r="K208" s="63" t="s">
        <v>694</v>
      </c>
      <c r="L208" s="32" t="s">
        <v>694</v>
      </c>
      <c r="M208" s="63" t="s">
        <v>694</v>
      </c>
      <c r="N208" s="63" t="s">
        <v>694</v>
      </c>
      <c r="O208" s="63" t="s">
        <v>694</v>
      </c>
      <c r="P208" s="63" t="s">
        <v>694</v>
      </c>
      <c r="Q208" s="67">
        <v>0.90909090909090906</v>
      </c>
      <c r="R208" s="67">
        <v>0</v>
      </c>
      <c r="S208" s="67">
        <v>0</v>
      </c>
      <c r="T208" s="67">
        <v>9.0909090909090912E-2</v>
      </c>
      <c r="U208" s="67">
        <v>0</v>
      </c>
      <c r="V208" s="123">
        <v>11</v>
      </c>
      <c r="W208" s="67" t="s">
        <v>694</v>
      </c>
      <c r="X208" s="67" t="s">
        <v>694</v>
      </c>
      <c r="Y208" s="67" t="s">
        <v>694</v>
      </c>
      <c r="Z208" s="67" t="s">
        <v>694</v>
      </c>
      <c r="AA208" s="67" t="s">
        <v>694</v>
      </c>
      <c r="AB208" s="123" t="s">
        <v>694</v>
      </c>
      <c r="AC208" s="63">
        <v>0.9</v>
      </c>
      <c r="AD208" s="32">
        <v>0</v>
      </c>
      <c r="AE208" s="63">
        <v>0</v>
      </c>
      <c r="AF208" s="63">
        <v>0.1</v>
      </c>
      <c r="AG208" s="63">
        <v>0</v>
      </c>
      <c r="AH208" s="59">
        <v>10</v>
      </c>
      <c r="AI208" s="63" t="s">
        <v>694</v>
      </c>
      <c r="AJ208" s="63" t="s">
        <v>694</v>
      </c>
      <c r="AK208" s="63" t="s">
        <v>694</v>
      </c>
      <c r="AL208" s="63" t="s">
        <v>694</v>
      </c>
      <c r="AM208" s="63" t="s">
        <v>694</v>
      </c>
      <c r="AN208" s="63" t="s">
        <v>694</v>
      </c>
      <c r="AO208" s="116" t="s">
        <v>774</v>
      </c>
      <c r="AP208" s="116" t="s">
        <v>774</v>
      </c>
      <c r="AQ208" s="116" t="s">
        <v>774</v>
      </c>
      <c r="AR208" s="116" t="s">
        <v>774</v>
      </c>
      <c r="AS208" s="116" t="s">
        <v>774</v>
      </c>
      <c r="AT208" s="116" t="s">
        <v>774</v>
      </c>
      <c r="AU208" s="116" t="s">
        <v>694</v>
      </c>
      <c r="AV208" s="116" t="s">
        <v>694</v>
      </c>
      <c r="AW208" s="116" t="s">
        <v>694</v>
      </c>
      <c r="AX208" s="116" t="s">
        <v>694</v>
      </c>
      <c r="AY208" s="116" t="s">
        <v>694</v>
      </c>
      <c r="AZ208" s="117" t="s">
        <v>694</v>
      </c>
    </row>
    <row r="209" spans="1:52">
      <c r="A209" s="57" t="s">
        <v>410</v>
      </c>
      <c r="B209" s="58">
        <v>123</v>
      </c>
      <c r="C209" s="58" t="s">
        <v>13</v>
      </c>
      <c r="D209" s="21" t="s">
        <v>411</v>
      </c>
      <c r="E209" s="63" t="s">
        <v>694</v>
      </c>
      <c r="F209" s="32" t="s">
        <v>694</v>
      </c>
      <c r="G209" s="63" t="s">
        <v>694</v>
      </c>
      <c r="H209" s="63" t="s">
        <v>694</v>
      </c>
      <c r="I209" s="63" t="s">
        <v>694</v>
      </c>
      <c r="J209" s="63" t="s">
        <v>694</v>
      </c>
      <c r="K209" s="63" t="s">
        <v>694</v>
      </c>
      <c r="L209" s="32" t="s">
        <v>694</v>
      </c>
      <c r="M209" s="63" t="s">
        <v>694</v>
      </c>
      <c r="N209" s="63" t="s">
        <v>694</v>
      </c>
      <c r="O209" s="63" t="s">
        <v>694</v>
      </c>
      <c r="P209" s="63" t="s">
        <v>694</v>
      </c>
      <c r="Q209" s="67" t="s">
        <v>694</v>
      </c>
      <c r="R209" s="67" t="s">
        <v>694</v>
      </c>
      <c r="S209" s="67" t="s">
        <v>694</v>
      </c>
      <c r="T209" s="67" t="s">
        <v>694</v>
      </c>
      <c r="U209" s="67" t="s">
        <v>694</v>
      </c>
      <c r="V209" s="123" t="s">
        <v>694</v>
      </c>
      <c r="W209" s="67" t="s">
        <v>694</v>
      </c>
      <c r="X209" s="67" t="s">
        <v>694</v>
      </c>
      <c r="Y209" s="67" t="s">
        <v>694</v>
      </c>
      <c r="Z209" s="67" t="s">
        <v>694</v>
      </c>
      <c r="AA209" s="67" t="s">
        <v>694</v>
      </c>
      <c r="AB209" s="123" t="s">
        <v>694</v>
      </c>
      <c r="AC209" s="63" t="s">
        <v>694</v>
      </c>
      <c r="AD209" s="32" t="s">
        <v>694</v>
      </c>
      <c r="AE209" s="63" t="s">
        <v>694</v>
      </c>
      <c r="AF209" s="63" t="s">
        <v>694</v>
      </c>
      <c r="AG209" s="63" t="s">
        <v>694</v>
      </c>
      <c r="AH209" s="63" t="s">
        <v>694</v>
      </c>
      <c r="AI209" s="63" t="s">
        <v>694</v>
      </c>
      <c r="AJ209" s="63" t="s">
        <v>694</v>
      </c>
      <c r="AK209" s="63" t="s">
        <v>694</v>
      </c>
      <c r="AL209" s="63" t="s">
        <v>694</v>
      </c>
      <c r="AM209" s="63" t="s">
        <v>694</v>
      </c>
      <c r="AN209" s="63" t="s">
        <v>694</v>
      </c>
      <c r="AO209" s="116" t="s">
        <v>694</v>
      </c>
      <c r="AP209" s="116" t="s">
        <v>694</v>
      </c>
      <c r="AQ209" s="116" t="s">
        <v>694</v>
      </c>
      <c r="AR209" s="116" t="s">
        <v>694</v>
      </c>
      <c r="AS209" s="116" t="s">
        <v>694</v>
      </c>
      <c r="AT209" s="117" t="s">
        <v>694</v>
      </c>
      <c r="AU209" s="116" t="s">
        <v>694</v>
      </c>
      <c r="AV209" s="116" t="s">
        <v>694</v>
      </c>
      <c r="AW209" s="116" t="s">
        <v>694</v>
      </c>
      <c r="AX209" s="116" t="s">
        <v>694</v>
      </c>
      <c r="AY209" s="116" t="s">
        <v>694</v>
      </c>
      <c r="AZ209" s="117" t="s">
        <v>694</v>
      </c>
    </row>
    <row r="210" spans="1:52">
      <c r="A210" s="58">
        <v>32907</v>
      </c>
      <c r="B210" s="58">
        <v>101</v>
      </c>
      <c r="C210" s="58" t="s">
        <v>13</v>
      </c>
      <c r="D210" s="21" t="s">
        <v>412</v>
      </c>
      <c r="E210" s="63" t="s">
        <v>694</v>
      </c>
      <c r="F210" s="32" t="s">
        <v>694</v>
      </c>
      <c r="G210" s="63" t="s">
        <v>694</v>
      </c>
      <c r="H210" s="63" t="s">
        <v>694</v>
      </c>
      <c r="I210" s="63" t="s">
        <v>694</v>
      </c>
      <c r="J210" s="63" t="s">
        <v>694</v>
      </c>
      <c r="K210" s="63" t="s">
        <v>694</v>
      </c>
      <c r="L210" s="32" t="s">
        <v>694</v>
      </c>
      <c r="M210" s="63" t="s">
        <v>694</v>
      </c>
      <c r="N210" s="63" t="s">
        <v>694</v>
      </c>
      <c r="O210" s="63" t="s">
        <v>694</v>
      </c>
      <c r="P210" s="63" t="s">
        <v>694</v>
      </c>
      <c r="Q210" s="67" t="s">
        <v>694</v>
      </c>
      <c r="R210" s="67" t="s">
        <v>694</v>
      </c>
      <c r="S210" s="67" t="s">
        <v>694</v>
      </c>
      <c r="T210" s="67" t="s">
        <v>694</v>
      </c>
      <c r="U210" s="67" t="s">
        <v>694</v>
      </c>
      <c r="V210" s="123" t="s">
        <v>694</v>
      </c>
      <c r="W210" s="67" t="s">
        <v>694</v>
      </c>
      <c r="X210" s="67" t="s">
        <v>694</v>
      </c>
      <c r="Y210" s="67" t="s">
        <v>694</v>
      </c>
      <c r="Z210" s="67" t="s">
        <v>694</v>
      </c>
      <c r="AA210" s="67" t="s">
        <v>694</v>
      </c>
      <c r="AB210" s="123" t="s">
        <v>694</v>
      </c>
      <c r="AC210" s="63" t="s">
        <v>694</v>
      </c>
      <c r="AD210" s="32" t="s">
        <v>694</v>
      </c>
      <c r="AE210" s="63" t="s">
        <v>694</v>
      </c>
      <c r="AF210" s="63" t="s">
        <v>694</v>
      </c>
      <c r="AG210" s="63" t="s">
        <v>694</v>
      </c>
      <c r="AH210" s="63" t="s">
        <v>694</v>
      </c>
      <c r="AI210" s="63" t="s">
        <v>694</v>
      </c>
      <c r="AJ210" s="63" t="s">
        <v>694</v>
      </c>
      <c r="AK210" s="63" t="s">
        <v>694</v>
      </c>
      <c r="AL210" s="63" t="s">
        <v>694</v>
      </c>
      <c r="AM210" s="63" t="s">
        <v>694</v>
      </c>
      <c r="AN210" s="63" t="s">
        <v>694</v>
      </c>
      <c r="AO210" s="116" t="s">
        <v>694</v>
      </c>
      <c r="AP210" s="116" t="s">
        <v>694</v>
      </c>
      <c r="AQ210" s="116" t="s">
        <v>694</v>
      </c>
      <c r="AR210" s="116" t="s">
        <v>694</v>
      </c>
      <c r="AS210" s="116" t="s">
        <v>694</v>
      </c>
      <c r="AT210" s="117" t="s">
        <v>694</v>
      </c>
      <c r="AU210" s="116" t="s">
        <v>694</v>
      </c>
      <c r="AV210" s="116" t="s">
        <v>694</v>
      </c>
      <c r="AW210" s="116" t="s">
        <v>694</v>
      </c>
      <c r="AX210" s="116" t="s">
        <v>694</v>
      </c>
      <c r="AY210" s="116" t="s">
        <v>694</v>
      </c>
      <c r="AZ210" s="117" t="s">
        <v>694</v>
      </c>
    </row>
    <row r="211" spans="1:52">
      <c r="A211" s="57" t="s">
        <v>413</v>
      </c>
      <c r="B211" s="58">
        <v>123</v>
      </c>
      <c r="C211" s="58" t="s">
        <v>13</v>
      </c>
      <c r="D211" s="21" t="s">
        <v>414</v>
      </c>
      <c r="E211" s="60">
        <v>0.18181818181818182</v>
      </c>
      <c r="F211" s="60">
        <v>0.36363636363636365</v>
      </c>
      <c r="G211" s="60">
        <v>0</v>
      </c>
      <c r="H211" s="60">
        <v>0.27272727272727271</v>
      </c>
      <c r="I211" s="60">
        <v>0.18181818181818182</v>
      </c>
      <c r="J211" s="59">
        <v>11</v>
      </c>
      <c r="K211" s="63" t="s">
        <v>694</v>
      </c>
      <c r="L211" s="32" t="s">
        <v>694</v>
      </c>
      <c r="M211" s="63" t="s">
        <v>694</v>
      </c>
      <c r="N211" s="63" t="s">
        <v>694</v>
      </c>
      <c r="O211" s="63" t="s">
        <v>694</v>
      </c>
      <c r="P211" s="63" t="s">
        <v>694</v>
      </c>
      <c r="Q211" s="67">
        <v>0</v>
      </c>
      <c r="R211" s="67">
        <v>0.75</v>
      </c>
      <c r="S211" s="67">
        <v>0</v>
      </c>
      <c r="T211" s="67">
        <v>0.15</v>
      </c>
      <c r="U211" s="67">
        <v>0.1</v>
      </c>
      <c r="V211" s="123">
        <v>20</v>
      </c>
      <c r="W211" s="67" t="s">
        <v>694</v>
      </c>
      <c r="X211" s="67" t="s">
        <v>694</v>
      </c>
      <c r="Y211" s="67" t="s">
        <v>694</v>
      </c>
      <c r="Z211" s="67" t="s">
        <v>694</v>
      </c>
      <c r="AA211" s="67" t="s">
        <v>694</v>
      </c>
      <c r="AB211" s="123" t="s">
        <v>694</v>
      </c>
      <c r="AC211" s="63">
        <v>0</v>
      </c>
      <c r="AD211" s="32">
        <v>0.8666666666666667</v>
      </c>
      <c r="AE211" s="63">
        <v>0</v>
      </c>
      <c r="AF211" s="63">
        <v>6.6666666666666666E-2</v>
      </c>
      <c r="AG211" s="63">
        <v>6.6666666666666666E-2</v>
      </c>
      <c r="AH211" s="59">
        <v>15</v>
      </c>
      <c r="AI211" s="63" t="s">
        <v>694</v>
      </c>
      <c r="AJ211" s="63" t="s">
        <v>694</v>
      </c>
      <c r="AK211" s="63" t="s">
        <v>694</v>
      </c>
      <c r="AL211" s="63" t="s">
        <v>694</v>
      </c>
      <c r="AM211" s="63" t="s">
        <v>694</v>
      </c>
      <c r="AN211" s="63" t="s">
        <v>694</v>
      </c>
      <c r="AO211" s="116">
        <v>0</v>
      </c>
      <c r="AP211" s="116">
        <v>0.84615384615384615</v>
      </c>
      <c r="AQ211" s="116">
        <v>0</v>
      </c>
      <c r="AR211" s="116">
        <v>7.6923076923076927E-2</v>
      </c>
      <c r="AS211" s="116">
        <v>7.6923076923076927E-2</v>
      </c>
      <c r="AT211" s="117">
        <v>13</v>
      </c>
      <c r="AU211" s="116" t="s">
        <v>694</v>
      </c>
      <c r="AV211" s="116" t="s">
        <v>694</v>
      </c>
      <c r="AW211" s="116" t="s">
        <v>694</v>
      </c>
      <c r="AX211" s="116" t="s">
        <v>694</v>
      </c>
      <c r="AY211" s="116" t="s">
        <v>694</v>
      </c>
      <c r="AZ211" s="117" t="s">
        <v>694</v>
      </c>
    </row>
    <row r="212" spans="1:52">
      <c r="A212" s="57" t="s">
        <v>415</v>
      </c>
      <c r="B212" s="58">
        <v>101</v>
      </c>
      <c r="C212" s="58" t="s">
        <v>13</v>
      </c>
      <c r="D212" s="21" t="s">
        <v>416</v>
      </c>
      <c r="E212" s="60">
        <v>0.45238095238095238</v>
      </c>
      <c r="F212" s="60">
        <v>0.21428571428571427</v>
      </c>
      <c r="G212" s="60">
        <v>0</v>
      </c>
      <c r="H212" s="60">
        <v>0.33333333333333331</v>
      </c>
      <c r="I212" s="60">
        <v>0</v>
      </c>
      <c r="J212" s="59">
        <v>42</v>
      </c>
      <c r="K212" s="60" t="s">
        <v>774</v>
      </c>
      <c r="L212" s="60" t="s">
        <v>774</v>
      </c>
      <c r="M212" s="60" t="s">
        <v>774</v>
      </c>
      <c r="N212" s="60" t="s">
        <v>774</v>
      </c>
      <c r="O212" s="60" t="s">
        <v>774</v>
      </c>
      <c r="P212" s="60" t="s">
        <v>774</v>
      </c>
      <c r="Q212" s="67">
        <v>0.41860465116279072</v>
      </c>
      <c r="R212" s="67">
        <v>0.20930232558139536</v>
      </c>
      <c r="S212" s="67">
        <v>0</v>
      </c>
      <c r="T212" s="67">
        <v>0.32558139534883723</v>
      </c>
      <c r="U212" s="67">
        <v>4.6511627906976744E-2</v>
      </c>
      <c r="V212" s="123">
        <v>43</v>
      </c>
      <c r="W212" s="67" t="s">
        <v>774</v>
      </c>
      <c r="X212" s="67" t="s">
        <v>774</v>
      </c>
      <c r="Y212" s="67" t="s">
        <v>774</v>
      </c>
      <c r="Z212" s="67" t="s">
        <v>774</v>
      </c>
      <c r="AA212" s="67" t="s">
        <v>774</v>
      </c>
      <c r="AB212" s="123" t="s">
        <v>774</v>
      </c>
      <c r="AC212" s="63">
        <v>0.34375</v>
      </c>
      <c r="AD212" s="32">
        <v>0.21875</v>
      </c>
      <c r="AE212" s="63">
        <v>0</v>
      </c>
      <c r="AF212" s="63">
        <v>0.375</v>
      </c>
      <c r="AG212" s="63">
        <v>6.25E-2</v>
      </c>
      <c r="AH212" s="59">
        <v>32</v>
      </c>
      <c r="AI212" s="63" t="s">
        <v>774</v>
      </c>
      <c r="AJ212" s="32" t="s">
        <v>774</v>
      </c>
      <c r="AK212" s="63" t="s">
        <v>774</v>
      </c>
      <c r="AL212" s="63" t="s">
        <v>774</v>
      </c>
      <c r="AM212" s="63" t="s">
        <v>774</v>
      </c>
      <c r="AN212" s="59" t="s">
        <v>774</v>
      </c>
      <c r="AO212" s="116">
        <v>0.33333333333333331</v>
      </c>
      <c r="AP212" s="116">
        <v>0.14814814814814814</v>
      </c>
      <c r="AQ212" s="116">
        <v>0</v>
      </c>
      <c r="AR212" s="116">
        <v>0.44444444444444442</v>
      </c>
      <c r="AS212" s="116">
        <v>7.407407407407407E-2</v>
      </c>
      <c r="AT212" s="117">
        <v>27</v>
      </c>
      <c r="AU212" s="116" t="s">
        <v>694</v>
      </c>
      <c r="AV212" s="116" t="s">
        <v>694</v>
      </c>
      <c r="AW212" s="116" t="s">
        <v>694</v>
      </c>
      <c r="AX212" s="116" t="s">
        <v>694</v>
      </c>
      <c r="AY212" s="116" t="s">
        <v>694</v>
      </c>
      <c r="AZ212" s="117" t="s">
        <v>694</v>
      </c>
    </row>
    <row r="213" spans="1:52">
      <c r="A213" s="58">
        <v>38901</v>
      </c>
      <c r="B213" s="58">
        <v>101</v>
      </c>
      <c r="C213" s="58" t="s">
        <v>13</v>
      </c>
      <c r="D213" s="21" t="s">
        <v>418</v>
      </c>
      <c r="E213" s="63" t="s">
        <v>690</v>
      </c>
      <c r="F213" s="63" t="s">
        <v>690</v>
      </c>
      <c r="G213" s="63" t="s">
        <v>690</v>
      </c>
      <c r="H213" s="63" t="s">
        <v>690</v>
      </c>
      <c r="I213" s="63" t="s">
        <v>690</v>
      </c>
      <c r="J213" s="63" t="s">
        <v>690</v>
      </c>
      <c r="K213" s="63" t="s">
        <v>690</v>
      </c>
      <c r="L213" s="63" t="s">
        <v>690</v>
      </c>
      <c r="M213" s="63" t="s">
        <v>690</v>
      </c>
      <c r="N213" s="63" t="s">
        <v>690</v>
      </c>
      <c r="O213" s="63" t="s">
        <v>690</v>
      </c>
      <c r="P213" s="63" t="s">
        <v>690</v>
      </c>
      <c r="Q213" s="67" t="s">
        <v>690</v>
      </c>
      <c r="R213" s="67" t="s">
        <v>690</v>
      </c>
      <c r="S213" s="67" t="s">
        <v>690</v>
      </c>
      <c r="T213" s="67" t="s">
        <v>690</v>
      </c>
      <c r="U213" s="67" t="s">
        <v>690</v>
      </c>
      <c r="V213" s="67" t="s">
        <v>690</v>
      </c>
      <c r="W213" s="67" t="s">
        <v>690</v>
      </c>
      <c r="X213" s="67" t="s">
        <v>690</v>
      </c>
      <c r="Y213" s="67" t="s">
        <v>690</v>
      </c>
      <c r="Z213" s="67" t="s">
        <v>690</v>
      </c>
      <c r="AA213" s="67" t="s">
        <v>690</v>
      </c>
      <c r="AB213" s="67" t="s">
        <v>690</v>
      </c>
      <c r="AC213" s="63" t="s">
        <v>694</v>
      </c>
      <c r="AD213" s="32" t="s">
        <v>694</v>
      </c>
      <c r="AE213" s="63" t="s">
        <v>694</v>
      </c>
      <c r="AF213" s="63" t="s">
        <v>694</v>
      </c>
      <c r="AG213" s="63" t="s">
        <v>694</v>
      </c>
      <c r="AH213" s="63" t="s">
        <v>694</v>
      </c>
      <c r="AI213" s="63" t="s">
        <v>694</v>
      </c>
      <c r="AJ213" s="63" t="s">
        <v>694</v>
      </c>
      <c r="AK213" s="63" t="s">
        <v>694</v>
      </c>
      <c r="AL213" s="63" t="s">
        <v>694</v>
      </c>
      <c r="AM213" s="63" t="s">
        <v>694</v>
      </c>
      <c r="AN213" s="63" t="s">
        <v>694</v>
      </c>
      <c r="AO213" s="116" t="s">
        <v>694</v>
      </c>
      <c r="AP213" s="116" t="s">
        <v>694</v>
      </c>
      <c r="AQ213" s="116" t="s">
        <v>694</v>
      </c>
      <c r="AR213" s="116" t="s">
        <v>694</v>
      </c>
      <c r="AS213" s="116" t="s">
        <v>694</v>
      </c>
      <c r="AT213" s="117" t="s">
        <v>694</v>
      </c>
      <c r="AU213" s="116" t="s">
        <v>694</v>
      </c>
      <c r="AV213" s="116" t="s">
        <v>694</v>
      </c>
      <c r="AW213" s="116" t="s">
        <v>694</v>
      </c>
      <c r="AX213" s="116" t="s">
        <v>694</v>
      </c>
      <c r="AY213" s="116" t="s">
        <v>694</v>
      </c>
      <c r="AZ213" s="117" t="s">
        <v>694</v>
      </c>
    </row>
    <row r="214" spans="1:52">
      <c r="A214" s="57" t="s">
        <v>419</v>
      </c>
      <c r="B214" s="58">
        <v>121</v>
      </c>
      <c r="C214" s="58" t="s">
        <v>8</v>
      </c>
      <c r="D214" s="21" t="s">
        <v>420</v>
      </c>
      <c r="E214" s="60">
        <v>3.4013605442176874E-2</v>
      </c>
      <c r="F214" s="60">
        <v>0.77551020408163263</v>
      </c>
      <c r="G214" s="60">
        <v>3.4013605442176869E-3</v>
      </c>
      <c r="H214" s="60">
        <v>0.15306122448979592</v>
      </c>
      <c r="I214" s="60">
        <v>3.4013605442176874E-2</v>
      </c>
      <c r="J214" s="59">
        <v>294</v>
      </c>
      <c r="K214" s="105">
        <v>2.7027027027027029E-2</v>
      </c>
      <c r="L214" s="105">
        <v>0.78378378378378377</v>
      </c>
      <c r="M214" s="105">
        <v>0</v>
      </c>
      <c r="N214" s="105">
        <v>0.1891891891891892</v>
      </c>
      <c r="O214" s="105">
        <v>0</v>
      </c>
      <c r="P214" s="21">
        <v>37</v>
      </c>
      <c r="Q214" s="67">
        <v>5.0793650793650794E-2</v>
      </c>
      <c r="R214" s="67">
        <v>0.68888888888888888</v>
      </c>
      <c r="S214" s="67">
        <v>3.1746031746031746E-3</v>
      </c>
      <c r="T214" s="67">
        <v>0.22222222222222221</v>
      </c>
      <c r="U214" s="67">
        <v>3.4920634920634921E-2</v>
      </c>
      <c r="V214" s="123">
        <v>315</v>
      </c>
      <c r="W214" s="67">
        <v>3.125E-2</v>
      </c>
      <c r="X214" s="67">
        <v>0.65625</v>
      </c>
      <c r="Y214" s="67">
        <v>0</v>
      </c>
      <c r="Z214" s="67">
        <v>0.25</v>
      </c>
      <c r="AA214" s="67">
        <v>6.25E-2</v>
      </c>
      <c r="AB214" s="123">
        <v>32</v>
      </c>
      <c r="AC214" s="63">
        <v>6.2706270627062702E-2</v>
      </c>
      <c r="AD214" s="32">
        <v>0.70297029702970293</v>
      </c>
      <c r="AE214" s="63">
        <v>0</v>
      </c>
      <c r="AF214" s="63">
        <v>0.21452145214521451</v>
      </c>
      <c r="AG214" s="63">
        <v>1.9801980198019802E-2</v>
      </c>
      <c r="AH214" s="59">
        <v>303</v>
      </c>
      <c r="AI214" s="63">
        <v>0.12</v>
      </c>
      <c r="AJ214" s="63">
        <v>0.56000000000000005</v>
      </c>
      <c r="AK214" s="63">
        <v>0</v>
      </c>
      <c r="AL214" s="63">
        <v>0.32</v>
      </c>
      <c r="AM214" s="63">
        <v>0</v>
      </c>
      <c r="AN214" s="59">
        <v>25</v>
      </c>
      <c r="AO214" s="116">
        <v>2.4390243902439025E-2</v>
      </c>
      <c r="AP214" s="116">
        <v>0.7032520325203252</v>
      </c>
      <c r="AQ214" s="116">
        <v>0</v>
      </c>
      <c r="AR214" s="116">
        <v>0.25203252032520324</v>
      </c>
      <c r="AS214" s="116">
        <v>2.032520325203252E-2</v>
      </c>
      <c r="AT214" s="117">
        <v>246</v>
      </c>
      <c r="AU214" s="116">
        <v>3.8461538461538464E-2</v>
      </c>
      <c r="AV214" s="116">
        <v>0.65384615384615385</v>
      </c>
      <c r="AW214" s="116">
        <v>0</v>
      </c>
      <c r="AX214" s="116">
        <v>0.30769230769230771</v>
      </c>
      <c r="AY214" s="116">
        <v>0</v>
      </c>
      <c r="AZ214" s="117">
        <v>26</v>
      </c>
    </row>
    <row r="215" spans="1:52">
      <c r="A215" s="57" t="s">
        <v>421</v>
      </c>
      <c r="B215" s="58">
        <v>114</v>
      </c>
      <c r="C215" s="58" t="s">
        <v>13</v>
      </c>
      <c r="D215" s="21" t="s">
        <v>422</v>
      </c>
      <c r="E215" s="63" t="s">
        <v>694</v>
      </c>
      <c r="F215" s="32" t="s">
        <v>694</v>
      </c>
      <c r="G215" s="63" t="s">
        <v>694</v>
      </c>
      <c r="H215" s="63" t="s">
        <v>694</v>
      </c>
      <c r="I215" s="63" t="s">
        <v>694</v>
      </c>
      <c r="J215" s="63" t="s">
        <v>694</v>
      </c>
      <c r="K215" s="63" t="s">
        <v>694</v>
      </c>
      <c r="L215" s="32" t="s">
        <v>694</v>
      </c>
      <c r="M215" s="63" t="s">
        <v>694</v>
      </c>
      <c r="N215" s="63" t="s">
        <v>694</v>
      </c>
      <c r="O215" s="63" t="s">
        <v>694</v>
      </c>
      <c r="P215" s="63" t="s">
        <v>694</v>
      </c>
      <c r="Q215" s="67" t="s">
        <v>694</v>
      </c>
      <c r="R215" s="67" t="s">
        <v>694</v>
      </c>
      <c r="S215" s="67" t="s">
        <v>694</v>
      </c>
      <c r="T215" s="67" t="s">
        <v>694</v>
      </c>
      <c r="U215" s="67" t="s">
        <v>694</v>
      </c>
      <c r="V215" s="123" t="s">
        <v>694</v>
      </c>
      <c r="W215" s="67" t="s">
        <v>694</v>
      </c>
      <c r="X215" s="67" t="s">
        <v>694</v>
      </c>
      <c r="Y215" s="67" t="s">
        <v>694</v>
      </c>
      <c r="Z215" s="67" t="s">
        <v>694</v>
      </c>
      <c r="AA215" s="67" t="s">
        <v>694</v>
      </c>
      <c r="AB215" s="123" t="s">
        <v>694</v>
      </c>
      <c r="AC215" s="63" t="s">
        <v>694</v>
      </c>
      <c r="AD215" s="32" t="s">
        <v>694</v>
      </c>
      <c r="AE215" s="63" t="s">
        <v>694</v>
      </c>
      <c r="AF215" s="63" t="s">
        <v>694</v>
      </c>
      <c r="AG215" s="63" t="s">
        <v>694</v>
      </c>
      <c r="AH215" s="63" t="s">
        <v>694</v>
      </c>
      <c r="AI215" s="63" t="s">
        <v>694</v>
      </c>
      <c r="AJ215" s="63" t="s">
        <v>694</v>
      </c>
      <c r="AK215" s="63" t="s">
        <v>694</v>
      </c>
      <c r="AL215" s="63" t="s">
        <v>694</v>
      </c>
      <c r="AM215" s="63" t="s">
        <v>694</v>
      </c>
      <c r="AN215" s="63" t="s">
        <v>694</v>
      </c>
      <c r="AO215" s="116" t="s">
        <v>694</v>
      </c>
      <c r="AP215" s="116" t="s">
        <v>694</v>
      </c>
      <c r="AQ215" s="116" t="s">
        <v>694</v>
      </c>
      <c r="AR215" s="116" t="s">
        <v>694</v>
      </c>
      <c r="AS215" s="116" t="s">
        <v>694</v>
      </c>
      <c r="AT215" s="117" t="s">
        <v>694</v>
      </c>
      <c r="AU215" s="116" t="s">
        <v>694</v>
      </c>
      <c r="AV215" s="116" t="s">
        <v>694</v>
      </c>
      <c r="AW215" s="116" t="s">
        <v>694</v>
      </c>
      <c r="AX215" s="116" t="s">
        <v>694</v>
      </c>
      <c r="AY215" s="116" t="s">
        <v>694</v>
      </c>
      <c r="AZ215" s="117" t="s">
        <v>694</v>
      </c>
    </row>
    <row r="216" spans="1:52">
      <c r="A216" s="57" t="s">
        <v>423</v>
      </c>
      <c r="B216" s="58">
        <v>114</v>
      </c>
      <c r="C216" s="58" t="s">
        <v>13</v>
      </c>
      <c r="D216" s="21" t="s">
        <v>424</v>
      </c>
      <c r="E216" s="60" t="s">
        <v>774</v>
      </c>
      <c r="F216" s="60" t="s">
        <v>774</v>
      </c>
      <c r="G216" s="60" t="s">
        <v>774</v>
      </c>
      <c r="H216" s="60" t="s">
        <v>774</v>
      </c>
      <c r="I216" s="60" t="s">
        <v>774</v>
      </c>
      <c r="J216" s="60" t="s">
        <v>774</v>
      </c>
      <c r="K216" s="63" t="s">
        <v>694</v>
      </c>
      <c r="L216" s="32" t="s">
        <v>694</v>
      </c>
      <c r="M216" s="63" t="s">
        <v>694</v>
      </c>
      <c r="N216" s="63" t="s">
        <v>694</v>
      </c>
      <c r="O216" s="63" t="s">
        <v>694</v>
      </c>
      <c r="P216" s="63" t="s">
        <v>694</v>
      </c>
      <c r="Q216" s="67" t="s">
        <v>774</v>
      </c>
      <c r="R216" s="67" t="s">
        <v>774</v>
      </c>
      <c r="S216" s="67" t="s">
        <v>774</v>
      </c>
      <c r="T216" s="67" t="s">
        <v>774</v>
      </c>
      <c r="U216" s="67" t="s">
        <v>774</v>
      </c>
      <c r="V216" s="123" t="s">
        <v>774</v>
      </c>
      <c r="W216" s="67" t="s">
        <v>694</v>
      </c>
      <c r="X216" s="67" t="s">
        <v>694</v>
      </c>
      <c r="Y216" s="67" t="s">
        <v>694</v>
      </c>
      <c r="Z216" s="67" t="s">
        <v>694</v>
      </c>
      <c r="AA216" s="67" t="s">
        <v>694</v>
      </c>
      <c r="AB216" s="123" t="s">
        <v>694</v>
      </c>
      <c r="AC216" s="63" t="s">
        <v>774</v>
      </c>
      <c r="AD216" s="32" t="s">
        <v>774</v>
      </c>
      <c r="AE216" s="63" t="s">
        <v>774</v>
      </c>
      <c r="AF216" s="63" t="s">
        <v>774</v>
      </c>
      <c r="AG216" s="63" t="s">
        <v>774</v>
      </c>
      <c r="AH216" s="59" t="s">
        <v>774</v>
      </c>
      <c r="AI216" s="63" t="s">
        <v>694</v>
      </c>
      <c r="AJ216" s="63" t="s">
        <v>694</v>
      </c>
      <c r="AK216" s="63" t="s">
        <v>694</v>
      </c>
      <c r="AL216" s="63" t="s">
        <v>694</v>
      </c>
      <c r="AM216" s="63" t="s">
        <v>694</v>
      </c>
      <c r="AN216" s="63" t="s">
        <v>694</v>
      </c>
      <c r="AO216" s="116" t="s">
        <v>774</v>
      </c>
      <c r="AP216" s="116" t="s">
        <v>774</v>
      </c>
      <c r="AQ216" s="116" t="s">
        <v>774</v>
      </c>
      <c r="AR216" s="116" t="s">
        <v>774</v>
      </c>
      <c r="AS216" s="116" t="s">
        <v>774</v>
      </c>
      <c r="AT216" s="116" t="s">
        <v>774</v>
      </c>
      <c r="AU216" s="116" t="s">
        <v>694</v>
      </c>
      <c r="AV216" s="116" t="s">
        <v>694</v>
      </c>
      <c r="AW216" s="116" t="s">
        <v>694</v>
      </c>
      <c r="AX216" s="116" t="s">
        <v>694</v>
      </c>
      <c r="AY216" s="116" t="s">
        <v>694</v>
      </c>
      <c r="AZ216" s="117" t="s">
        <v>694</v>
      </c>
    </row>
    <row r="217" spans="1:52">
      <c r="A217" s="57" t="s">
        <v>425</v>
      </c>
      <c r="B217" s="58">
        <v>114</v>
      </c>
      <c r="C217" s="58" t="s">
        <v>13</v>
      </c>
      <c r="D217" s="21" t="s">
        <v>426</v>
      </c>
      <c r="E217" s="60" t="s">
        <v>774</v>
      </c>
      <c r="F217" s="60" t="s">
        <v>774</v>
      </c>
      <c r="G217" s="60" t="s">
        <v>774</v>
      </c>
      <c r="H217" s="60" t="s">
        <v>774</v>
      </c>
      <c r="I217" s="60" t="s">
        <v>774</v>
      </c>
      <c r="J217" s="60" t="s">
        <v>774</v>
      </c>
      <c r="K217" s="63" t="s">
        <v>694</v>
      </c>
      <c r="L217" s="32" t="s">
        <v>694</v>
      </c>
      <c r="M217" s="63" t="s">
        <v>694</v>
      </c>
      <c r="N217" s="63" t="s">
        <v>694</v>
      </c>
      <c r="O217" s="63" t="s">
        <v>694</v>
      </c>
      <c r="P217" s="63" t="s">
        <v>694</v>
      </c>
      <c r="Q217" s="67">
        <v>0.3</v>
      </c>
      <c r="R217" s="67">
        <v>0</v>
      </c>
      <c r="S217" s="67">
        <v>0</v>
      </c>
      <c r="T217" s="67">
        <v>0.2</v>
      </c>
      <c r="U217" s="67">
        <v>0.5</v>
      </c>
      <c r="V217" s="123">
        <v>10</v>
      </c>
      <c r="W217" s="67" t="s">
        <v>694</v>
      </c>
      <c r="X217" s="67" t="s">
        <v>694</v>
      </c>
      <c r="Y217" s="67" t="s">
        <v>694</v>
      </c>
      <c r="Z217" s="67" t="s">
        <v>694</v>
      </c>
      <c r="AA217" s="67" t="s">
        <v>694</v>
      </c>
      <c r="AB217" s="123" t="s">
        <v>694</v>
      </c>
      <c r="AC217" s="63" t="s">
        <v>774</v>
      </c>
      <c r="AD217" s="32" t="s">
        <v>774</v>
      </c>
      <c r="AE217" s="63" t="s">
        <v>774</v>
      </c>
      <c r="AF217" s="63" t="s">
        <v>774</v>
      </c>
      <c r="AG217" s="63" t="s">
        <v>774</v>
      </c>
      <c r="AH217" s="59" t="s">
        <v>774</v>
      </c>
      <c r="AI217" s="63" t="s">
        <v>694</v>
      </c>
      <c r="AJ217" s="63" t="s">
        <v>694</v>
      </c>
      <c r="AK217" s="63" t="s">
        <v>694</v>
      </c>
      <c r="AL217" s="63" t="s">
        <v>694</v>
      </c>
      <c r="AM217" s="63" t="s">
        <v>694</v>
      </c>
      <c r="AN217" s="63" t="s">
        <v>694</v>
      </c>
      <c r="AO217" s="116" t="s">
        <v>774</v>
      </c>
      <c r="AP217" s="116" t="s">
        <v>774</v>
      </c>
      <c r="AQ217" s="116" t="s">
        <v>774</v>
      </c>
      <c r="AR217" s="116" t="s">
        <v>774</v>
      </c>
      <c r="AS217" s="116" t="s">
        <v>774</v>
      </c>
      <c r="AT217" s="116" t="s">
        <v>774</v>
      </c>
      <c r="AU217" s="116" t="s">
        <v>694</v>
      </c>
      <c r="AV217" s="116" t="s">
        <v>694</v>
      </c>
      <c r="AW217" s="116" t="s">
        <v>694</v>
      </c>
      <c r="AX217" s="116" t="s">
        <v>694</v>
      </c>
      <c r="AY217" s="116" t="s">
        <v>694</v>
      </c>
      <c r="AZ217" s="117" t="s">
        <v>694</v>
      </c>
    </row>
    <row r="218" spans="1:52">
      <c r="A218" s="57" t="s">
        <v>427</v>
      </c>
      <c r="B218" s="58">
        <v>171</v>
      </c>
      <c r="C218" s="58" t="s">
        <v>13</v>
      </c>
      <c r="D218" s="21" t="s">
        <v>428</v>
      </c>
      <c r="E218" s="60">
        <v>9.0909090909090912E-2</v>
      </c>
      <c r="F218" s="60">
        <v>0.5757575757575758</v>
      </c>
      <c r="G218" s="60">
        <v>0</v>
      </c>
      <c r="H218" s="60">
        <v>0.30303030303030304</v>
      </c>
      <c r="I218" s="60">
        <v>3.0303030303030304E-2</v>
      </c>
      <c r="J218" s="59">
        <v>33</v>
      </c>
      <c r="K218" s="63" t="s">
        <v>694</v>
      </c>
      <c r="L218" s="32" t="s">
        <v>694</v>
      </c>
      <c r="M218" s="63" t="s">
        <v>694</v>
      </c>
      <c r="N218" s="63" t="s">
        <v>694</v>
      </c>
      <c r="O218" s="63" t="s">
        <v>694</v>
      </c>
      <c r="P218" s="63" t="s">
        <v>694</v>
      </c>
      <c r="Q218" s="67">
        <v>0.48</v>
      </c>
      <c r="R218" s="67">
        <v>0.04</v>
      </c>
      <c r="S218" s="67">
        <v>0</v>
      </c>
      <c r="T218" s="67">
        <v>0.08</v>
      </c>
      <c r="U218" s="67">
        <v>0.4</v>
      </c>
      <c r="V218" s="123">
        <v>25</v>
      </c>
      <c r="W218" s="67" t="s">
        <v>694</v>
      </c>
      <c r="X218" s="67" t="s">
        <v>694</v>
      </c>
      <c r="Y218" s="67" t="s">
        <v>694</v>
      </c>
      <c r="Z218" s="67" t="s">
        <v>694</v>
      </c>
      <c r="AA218" s="67" t="s">
        <v>694</v>
      </c>
      <c r="AB218" s="123" t="s">
        <v>694</v>
      </c>
      <c r="AC218" s="63">
        <v>0.56666666666666665</v>
      </c>
      <c r="AD218" s="32">
        <v>3.3333333333333333E-2</v>
      </c>
      <c r="AE218" s="63">
        <v>0.1</v>
      </c>
      <c r="AF218" s="63">
        <v>0.1</v>
      </c>
      <c r="AG218" s="63">
        <v>0.2</v>
      </c>
      <c r="AH218" s="59">
        <v>30</v>
      </c>
      <c r="AI218" s="63" t="s">
        <v>694</v>
      </c>
      <c r="AJ218" s="63" t="s">
        <v>694</v>
      </c>
      <c r="AK218" s="63" t="s">
        <v>694</v>
      </c>
      <c r="AL218" s="63" t="s">
        <v>694</v>
      </c>
      <c r="AM218" s="63" t="s">
        <v>694</v>
      </c>
      <c r="AN218" s="63" t="s">
        <v>694</v>
      </c>
      <c r="AO218" s="116">
        <v>0.79166666666666663</v>
      </c>
      <c r="AP218" s="116">
        <v>0.125</v>
      </c>
      <c r="AQ218" s="116">
        <v>0</v>
      </c>
      <c r="AR218" s="116">
        <v>8.3333333333333329E-2</v>
      </c>
      <c r="AS218" s="116">
        <v>0</v>
      </c>
      <c r="AT218" s="117">
        <v>24</v>
      </c>
      <c r="AU218" s="116" t="s">
        <v>694</v>
      </c>
      <c r="AV218" s="116" t="s">
        <v>694</v>
      </c>
      <c r="AW218" s="116" t="s">
        <v>694</v>
      </c>
      <c r="AX218" s="116" t="s">
        <v>694</v>
      </c>
      <c r="AY218" s="116" t="s">
        <v>694</v>
      </c>
      <c r="AZ218" s="117" t="s">
        <v>694</v>
      </c>
    </row>
    <row r="219" spans="1:52">
      <c r="A219" s="57" t="s">
        <v>429</v>
      </c>
      <c r="B219" s="58">
        <v>113</v>
      </c>
      <c r="C219" s="58" t="s">
        <v>13</v>
      </c>
      <c r="D219" s="21" t="s">
        <v>430</v>
      </c>
      <c r="E219" s="60">
        <v>1</v>
      </c>
      <c r="F219" s="60">
        <v>0</v>
      </c>
      <c r="G219" s="60">
        <v>0</v>
      </c>
      <c r="H219" s="60">
        <v>0</v>
      </c>
      <c r="I219" s="60">
        <v>0</v>
      </c>
      <c r="J219" s="59">
        <v>12</v>
      </c>
      <c r="K219" s="63" t="s">
        <v>694</v>
      </c>
      <c r="L219" s="32" t="s">
        <v>694</v>
      </c>
      <c r="M219" s="63" t="s">
        <v>694</v>
      </c>
      <c r="N219" s="63" t="s">
        <v>694</v>
      </c>
      <c r="O219" s="63" t="s">
        <v>694</v>
      </c>
      <c r="P219" s="63" t="s">
        <v>694</v>
      </c>
      <c r="Q219" s="67">
        <v>0.61538461538461542</v>
      </c>
      <c r="R219" s="67">
        <v>0</v>
      </c>
      <c r="S219" s="67">
        <v>0</v>
      </c>
      <c r="T219" s="67">
        <v>0.23076923076923078</v>
      </c>
      <c r="U219" s="67">
        <v>0.15384615384615385</v>
      </c>
      <c r="V219" s="123">
        <v>13</v>
      </c>
      <c r="W219" s="67" t="s">
        <v>694</v>
      </c>
      <c r="X219" s="67" t="s">
        <v>694</v>
      </c>
      <c r="Y219" s="67" t="s">
        <v>694</v>
      </c>
      <c r="Z219" s="67" t="s">
        <v>694</v>
      </c>
      <c r="AA219" s="67" t="s">
        <v>694</v>
      </c>
      <c r="AB219" s="123" t="s">
        <v>694</v>
      </c>
      <c r="AC219" s="63">
        <v>0.9</v>
      </c>
      <c r="AD219" s="32">
        <v>0</v>
      </c>
      <c r="AE219" s="63">
        <v>0</v>
      </c>
      <c r="AF219" s="63">
        <v>0.1</v>
      </c>
      <c r="AG219" s="63">
        <v>0</v>
      </c>
      <c r="AH219" s="59">
        <v>10</v>
      </c>
      <c r="AI219" s="63" t="s">
        <v>774</v>
      </c>
      <c r="AJ219" s="32" t="s">
        <v>774</v>
      </c>
      <c r="AK219" s="63" t="s">
        <v>774</v>
      </c>
      <c r="AL219" s="63" t="s">
        <v>774</v>
      </c>
      <c r="AM219" s="63" t="s">
        <v>774</v>
      </c>
      <c r="AN219" s="59" t="s">
        <v>774</v>
      </c>
      <c r="AO219" s="116">
        <v>0.9</v>
      </c>
      <c r="AP219" s="116">
        <v>0</v>
      </c>
      <c r="AQ219" s="116">
        <v>0</v>
      </c>
      <c r="AR219" s="116">
        <v>0.1</v>
      </c>
      <c r="AS219" s="116">
        <v>0</v>
      </c>
      <c r="AT219" s="117">
        <v>10</v>
      </c>
      <c r="AU219" s="116" t="s">
        <v>694</v>
      </c>
      <c r="AV219" s="116" t="s">
        <v>694</v>
      </c>
      <c r="AW219" s="116" t="s">
        <v>694</v>
      </c>
      <c r="AX219" s="116" t="s">
        <v>694</v>
      </c>
      <c r="AY219" s="116" t="s">
        <v>694</v>
      </c>
      <c r="AZ219" s="117" t="s">
        <v>694</v>
      </c>
    </row>
    <row r="220" spans="1:52">
      <c r="A220" s="57" t="s">
        <v>431</v>
      </c>
      <c r="B220" s="58">
        <v>121</v>
      </c>
      <c r="C220" s="58" t="s">
        <v>13</v>
      </c>
      <c r="D220" s="21" t="s">
        <v>432</v>
      </c>
      <c r="E220" s="63" t="s">
        <v>694</v>
      </c>
      <c r="F220" s="32" t="s">
        <v>694</v>
      </c>
      <c r="G220" s="63" t="s">
        <v>694</v>
      </c>
      <c r="H220" s="63" t="s">
        <v>694</v>
      </c>
      <c r="I220" s="63" t="s">
        <v>694</v>
      </c>
      <c r="J220" s="63" t="s">
        <v>694</v>
      </c>
      <c r="K220" s="63" t="s">
        <v>694</v>
      </c>
      <c r="L220" s="32" t="s">
        <v>694</v>
      </c>
      <c r="M220" s="63" t="s">
        <v>694</v>
      </c>
      <c r="N220" s="63" t="s">
        <v>694</v>
      </c>
      <c r="O220" s="63" t="s">
        <v>694</v>
      </c>
      <c r="P220" s="63" t="s">
        <v>694</v>
      </c>
      <c r="Q220" s="67" t="s">
        <v>694</v>
      </c>
      <c r="R220" s="67" t="s">
        <v>694</v>
      </c>
      <c r="S220" s="67" t="s">
        <v>694</v>
      </c>
      <c r="T220" s="67" t="s">
        <v>694</v>
      </c>
      <c r="U220" s="67" t="s">
        <v>694</v>
      </c>
      <c r="V220" s="123" t="s">
        <v>694</v>
      </c>
      <c r="W220" s="67" t="s">
        <v>694</v>
      </c>
      <c r="X220" s="67" t="s">
        <v>694</v>
      </c>
      <c r="Y220" s="67" t="s">
        <v>694</v>
      </c>
      <c r="Z220" s="67" t="s">
        <v>694</v>
      </c>
      <c r="AA220" s="67" t="s">
        <v>694</v>
      </c>
      <c r="AB220" s="123" t="s">
        <v>694</v>
      </c>
      <c r="AC220" s="63" t="s">
        <v>694</v>
      </c>
      <c r="AD220" s="32" t="s">
        <v>694</v>
      </c>
      <c r="AE220" s="63" t="s">
        <v>694</v>
      </c>
      <c r="AF220" s="63" t="s">
        <v>694</v>
      </c>
      <c r="AG220" s="63" t="s">
        <v>694</v>
      </c>
      <c r="AH220" s="63" t="s">
        <v>694</v>
      </c>
      <c r="AI220" s="63" t="s">
        <v>694</v>
      </c>
      <c r="AJ220" s="63" t="s">
        <v>694</v>
      </c>
      <c r="AK220" s="63" t="s">
        <v>694</v>
      </c>
      <c r="AL220" s="63" t="s">
        <v>694</v>
      </c>
      <c r="AM220" s="63" t="s">
        <v>694</v>
      </c>
      <c r="AN220" s="63" t="s">
        <v>694</v>
      </c>
      <c r="AO220" s="116" t="s">
        <v>694</v>
      </c>
      <c r="AP220" s="116" t="s">
        <v>694</v>
      </c>
      <c r="AQ220" s="116" t="s">
        <v>694</v>
      </c>
      <c r="AR220" s="116" t="s">
        <v>694</v>
      </c>
      <c r="AS220" s="116" t="s">
        <v>694</v>
      </c>
      <c r="AT220" s="117" t="s">
        <v>694</v>
      </c>
      <c r="AU220" s="116" t="s">
        <v>694</v>
      </c>
      <c r="AV220" s="116" t="s">
        <v>694</v>
      </c>
      <c r="AW220" s="116" t="s">
        <v>694</v>
      </c>
      <c r="AX220" s="116" t="s">
        <v>694</v>
      </c>
      <c r="AY220" s="116" t="s">
        <v>694</v>
      </c>
      <c r="AZ220" s="117" t="s">
        <v>694</v>
      </c>
    </row>
    <row r="221" spans="1:52">
      <c r="A221" s="58">
        <v>17910</v>
      </c>
      <c r="B221" s="58">
        <v>121</v>
      </c>
      <c r="C221" s="58" t="s">
        <v>13</v>
      </c>
      <c r="D221" s="21" t="s">
        <v>433</v>
      </c>
      <c r="E221" s="63" t="s">
        <v>694</v>
      </c>
      <c r="F221" s="32" t="s">
        <v>694</v>
      </c>
      <c r="G221" s="63" t="s">
        <v>694</v>
      </c>
      <c r="H221" s="63" t="s">
        <v>694</v>
      </c>
      <c r="I221" s="63" t="s">
        <v>694</v>
      </c>
      <c r="J221" s="63" t="s">
        <v>694</v>
      </c>
      <c r="K221" s="63" t="s">
        <v>694</v>
      </c>
      <c r="L221" s="32" t="s">
        <v>694</v>
      </c>
      <c r="M221" s="63" t="s">
        <v>694</v>
      </c>
      <c r="N221" s="63" t="s">
        <v>694</v>
      </c>
      <c r="O221" s="63" t="s">
        <v>694</v>
      </c>
      <c r="P221" s="63" t="s">
        <v>694</v>
      </c>
      <c r="Q221" s="67" t="s">
        <v>694</v>
      </c>
      <c r="R221" s="67" t="s">
        <v>694</v>
      </c>
      <c r="S221" s="67" t="s">
        <v>694</v>
      </c>
      <c r="T221" s="67" t="s">
        <v>694</v>
      </c>
      <c r="U221" s="67" t="s">
        <v>694</v>
      </c>
      <c r="V221" s="123" t="s">
        <v>694</v>
      </c>
      <c r="W221" s="67" t="s">
        <v>694</v>
      </c>
      <c r="X221" s="67" t="s">
        <v>694</v>
      </c>
      <c r="Y221" s="67" t="s">
        <v>694</v>
      </c>
      <c r="Z221" s="67" t="s">
        <v>694</v>
      </c>
      <c r="AA221" s="67" t="s">
        <v>694</v>
      </c>
      <c r="AB221" s="123" t="s">
        <v>694</v>
      </c>
      <c r="AC221" s="63" t="s">
        <v>694</v>
      </c>
      <c r="AD221" s="32" t="s">
        <v>694</v>
      </c>
      <c r="AE221" s="63" t="s">
        <v>694</v>
      </c>
      <c r="AF221" s="63" t="s">
        <v>694</v>
      </c>
      <c r="AG221" s="63" t="s">
        <v>694</v>
      </c>
      <c r="AH221" s="63" t="s">
        <v>694</v>
      </c>
      <c r="AI221" s="63" t="s">
        <v>694</v>
      </c>
      <c r="AJ221" s="63" t="s">
        <v>694</v>
      </c>
      <c r="AK221" s="63" t="s">
        <v>694</v>
      </c>
      <c r="AL221" s="63" t="s">
        <v>694</v>
      </c>
      <c r="AM221" s="63" t="s">
        <v>694</v>
      </c>
      <c r="AN221" s="63" t="s">
        <v>694</v>
      </c>
      <c r="AO221" s="116" t="s">
        <v>694</v>
      </c>
      <c r="AP221" s="116" t="s">
        <v>694</v>
      </c>
      <c r="AQ221" s="116" t="s">
        <v>694</v>
      </c>
      <c r="AR221" s="116" t="s">
        <v>694</v>
      </c>
      <c r="AS221" s="116" t="s">
        <v>694</v>
      </c>
      <c r="AT221" s="117" t="s">
        <v>694</v>
      </c>
      <c r="AU221" s="116" t="s">
        <v>694</v>
      </c>
      <c r="AV221" s="116" t="s">
        <v>694</v>
      </c>
      <c r="AW221" s="116" t="s">
        <v>694</v>
      </c>
      <c r="AX221" s="116" t="s">
        <v>694</v>
      </c>
      <c r="AY221" s="116" t="s">
        <v>694</v>
      </c>
      <c r="AZ221" s="117" t="s">
        <v>694</v>
      </c>
    </row>
    <row r="222" spans="1:52">
      <c r="A222" s="57" t="s">
        <v>434</v>
      </c>
      <c r="B222" s="58">
        <v>113</v>
      </c>
      <c r="C222" s="58" t="s">
        <v>13</v>
      </c>
      <c r="D222" s="21" t="s">
        <v>435</v>
      </c>
      <c r="E222" s="60" t="s">
        <v>774</v>
      </c>
      <c r="F222" s="60" t="s">
        <v>774</v>
      </c>
      <c r="G222" s="60" t="s">
        <v>774</v>
      </c>
      <c r="H222" s="60" t="s">
        <v>774</v>
      </c>
      <c r="I222" s="60" t="s">
        <v>774</v>
      </c>
      <c r="J222" s="60" t="s">
        <v>774</v>
      </c>
      <c r="K222" s="63" t="s">
        <v>694</v>
      </c>
      <c r="L222" s="32" t="s">
        <v>694</v>
      </c>
      <c r="M222" s="63" t="s">
        <v>694</v>
      </c>
      <c r="N222" s="63" t="s">
        <v>694</v>
      </c>
      <c r="O222" s="63" t="s">
        <v>694</v>
      </c>
      <c r="P222" s="63" t="s">
        <v>694</v>
      </c>
      <c r="Q222" s="67" t="s">
        <v>774</v>
      </c>
      <c r="R222" s="67" t="s">
        <v>774</v>
      </c>
      <c r="S222" s="67" t="s">
        <v>774</v>
      </c>
      <c r="T222" s="67" t="s">
        <v>774</v>
      </c>
      <c r="U222" s="67" t="s">
        <v>774</v>
      </c>
      <c r="V222" s="123" t="s">
        <v>774</v>
      </c>
      <c r="W222" s="67" t="s">
        <v>694</v>
      </c>
      <c r="X222" s="67" t="s">
        <v>694</v>
      </c>
      <c r="Y222" s="67" t="s">
        <v>694</v>
      </c>
      <c r="Z222" s="67" t="s">
        <v>694</v>
      </c>
      <c r="AA222" s="67" t="s">
        <v>694</v>
      </c>
      <c r="AB222" s="123" t="s">
        <v>694</v>
      </c>
      <c r="AC222" s="63" t="s">
        <v>774</v>
      </c>
      <c r="AD222" s="32" t="s">
        <v>774</v>
      </c>
      <c r="AE222" s="63" t="s">
        <v>774</v>
      </c>
      <c r="AF222" s="63" t="s">
        <v>774</v>
      </c>
      <c r="AG222" s="63" t="s">
        <v>774</v>
      </c>
      <c r="AH222" s="59" t="s">
        <v>774</v>
      </c>
      <c r="AI222" s="63" t="s">
        <v>694</v>
      </c>
      <c r="AJ222" s="63" t="s">
        <v>694</v>
      </c>
      <c r="AK222" s="63" t="s">
        <v>694</v>
      </c>
      <c r="AL222" s="63" t="s">
        <v>694</v>
      </c>
      <c r="AM222" s="63" t="s">
        <v>694</v>
      </c>
      <c r="AN222" s="63" t="s">
        <v>694</v>
      </c>
      <c r="AO222" s="116" t="s">
        <v>694</v>
      </c>
      <c r="AP222" s="116" t="s">
        <v>694</v>
      </c>
      <c r="AQ222" s="116" t="s">
        <v>694</v>
      </c>
      <c r="AR222" s="116" t="s">
        <v>694</v>
      </c>
      <c r="AS222" s="116" t="s">
        <v>694</v>
      </c>
      <c r="AT222" s="117" t="s">
        <v>694</v>
      </c>
      <c r="AU222" s="116" t="s">
        <v>694</v>
      </c>
      <c r="AV222" s="116" t="s">
        <v>694</v>
      </c>
      <c r="AW222" s="116" t="s">
        <v>694</v>
      </c>
      <c r="AX222" s="116" t="s">
        <v>694</v>
      </c>
      <c r="AY222" s="116" t="s">
        <v>694</v>
      </c>
      <c r="AZ222" s="117" t="s">
        <v>694</v>
      </c>
    </row>
    <row r="223" spans="1:52">
      <c r="A223" s="57" t="s">
        <v>436</v>
      </c>
      <c r="B223" s="58">
        <v>101</v>
      </c>
      <c r="C223" s="58" t="s">
        <v>13</v>
      </c>
      <c r="D223" s="21" t="s">
        <v>437</v>
      </c>
      <c r="E223" s="63" t="s">
        <v>694</v>
      </c>
      <c r="F223" s="32" t="s">
        <v>694</v>
      </c>
      <c r="G223" s="63" t="s">
        <v>694</v>
      </c>
      <c r="H223" s="63" t="s">
        <v>694</v>
      </c>
      <c r="I223" s="63" t="s">
        <v>694</v>
      </c>
      <c r="J223" s="63" t="s">
        <v>694</v>
      </c>
      <c r="K223" s="63" t="s">
        <v>694</v>
      </c>
      <c r="L223" s="32" t="s">
        <v>694</v>
      </c>
      <c r="M223" s="63" t="s">
        <v>694</v>
      </c>
      <c r="N223" s="63" t="s">
        <v>694</v>
      </c>
      <c r="O223" s="63" t="s">
        <v>694</v>
      </c>
      <c r="P223" s="63" t="s">
        <v>694</v>
      </c>
      <c r="Q223" s="67" t="s">
        <v>774</v>
      </c>
      <c r="R223" s="67" t="s">
        <v>774</v>
      </c>
      <c r="S223" s="67" t="s">
        <v>774</v>
      </c>
      <c r="T223" s="67" t="s">
        <v>774</v>
      </c>
      <c r="U223" s="67" t="s">
        <v>774</v>
      </c>
      <c r="V223" s="123" t="s">
        <v>774</v>
      </c>
      <c r="W223" s="67" t="s">
        <v>694</v>
      </c>
      <c r="X223" s="67" t="s">
        <v>694</v>
      </c>
      <c r="Y223" s="67" t="s">
        <v>694</v>
      </c>
      <c r="Z223" s="67" t="s">
        <v>694</v>
      </c>
      <c r="AA223" s="67" t="s">
        <v>694</v>
      </c>
      <c r="AB223" s="123" t="s">
        <v>694</v>
      </c>
      <c r="AC223" s="63" t="s">
        <v>774</v>
      </c>
      <c r="AD223" s="32" t="s">
        <v>774</v>
      </c>
      <c r="AE223" s="63" t="s">
        <v>774</v>
      </c>
      <c r="AF223" s="63" t="s">
        <v>774</v>
      </c>
      <c r="AG223" s="63" t="s">
        <v>774</v>
      </c>
      <c r="AH223" s="59" t="s">
        <v>774</v>
      </c>
      <c r="AI223" s="63" t="s">
        <v>694</v>
      </c>
      <c r="AJ223" s="63" t="s">
        <v>694</v>
      </c>
      <c r="AK223" s="63" t="s">
        <v>694</v>
      </c>
      <c r="AL223" s="63" t="s">
        <v>694</v>
      </c>
      <c r="AM223" s="63" t="s">
        <v>694</v>
      </c>
      <c r="AN223" s="63" t="s">
        <v>694</v>
      </c>
      <c r="AO223" s="116" t="s">
        <v>774</v>
      </c>
      <c r="AP223" s="116" t="s">
        <v>774</v>
      </c>
      <c r="AQ223" s="116" t="s">
        <v>774</v>
      </c>
      <c r="AR223" s="116" t="s">
        <v>774</v>
      </c>
      <c r="AS223" s="116" t="s">
        <v>774</v>
      </c>
      <c r="AT223" s="116" t="s">
        <v>774</v>
      </c>
      <c r="AU223" s="116" t="s">
        <v>694</v>
      </c>
      <c r="AV223" s="116" t="s">
        <v>694</v>
      </c>
      <c r="AW223" s="116" t="s">
        <v>694</v>
      </c>
      <c r="AX223" s="116" t="s">
        <v>694</v>
      </c>
      <c r="AY223" s="116" t="s">
        <v>694</v>
      </c>
      <c r="AZ223" s="117" t="s">
        <v>694</v>
      </c>
    </row>
    <row r="224" spans="1:52">
      <c r="A224" s="57" t="s">
        <v>438</v>
      </c>
      <c r="B224" s="58">
        <v>121</v>
      </c>
      <c r="C224" s="58" t="s">
        <v>8</v>
      </c>
      <c r="D224" s="21" t="s">
        <v>439</v>
      </c>
      <c r="E224" s="60">
        <v>0.28125</v>
      </c>
      <c r="F224" s="60">
        <v>0.5848214285714286</v>
      </c>
      <c r="G224" s="60">
        <v>0</v>
      </c>
      <c r="H224" s="60">
        <v>4.0178571428571432E-2</v>
      </c>
      <c r="I224" s="60">
        <v>9.375E-2</v>
      </c>
      <c r="J224" s="59">
        <v>224</v>
      </c>
      <c r="K224" s="105">
        <v>0.28000000000000003</v>
      </c>
      <c r="L224" s="105">
        <v>0.6</v>
      </c>
      <c r="M224" s="105">
        <v>0</v>
      </c>
      <c r="N224" s="105">
        <v>0.04</v>
      </c>
      <c r="O224" s="105">
        <v>0.08</v>
      </c>
      <c r="P224" s="21">
        <v>50</v>
      </c>
      <c r="Q224" s="67">
        <v>0.37021276595744679</v>
      </c>
      <c r="R224" s="67">
        <v>0.49361702127659574</v>
      </c>
      <c r="S224" s="67">
        <v>0</v>
      </c>
      <c r="T224" s="67">
        <v>1.276595744680851E-2</v>
      </c>
      <c r="U224" s="67">
        <v>0.12340425531914893</v>
      </c>
      <c r="V224" s="123">
        <v>235</v>
      </c>
      <c r="W224" s="67">
        <v>0.41304347826086957</v>
      </c>
      <c r="X224" s="67">
        <v>0.5</v>
      </c>
      <c r="Y224" s="67">
        <v>0</v>
      </c>
      <c r="Z224" s="67">
        <v>4.3478260869565216E-2</v>
      </c>
      <c r="AA224" s="67">
        <v>4.3478260869565216E-2</v>
      </c>
      <c r="AB224" s="123">
        <v>46</v>
      </c>
      <c r="AC224" s="63">
        <v>0.38596491228070173</v>
      </c>
      <c r="AD224" s="32">
        <v>0.46052631578947367</v>
      </c>
      <c r="AE224" s="63">
        <v>1.3157894736842105E-2</v>
      </c>
      <c r="AF224" s="63">
        <v>1.7543859649122806E-2</v>
      </c>
      <c r="AG224" s="63">
        <v>0.12280701754385964</v>
      </c>
      <c r="AH224" s="59">
        <v>228</v>
      </c>
      <c r="AI224" s="63">
        <v>0.35483870967741937</v>
      </c>
      <c r="AJ224" s="63">
        <v>0.58064516129032262</v>
      </c>
      <c r="AK224" s="63">
        <v>0</v>
      </c>
      <c r="AL224" s="63">
        <v>0</v>
      </c>
      <c r="AM224" s="63">
        <v>6.4516129032258063E-2</v>
      </c>
      <c r="AN224" s="59">
        <v>31</v>
      </c>
      <c r="AO224" s="116">
        <v>0.45893719806763283</v>
      </c>
      <c r="AP224" s="116">
        <v>0.30434782608695654</v>
      </c>
      <c r="AQ224" s="116">
        <v>4.830917874396135E-3</v>
      </c>
      <c r="AR224" s="116">
        <v>0.10144927536231885</v>
      </c>
      <c r="AS224" s="116">
        <v>0.13043478260869565</v>
      </c>
      <c r="AT224" s="117">
        <v>207</v>
      </c>
      <c r="AU224" s="116">
        <v>0.4</v>
      </c>
      <c r="AV224" s="116">
        <v>0.36666666666666664</v>
      </c>
      <c r="AW224" s="116">
        <v>0</v>
      </c>
      <c r="AX224" s="116">
        <v>0.13333333333333333</v>
      </c>
      <c r="AY224" s="116">
        <v>0.1</v>
      </c>
      <c r="AZ224" s="117">
        <v>30</v>
      </c>
    </row>
    <row r="225" spans="1:52">
      <c r="A225" s="57" t="s">
        <v>440</v>
      </c>
      <c r="B225" s="58">
        <v>101</v>
      </c>
      <c r="C225" s="58" t="s">
        <v>13</v>
      </c>
      <c r="D225" s="21" t="s">
        <v>441</v>
      </c>
      <c r="E225" s="60" t="s">
        <v>774</v>
      </c>
      <c r="F225" s="60" t="s">
        <v>774</v>
      </c>
      <c r="G225" s="60" t="s">
        <v>774</v>
      </c>
      <c r="H225" s="60" t="s">
        <v>774</v>
      </c>
      <c r="I225" s="60" t="s">
        <v>774</v>
      </c>
      <c r="J225" s="60" t="s">
        <v>774</v>
      </c>
      <c r="K225" s="63" t="s">
        <v>694</v>
      </c>
      <c r="L225" s="32" t="s">
        <v>694</v>
      </c>
      <c r="M225" s="63" t="s">
        <v>694</v>
      </c>
      <c r="N225" s="63" t="s">
        <v>694</v>
      </c>
      <c r="O225" s="63" t="s">
        <v>694</v>
      </c>
      <c r="P225" s="63" t="s">
        <v>694</v>
      </c>
      <c r="Q225" s="67" t="s">
        <v>774</v>
      </c>
      <c r="R225" s="67" t="s">
        <v>774</v>
      </c>
      <c r="S225" s="67" t="s">
        <v>774</v>
      </c>
      <c r="T225" s="67" t="s">
        <v>774</v>
      </c>
      <c r="U225" s="67" t="s">
        <v>774</v>
      </c>
      <c r="V225" s="123" t="s">
        <v>774</v>
      </c>
      <c r="W225" s="67" t="s">
        <v>694</v>
      </c>
      <c r="X225" s="67" t="s">
        <v>694</v>
      </c>
      <c r="Y225" s="67" t="s">
        <v>694</v>
      </c>
      <c r="Z225" s="67" t="s">
        <v>694</v>
      </c>
      <c r="AA225" s="67" t="s">
        <v>694</v>
      </c>
      <c r="AB225" s="123" t="s">
        <v>694</v>
      </c>
      <c r="AC225" s="63" t="s">
        <v>774</v>
      </c>
      <c r="AD225" s="32" t="s">
        <v>774</v>
      </c>
      <c r="AE225" s="63" t="s">
        <v>774</v>
      </c>
      <c r="AF225" s="63" t="s">
        <v>774</v>
      </c>
      <c r="AG225" s="63" t="s">
        <v>774</v>
      </c>
      <c r="AH225" s="59" t="s">
        <v>774</v>
      </c>
      <c r="AI225" s="63" t="s">
        <v>694</v>
      </c>
      <c r="AJ225" s="63" t="s">
        <v>694</v>
      </c>
      <c r="AK225" s="63" t="s">
        <v>694</v>
      </c>
      <c r="AL225" s="63" t="s">
        <v>694</v>
      </c>
      <c r="AM225" s="63" t="s">
        <v>694</v>
      </c>
      <c r="AN225" s="63" t="s">
        <v>694</v>
      </c>
      <c r="AO225" s="116" t="s">
        <v>694</v>
      </c>
      <c r="AP225" s="116" t="s">
        <v>694</v>
      </c>
      <c r="AQ225" s="116" t="s">
        <v>694</v>
      </c>
      <c r="AR225" s="116" t="s">
        <v>694</v>
      </c>
      <c r="AS225" s="116" t="s">
        <v>694</v>
      </c>
      <c r="AT225" s="117" t="s">
        <v>694</v>
      </c>
      <c r="AU225" s="116" t="s">
        <v>694</v>
      </c>
      <c r="AV225" s="116" t="s">
        <v>694</v>
      </c>
      <c r="AW225" s="116" t="s">
        <v>694</v>
      </c>
      <c r="AX225" s="116" t="s">
        <v>694</v>
      </c>
      <c r="AY225" s="116" t="s">
        <v>694</v>
      </c>
      <c r="AZ225" s="117" t="s">
        <v>694</v>
      </c>
    </row>
    <row r="226" spans="1:52">
      <c r="A226" s="57" t="s">
        <v>442</v>
      </c>
      <c r="B226" s="58">
        <v>123</v>
      </c>
      <c r="C226" s="58" t="s">
        <v>8</v>
      </c>
      <c r="D226" s="21" t="s">
        <v>443</v>
      </c>
      <c r="E226" s="60">
        <v>0.22702702702702704</v>
      </c>
      <c r="F226" s="60">
        <v>0.58378378378378382</v>
      </c>
      <c r="G226" s="60">
        <v>5.4054054054054057E-3</v>
      </c>
      <c r="H226" s="60">
        <v>0.14594594594594595</v>
      </c>
      <c r="I226" s="60">
        <v>3.783783783783784E-2</v>
      </c>
      <c r="J226" s="59">
        <v>185</v>
      </c>
      <c r="K226" s="60" t="s">
        <v>774</v>
      </c>
      <c r="L226" s="60" t="s">
        <v>774</v>
      </c>
      <c r="M226" s="60" t="s">
        <v>774</v>
      </c>
      <c r="N226" s="60" t="s">
        <v>774</v>
      </c>
      <c r="O226" s="60" t="s">
        <v>774</v>
      </c>
      <c r="P226" s="60" t="s">
        <v>774</v>
      </c>
      <c r="Q226" s="67">
        <v>0.27810650887573962</v>
      </c>
      <c r="R226" s="67">
        <v>0.52071005917159763</v>
      </c>
      <c r="S226" s="67">
        <v>5.9171597633136093E-3</v>
      </c>
      <c r="T226" s="67">
        <v>0.15384615384615385</v>
      </c>
      <c r="U226" s="67">
        <v>4.142011834319527E-2</v>
      </c>
      <c r="V226" s="123">
        <v>169</v>
      </c>
      <c r="W226" s="67" t="s">
        <v>774</v>
      </c>
      <c r="X226" s="67" t="s">
        <v>774</v>
      </c>
      <c r="Y226" s="67" t="s">
        <v>774</v>
      </c>
      <c r="Z226" s="67" t="s">
        <v>774</v>
      </c>
      <c r="AA226" s="67" t="s">
        <v>774</v>
      </c>
      <c r="AB226" s="123" t="s">
        <v>774</v>
      </c>
      <c r="AC226" s="63">
        <v>0.14893617021276595</v>
      </c>
      <c r="AD226" s="32">
        <v>0.60992907801418439</v>
      </c>
      <c r="AE226" s="63">
        <v>0</v>
      </c>
      <c r="AF226" s="63">
        <v>0.10638297872340426</v>
      </c>
      <c r="AG226" s="63">
        <v>0.13475177304964539</v>
      </c>
      <c r="AH226" s="59">
        <v>141</v>
      </c>
      <c r="AI226" s="63" t="s">
        <v>774</v>
      </c>
      <c r="AJ226" s="32" t="s">
        <v>774</v>
      </c>
      <c r="AK226" s="63" t="s">
        <v>774</v>
      </c>
      <c r="AL226" s="63" t="s">
        <v>774</v>
      </c>
      <c r="AM226" s="63" t="s">
        <v>774</v>
      </c>
      <c r="AN226" s="59" t="s">
        <v>774</v>
      </c>
      <c r="AO226" s="116">
        <v>0.10476190476190476</v>
      </c>
      <c r="AP226" s="116">
        <v>0.62857142857142856</v>
      </c>
      <c r="AQ226" s="116">
        <v>0</v>
      </c>
      <c r="AR226" s="116">
        <v>8.5714285714285715E-2</v>
      </c>
      <c r="AS226" s="116">
        <v>0.18095238095238095</v>
      </c>
      <c r="AT226" s="117">
        <v>105</v>
      </c>
      <c r="AU226" s="116" t="s">
        <v>774</v>
      </c>
      <c r="AV226" s="116" t="s">
        <v>774</v>
      </c>
      <c r="AW226" s="116" t="s">
        <v>774</v>
      </c>
      <c r="AX226" s="116" t="s">
        <v>774</v>
      </c>
      <c r="AY226" s="116" t="s">
        <v>774</v>
      </c>
      <c r="AZ226" s="116" t="s">
        <v>774</v>
      </c>
    </row>
    <row r="227" spans="1:52">
      <c r="A227" s="57" t="s">
        <v>444</v>
      </c>
      <c r="B227" s="58">
        <v>112</v>
      </c>
      <c r="C227" s="58" t="s">
        <v>13</v>
      </c>
      <c r="D227" s="21" t="s">
        <v>445</v>
      </c>
      <c r="E227" s="60">
        <v>0.74285714285714288</v>
      </c>
      <c r="F227" s="60">
        <v>0.11428571428571428</v>
      </c>
      <c r="G227" s="60">
        <v>0</v>
      </c>
      <c r="H227" s="60">
        <v>2.8571428571428571E-2</v>
      </c>
      <c r="I227" s="60">
        <v>0.11428571428571428</v>
      </c>
      <c r="J227" s="59">
        <v>35</v>
      </c>
      <c r="K227" s="63" t="s">
        <v>694</v>
      </c>
      <c r="L227" s="32" t="s">
        <v>694</v>
      </c>
      <c r="M227" s="63" t="s">
        <v>694</v>
      </c>
      <c r="N227" s="63" t="s">
        <v>694</v>
      </c>
      <c r="O227" s="63" t="s">
        <v>694</v>
      </c>
      <c r="P227" s="63" t="s">
        <v>694</v>
      </c>
      <c r="Q227" s="67">
        <v>0.34042553191489361</v>
      </c>
      <c r="R227" s="67">
        <v>0.36170212765957449</v>
      </c>
      <c r="S227" s="67">
        <v>0</v>
      </c>
      <c r="T227" s="67">
        <v>0.25531914893617019</v>
      </c>
      <c r="U227" s="67">
        <v>4.2553191489361701E-2</v>
      </c>
      <c r="V227" s="123">
        <v>47</v>
      </c>
      <c r="W227" s="67" t="s">
        <v>694</v>
      </c>
      <c r="X227" s="67" t="s">
        <v>694</v>
      </c>
      <c r="Y227" s="67" t="s">
        <v>694</v>
      </c>
      <c r="Z227" s="67" t="s">
        <v>694</v>
      </c>
      <c r="AA227" s="67" t="s">
        <v>694</v>
      </c>
      <c r="AB227" s="123" t="s">
        <v>694</v>
      </c>
      <c r="AC227" s="63">
        <v>0.76086956521739135</v>
      </c>
      <c r="AD227" s="32">
        <v>0</v>
      </c>
      <c r="AE227" s="63">
        <v>0</v>
      </c>
      <c r="AF227" s="63">
        <v>0.17391304347826086</v>
      </c>
      <c r="AG227" s="63">
        <v>6.5217391304347824E-2</v>
      </c>
      <c r="AH227" s="59">
        <v>46</v>
      </c>
      <c r="AI227" s="63" t="s">
        <v>694</v>
      </c>
      <c r="AJ227" s="63" t="s">
        <v>694</v>
      </c>
      <c r="AK227" s="63" t="s">
        <v>694</v>
      </c>
      <c r="AL227" s="63" t="s">
        <v>694</v>
      </c>
      <c r="AM227" s="63" t="s">
        <v>694</v>
      </c>
      <c r="AN227" s="63" t="s">
        <v>694</v>
      </c>
      <c r="AO227" s="116">
        <v>0.91666666666666663</v>
      </c>
      <c r="AP227" s="116">
        <v>0</v>
      </c>
      <c r="AQ227" s="116">
        <v>0</v>
      </c>
      <c r="AR227" s="116">
        <v>8.3333333333333329E-2</v>
      </c>
      <c r="AS227" s="116">
        <v>0</v>
      </c>
      <c r="AT227" s="117">
        <v>36</v>
      </c>
      <c r="AU227" s="116" t="s">
        <v>694</v>
      </c>
      <c r="AV227" s="116" t="s">
        <v>694</v>
      </c>
      <c r="AW227" s="116" t="s">
        <v>694</v>
      </c>
      <c r="AX227" s="116" t="s">
        <v>694</v>
      </c>
      <c r="AY227" s="116" t="s">
        <v>694</v>
      </c>
      <c r="AZ227" s="117" t="s">
        <v>694</v>
      </c>
    </row>
    <row r="228" spans="1:52">
      <c r="A228" s="57" t="s">
        <v>446</v>
      </c>
      <c r="B228" s="58">
        <v>101</v>
      </c>
      <c r="C228" s="58" t="s">
        <v>13</v>
      </c>
      <c r="D228" s="21" t="s">
        <v>447</v>
      </c>
      <c r="E228" s="60" t="s">
        <v>774</v>
      </c>
      <c r="F228" s="60" t="s">
        <v>774</v>
      </c>
      <c r="G228" s="60" t="s">
        <v>774</v>
      </c>
      <c r="H228" s="60" t="s">
        <v>774</v>
      </c>
      <c r="I228" s="60" t="s">
        <v>774</v>
      </c>
      <c r="J228" s="60" t="s">
        <v>774</v>
      </c>
      <c r="K228" s="63" t="s">
        <v>694</v>
      </c>
      <c r="L228" s="32" t="s">
        <v>694</v>
      </c>
      <c r="M228" s="63" t="s">
        <v>694</v>
      </c>
      <c r="N228" s="63" t="s">
        <v>694</v>
      </c>
      <c r="O228" s="63" t="s">
        <v>694</v>
      </c>
      <c r="P228" s="63" t="s">
        <v>694</v>
      </c>
      <c r="Q228" s="67" t="s">
        <v>774</v>
      </c>
      <c r="R228" s="67" t="s">
        <v>774</v>
      </c>
      <c r="S228" s="67" t="s">
        <v>774</v>
      </c>
      <c r="T228" s="67" t="s">
        <v>774</v>
      </c>
      <c r="U228" s="67" t="s">
        <v>774</v>
      </c>
      <c r="V228" s="123" t="s">
        <v>774</v>
      </c>
      <c r="W228" s="67" t="s">
        <v>694</v>
      </c>
      <c r="X228" s="67" t="s">
        <v>694</v>
      </c>
      <c r="Y228" s="67" t="s">
        <v>694</v>
      </c>
      <c r="Z228" s="67" t="s">
        <v>694</v>
      </c>
      <c r="AA228" s="67" t="s">
        <v>694</v>
      </c>
      <c r="AB228" s="123" t="s">
        <v>694</v>
      </c>
      <c r="AC228" s="63" t="s">
        <v>774</v>
      </c>
      <c r="AD228" s="32" t="s">
        <v>774</v>
      </c>
      <c r="AE228" s="63" t="s">
        <v>774</v>
      </c>
      <c r="AF228" s="63" t="s">
        <v>774</v>
      </c>
      <c r="AG228" s="63" t="s">
        <v>774</v>
      </c>
      <c r="AH228" s="59" t="s">
        <v>774</v>
      </c>
      <c r="AI228" s="63" t="s">
        <v>694</v>
      </c>
      <c r="AJ228" s="63" t="s">
        <v>694</v>
      </c>
      <c r="AK228" s="63" t="s">
        <v>694</v>
      </c>
      <c r="AL228" s="63" t="s">
        <v>694</v>
      </c>
      <c r="AM228" s="63" t="s">
        <v>694</v>
      </c>
      <c r="AN228" s="63" t="s">
        <v>694</v>
      </c>
      <c r="AO228" s="116" t="s">
        <v>774</v>
      </c>
      <c r="AP228" s="116" t="s">
        <v>774</v>
      </c>
      <c r="AQ228" s="116" t="s">
        <v>774</v>
      </c>
      <c r="AR228" s="116" t="s">
        <v>774</v>
      </c>
      <c r="AS228" s="116" t="s">
        <v>774</v>
      </c>
      <c r="AT228" s="116" t="s">
        <v>774</v>
      </c>
      <c r="AU228" s="116" t="s">
        <v>694</v>
      </c>
      <c r="AV228" s="116" t="s">
        <v>694</v>
      </c>
      <c r="AW228" s="116" t="s">
        <v>694</v>
      </c>
      <c r="AX228" s="116" t="s">
        <v>694</v>
      </c>
      <c r="AY228" s="116" t="s">
        <v>694</v>
      </c>
      <c r="AZ228" s="117" t="s">
        <v>694</v>
      </c>
    </row>
    <row r="229" spans="1:52">
      <c r="A229" s="57" t="s">
        <v>448</v>
      </c>
      <c r="B229" s="58">
        <v>101</v>
      </c>
      <c r="C229" s="58" t="s">
        <v>13</v>
      </c>
      <c r="D229" s="21" t="s">
        <v>449</v>
      </c>
      <c r="E229" s="60">
        <v>0.61538461538461542</v>
      </c>
      <c r="F229" s="60">
        <v>0</v>
      </c>
      <c r="G229" s="60">
        <v>0</v>
      </c>
      <c r="H229" s="60">
        <v>0.38461538461538464</v>
      </c>
      <c r="I229" s="60">
        <v>0</v>
      </c>
      <c r="J229" s="59">
        <v>13</v>
      </c>
      <c r="K229" s="63" t="s">
        <v>694</v>
      </c>
      <c r="L229" s="32" t="s">
        <v>694</v>
      </c>
      <c r="M229" s="63" t="s">
        <v>694</v>
      </c>
      <c r="N229" s="63" t="s">
        <v>694</v>
      </c>
      <c r="O229" s="63" t="s">
        <v>694</v>
      </c>
      <c r="P229" s="63" t="s">
        <v>694</v>
      </c>
      <c r="Q229" s="67">
        <v>0.47058823529411764</v>
      </c>
      <c r="R229" s="67">
        <v>0</v>
      </c>
      <c r="S229" s="67">
        <v>0</v>
      </c>
      <c r="T229" s="67">
        <v>0.47058823529411764</v>
      </c>
      <c r="U229" s="67">
        <v>5.8823529411764705E-2</v>
      </c>
      <c r="V229" s="123">
        <v>17</v>
      </c>
      <c r="W229" s="67" t="s">
        <v>694</v>
      </c>
      <c r="X229" s="67" t="s">
        <v>694</v>
      </c>
      <c r="Y229" s="67" t="s">
        <v>694</v>
      </c>
      <c r="Z229" s="67" t="s">
        <v>694</v>
      </c>
      <c r="AA229" s="67" t="s">
        <v>694</v>
      </c>
      <c r="AB229" s="123" t="s">
        <v>694</v>
      </c>
      <c r="AC229" s="63" t="s">
        <v>774</v>
      </c>
      <c r="AD229" s="32" t="s">
        <v>774</v>
      </c>
      <c r="AE229" s="63" t="s">
        <v>774</v>
      </c>
      <c r="AF229" s="63" t="s">
        <v>774</v>
      </c>
      <c r="AG229" s="63" t="s">
        <v>774</v>
      </c>
      <c r="AH229" s="59" t="s">
        <v>774</v>
      </c>
      <c r="AI229" s="63" t="s">
        <v>694</v>
      </c>
      <c r="AJ229" s="63" t="s">
        <v>694</v>
      </c>
      <c r="AK229" s="63" t="s">
        <v>694</v>
      </c>
      <c r="AL229" s="63" t="s">
        <v>694</v>
      </c>
      <c r="AM229" s="63" t="s">
        <v>694</v>
      </c>
      <c r="AN229" s="63" t="s">
        <v>694</v>
      </c>
      <c r="AO229" s="116">
        <v>0.54545454545454541</v>
      </c>
      <c r="AP229" s="116">
        <v>0</v>
      </c>
      <c r="AQ229" s="116">
        <v>0</v>
      </c>
      <c r="AR229" s="116">
        <v>0.45454545454545453</v>
      </c>
      <c r="AS229" s="116">
        <v>0</v>
      </c>
      <c r="AT229" s="117">
        <v>11</v>
      </c>
      <c r="AU229" s="116" t="s">
        <v>694</v>
      </c>
      <c r="AV229" s="116" t="s">
        <v>694</v>
      </c>
      <c r="AW229" s="116" t="s">
        <v>694</v>
      </c>
      <c r="AX229" s="116" t="s">
        <v>694</v>
      </c>
      <c r="AY229" s="116" t="s">
        <v>694</v>
      </c>
      <c r="AZ229" s="117" t="s">
        <v>694</v>
      </c>
    </row>
    <row r="230" spans="1:52">
      <c r="A230" s="57" t="s">
        <v>450</v>
      </c>
      <c r="B230" s="58">
        <v>121</v>
      </c>
      <c r="C230" s="58" t="s">
        <v>13</v>
      </c>
      <c r="D230" s="21" t="s">
        <v>451</v>
      </c>
      <c r="E230" s="60">
        <v>0</v>
      </c>
      <c r="F230" s="60">
        <v>0.66666666666666663</v>
      </c>
      <c r="G230" s="60">
        <v>0</v>
      </c>
      <c r="H230" s="60">
        <v>0.33333333333333331</v>
      </c>
      <c r="I230" s="60">
        <v>0</v>
      </c>
      <c r="J230" s="59">
        <v>24</v>
      </c>
      <c r="K230" s="63" t="s">
        <v>694</v>
      </c>
      <c r="L230" s="32" t="s">
        <v>694</v>
      </c>
      <c r="M230" s="63" t="s">
        <v>694</v>
      </c>
      <c r="N230" s="63" t="s">
        <v>694</v>
      </c>
      <c r="O230" s="63" t="s">
        <v>694</v>
      </c>
      <c r="P230" s="63" t="s">
        <v>694</v>
      </c>
      <c r="Q230" s="67">
        <v>0</v>
      </c>
      <c r="R230" s="67">
        <v>0.62962962962962965</v>
      </c>
      <c r="S230" s="67">
        <v>0</v>
      </c>
      <c r="T230" s="67">
        <v>0.22222222222222221</v>
      </c>
      <c r="U230" s="67">
        <v>0.14814814814814814</v>
      </c>
      <c r="V230" s="123">
        <v>27</v>
      </c>
      <c r="W230" s="67" t="s">
        <v>774</v>
      </c>
      <c r="X230" s="67" t="s">
        <v>774</v>
      </c>
      <c r="Y230" s="67" t="s">
        <v>774</v>
      </c>
      <c r="Z230" s="67" t="s">
        <v>774</v>
      </c>
      <c r="AA230" s="67" t="s">
        <v>774</v>
      </c>
      <c r="AB230" s="123" t="s">
        <v>774</v>
      </c>
      <c r="AC230" s="63">
        <v>0.15789473684210525</v>
      </c>
      <c r="AD230" s="32">
        <v>0.68421052631578949</v>
      </c>
      <c r="AE230" s="63">
        <v>0</v>
      </c>
      <c r="AF230" s="63">
        <v>0</v>
      </c>
      <c r="AG230" s="63">
        <v>0.15789473684210525</v>
      </c>
      <c r="AH230" s="59">
        <v>19</v>
      </c>
      <c r="AI230" s="63" t="s">
        <v>694</v>
      </c>
      <c r="AJ230" s="63" t="s">
        <v>694</v>
      </c>
      <c r="AK230" s="63" t="s">
        <v>694</v>
      </c>
      <c r="AL230" s="63" t="s">
        <v>694</v>
      </c>
      <c r="AM230" s="63" t="s">
        <v>694</v>
      </c>
      <c r="AN230" s="63" t="s">
        <v>694</v>
      </c>
      <c r="AO230" s="116">
        <v>0</v>
      </c>
      <c r="AP230" s="116">
        <v>0.9</v>
      </c>
      <c r="AQ230" s="116">
        <v>0</v>
      </c>
      <c r="AR230" s="116">
        <v>0</v>
      </c>
      <c r="AS230" s="116">
        <v>0.1</v>
      </c>
      <c r="AT230" s="117">
        <v>20</v>
      </c>
      <c r="AU230" s="116" t="s">
        <v>774</v>
      </c>
      <c r="AV230" s="116" t="s">
        <v>774</v>
      </c>
      <c r="AW230" s="116" t="s">
        <v>774</v>
      </c>
      <c r="AX230" s="116" t="s">
        <v>774</v>
      </c>
      <c r="AY230" s="116" t="s">
        <v>774</v>
      </c>
      <c r="AZ230" s="116" t="s">
        <v>774</v>
      </c>
    </row>
    <row r="231" spans="1:52">
      <c r="A231" s="57" t="s">
        <v>452</v>
      </c>
      <c r="B231" s="58">
        <v>113</v>
      </c>
      <c r="C231" s="58" t="s">
        <v>13</v>
      </c>
      <c r="D231" s="21" t="s">
        <v>453</v>
      </c>
      <c r="E231" s="60">
        <v>0.35135135135135137</v>
      </c>
      <c r="F231" s="60">
        <v>0.59459459459459463</v>
      </c>
      <c r="G231" s="60">
        <v>0</v>
      </c>
      <c r="H231" s="60">
        <v>2.7027027027027029E-2</v>
      </c>
      <c r="I231" s="60">
        <v>2.7027027027027029E-2</v>
      </c>
      <c r="J231" s="59">
        <v>37</v>
      </c>
      <c r="K231" s="63" t="s">
        <v>694</v>
      </c>
      <c r="L231" s="32" t="s">
        <v>694</v>
      </c>
      <c r="M231" s="63" t="s">
        <v>694</v>
      </c>
      <c r="N231" s="63" t="s">
        <v>694</v>
      </c>
      <c r="O231" s="63" t="s">
        <v>694</v>
      </c>
      <c r="P231" s="63" t="s">
        <v>694</v>
      </c>
      <c r="Q231" s="67">
        <v>0.27027027027027029</v>
      </c>
      <c r="R231" s="67">
        <v>0.72972972972972971</v>
      </c>
      <c r="S231" s="67">
        <v>0</v>
      </c>
      <c r="T231" s="67">
        <v>0</v>
      </c>
      <c r="U231" s="67">
        <v>0</v>
      </c>
      <c r="V231" s="123">
        <v>37</v>
      </c>
      <c r="W231" s="67" t="s">
        <v>774</v>
      </c>
      <c r="X231" s="67" t="s">
        <v>774</v>
      </c>
      <c r="Y231" s="67" t="s">
        <v>774</v>
      </c>
      <c r="Z231" s="67" t="s">
        <v>774</v>
      </c>
      <c r="AA231" s="67" t="s">
        <v>774</v>
      </c>
      <c r="AB231" s="123" t="s">
        <v>774</v>
      </c>
      <c r="AC231" s="63">
        <v>0.31818181818181818</v>
      </c>
      <c r="AD231" s="32">
        <v>0.59090909090909094</v>
      </c>
      <c r="AE231" s="63">
        <v>0</v>
      </c>
      <c r="AF231" s="63">
        <v>4.5454545454545456E-2</v>
      </c>
      <c r="AG231" s="63">
        <v>4.5454545454545456E-2</v>
      </c>
      <c r="AH231" s="59">
        <v>22</v>
      </c>
      <c r="AI231" s="63" t="s">
        <v>694</v>
      </c>
      <c r="AJ231" s="63" t="s">
        <v>694</v>
      </c>
      <c r="AK231" s="63" t="s">
        <v>694</v>
      </c>
      <c r="AL231" s="63" t="s">
        <v>694</v>
      </c>
      <c r="AM231" s="63" t="s">
        <v>694</v>
      </c>
      <c r="AN231" s="63" t="s">
        <v>694</v>
      </c>
      <c r="AO231" s="116">
        <v>0.2</v>
      </c>
      <c r="AP231" s="116">
        <v>0.55000000000000004</v>
      </c>
      <c r="AQ231" s="116">
        <v>0</v>
      </c>
      <c r="AR231" s="116">
        <v>0.15</v>
      </c>
      <c r="AS231" s="116">
        <v>0.1</v>
      </c>
      <c r="AT231" s="117">
        <v>20</v>
      </c>
      <c r="AU231" s="116" t="s">
        <v>694</v>
      </c>
      <c r="AV231" s="116" t="s">
        <v>694</v>
      </c>
      <c r="AW231" s="116" t="s">
        <v>694</v>
      </c>
      <c r="AX231" s="116" t="s">
        <v>694</v>
      </c>
      <c r="AY231" s="116" t="s">
        <v>694</v>
      </c>
      <c r="AZ231" s="117" t="s">
        <v>694</v>
      </c>
    </row>
    <row r="232" spans="1:52">
      <c r="A232" s="57" t="s">
        <v>454</v>
      </c>
      <c r="B232" s="58">
        <v>112</v>
      </c>
      <c r="C232" s="58" t="s">
        <v>13</v>
      </c>
      <c r="D232" s="21" t="s">
        <v>455</v>
      </c>
      <c r="E232" s="63" t="s">
        <v>694</v>
      </c>
      <c r="F232" s="32" t="s">
        <v>694</v>
      </c>
      <c r="G232" s="63" t="s">
        <v>694</v>
      </c>
      <c r="H232" s="63" t="s">
        <v>694</v>
      </c>
      <c r="I232" s="63" t="s">
        <v>694</v>
      </c>
      <c r="J232" s="63" t="s">
        <v>694</v>
      </c>
      <c r="K232" s="63" t="s">
        <v>694</v>
      </c>
      <c r="L232" s="32" t="s">
        <v>694</v>
      </c>
      <c r="M232" s="63" t="s">
        <v>694</v>
      </c>
      <c r="N232" s="63" t="s">
        <v>694</v>
      </c>
      <c r="O232" s="63" t="s">
        <v>694</v>
      </c>
      <c r="P232" s="63" t="s">
        <v>694</v>
      </c>
      <c r="Q232" s="67" t="s">
        <v>694</v>
      </c>
      <c r="R232" s="67" t="s">
        <v>694</v>
      </c>
      <c r="S232" s="67" t="s">
        <v>694</v>
      </c>
      <c r="T232" s="67" t="s">
        <v>694</v>
      </c>
      <c r="U232" s="67" t="s">
        <v>694</v>
      </c>
      <c r="V232" s="123" t="s">
        <v>694</v>
      </c>
      <c r="W232" s="67" t="s">
        <v>694</v>
      </c>
      <c r="X232" s="67" t="s">
        <v>694</v>
      </c>
      <c r="Y232" s="67" t="s">
        <v>694</v>
      </c>
      <c r="Z232" s="67" t="s">
        <v>694</v>
      </c>
      <c r="AA232" s="67" t="s">
        <v>694</v>
      </c>
      <c r="AB232" s="123" t="s">
        <v>694</v>
      </c>
      <c r="AC232" s="63" t="s">
        <v>694</v>
      </c>
      <c r="AD232" s="32" t="s">
        <v>694</v>
      </c>
      <c r="AE232" s="63" t="s">
        <v>694</v>
      </c>
      <c r="AF232" s="63" t="s">
        <v>694</v>
      </c>
      <c r="AG232" s="63" t="s">
        <v>694</v>
      </c>
      <c r="AH232" s="63" t="s">
        <v>694</v>
      </c>
      <c r="AI232" s="63" t="s">
        <v>694</v>
      </c>
      <c r="AJ232" s="63" t="s">
        <v>694</v>
      </c>
      <c r="AK232" s="63" t="s">
        <v>694</v>
      </c>
      <c r="AL232" s="63" t="s">
        <v>694</v>
      </c>
      <c r="AM232" s="63" t="s">
        <v>694</v>
      </c>
      <c r="AN232" s="63" t="s">
        <v>694</v>
      </c>
      <c r="AO232" s="116" t="s">
        <v>694</v>
      </c>
      <c r="AP232" s="116" t="s">
        <v>694</v>
      </c>
      <c r="AQ232" s="116" t="s">
        <v>694</v>
      </c>
      <c r="AR232" s="116" t="s">
        <v>694</v>
      </c>
      <c r="AS232" s="116" t="s">
        <v>694</v>
      </c>
      <c r="AT232" s="117" t="s">
        <v>694</v>
      </c>
      <c r="AU232" s="116" t="s">
        <v>694</v>
      </c>
      <c r="AV232" s="116" t="s">
        <v>694</v>
      </c>
      <c r="AW232" s="116" t="s">
        <v>694</v>
      </c>
      <c r="AX232" s="116" t="s">
        <v>694</v>
      </c>
      <c r="AY232" s="116" t="s">
        <v>694</v>
      </c>
      <c r="AZ232" s="117" t="s">
        <v>694</v>
      </c>
    </row>
    <row r="233" spans="1:52">
      <c r="A233" s="57" t="s">
        <v>456</v>
      </c>
      <c r="B233" s="58">
        <v>101</v>
      </c>
      <c r="C233" s="58" t="s">
        <v>13</v>
      </c>
      <c r="D233" s="21" t="s">
        <v>457</v>
      </c>
      <c r="E233" s="63" t="s">
        <v>694</v>
      </c>
      <c r="F233" s="32" t="s">
        <v>694</v>
      </c>
      <c r="G233" s="63" t="s">
        <v>694</v>
      </c>
      <c r="H233" s="63" t="s">
        <v>694</v>
      </c>
      <c r="I233" s="63" t="s">
        <v>694</v>
      </c>
      <c r="J233" s="63" t="s">
        <v>694</v>
      </c>
      <c r="K233" s="63" t="s">
        <v>694</v>
      </c>
      <c r="L233" s="32" t="s">
        <v>694</v>
      </c>
      <c r="M233" s="63" t="s">
        <v>694</v>
      </c>
      <c r="N233" s="63" t="s">
        <v>694</v>
      </c>
      <c r="O233" s="63" t="s">
        <v>694</v>
      </c>
      <c r="P233" s="63" t="s">
        <v>694</v>
      </c>
      <c r="Q233" s="67" t="s">
        <v>694</v>
      </c>
      <c r="R233" s="67" t="s">
        <v>694</v>
      </c>
      <c r="S233" s="67" t="s">
        <v>694</v>
      </c>
      <c r="T233" s="67" t="s">
        <v>694</v>
      </c>
      <c r="U233" s="67" t="s">
        <v>694</v>
      </c>
      <c r="V233" s="123" t="s">
        <v>694</v>
      </c>
      <c r="W233" s="67" t="s">
        <v>694</v>
      </c>
      <c r="X233" s="67" t="s">
        <v>694</v>
      </c>
      <c r="Y233" s="67" t="s">
        <v>694</v>
      </c>
      <c r="Z233" s="67" t="s">
        <v>694</v>
      </c>
      <c r="AA233" s="67" t="s">
        <v>694</v>
      </c>
      <c r="AB233" s="123" t="s">
        <v>694</v>
      </c>
      <c r="AC233" s="63" t="s">
        <v>694</v>
      </c>
      <c r="AD233" s="32" t="s">
        <v>694</v>
      </c>
      <c r="AE233" s="63" t="s">
        <v>694</v>
      </c>
      <c r="AF233" s="63" t="s">
        <v>694</v>
      </c>
      <c r="AG233" s="63" t="s">
        <v>694</v>
      </c>
      <c r="AH233" s="63" t="s">
        <v>694</v>
      </c>
      <c r="AI233" s="63" t="s">
        <v>694</v>
      </c>
      <c r="AJ233" s="63" t="s">
        <v>694</v>
      </c>
      <c r="AK233" s="63" t="s">
        <v>694</v>
      </c>
      <c r="AL233" s="63" t="s">
        <v>694</v>
      </c>
      <c r="AM233" s="63" t="s">
        <v>694</v>
      </c>
      <c r="AN233" s="63" t="s">
        <v>694</v>
      </c>
      <c r="AO233" s="116" t="s">
        <v>694</v>
      </c>
      <c r="AP233" s="116" t="s">
        <v>694</v>
      </c>
      <c r="AQ233" s="116" t="s">
        <v>694</v>
      </c>
      <c r="AR233" s="116" t="s">
        <v>694</v>
      </c>
      <c r="AS233" s="116" t="s">
        <v>694</v>
      </c>
      <c r="AT233" s="117" t="s">
        <v>694</v>
      </c>
      <c r="AU233" s="116" t="s">
        <v>694</v>
      </c>
      <c r="AV233" s="116" t="s">
        <v>694</v>
      </c>
      <c r="AW233" s="116" t="s">
        <v>694</v>
      </c>
      <c r="AX233" s="116" t="s">
        <v>694</v>
      </c>
      <c r="AY233" s="116" t="s">
        <v>694</v>
      </c>
      <c r="AZ233" s="117" t="s">
        <v>694</v>
      </c>
    </row>
    <row r="234" spans="1:52">
      <c r="A234" s="57" t="s">
        <v>458</v>
      </c>
      <c r="B234" s="58">
        <v>105</v>
      </c>
      <c r="C234" s="58" t="s">
        <v>13</v>
      </c>
      <c r="D234" s="21" t="s">
        <v>459</v>
      </c>
      <c r="E234" s="60">
        <v>0</v>
      </c>
      <c r="F234" s="60">
        <v>0.75</v>
      </c>
      <c r="G234" s="60">
        <v>0</v>
      </c>
      <c r="H234" s="60">
        <v>8.3333333333333329E-2</v>
      </c>
      <c r="I234" s="60">
        <v>0.16666666666666666</v>
      </c>
      <c r="J234" s="59">
        <v>12</v>
      </c>
      <c r="K234" s="63" t="s">
        <v>694</v>
      </c>
      <c r="L234" s="32" t="s">
        <v>694</v>
      </c>
      <c r="M234" s="63" t="s">
        <v>694</v>
      </c>
      <c r="N234" s="63" t="s">
        <v>694</v>
      </c>
      <c r="O234" s="63" t="s">
        <v>694</v>
      </c>
      <c r="P234" s="63" t="s">
        <v>694</v>
      </c>
      <c r="Q234" s="67">
        <v>0.6875</v>
      </c>
      <c r="R234" s="67">
        <v>0.1875</v>
      </c>
      <c r="S234" s="67">
        <v>0</v>
      </c>
      <c r="T234" s="67">
        <v>0</v>
      </c>
      <c r="U234" s="67">
        <v>0.125</v>
      </c>
      <c r="V234" s="123">
        <v>16</v>
      </c>
      <c r="W234" s="67" t="s">
        <v>694</v>
      </c>
      <c r="X234" s="67" t="s">
        <v>694</v>
      </c>
      <c r="Y234" s="67" t="s">
        <v>694</v>
      </c>
      <c r="Z234" s="67" t="s">
        <v>694</v>
      </c>
      <c r="AA234" s="67" t="s">
        <v>694</v>
      </c>
      <c r="AB234" s="123" t="s">
        <v>694</v>
      </c>
      <c r="AC234" s="63">
        <v>0.63157894736842102</v>
      </c>
      <c r="AD234" s="32">
        <v>0.15789473684210525</v>
      </c>
      <c r="AE234" s="63">
        <v>0</v>
      </c>
      <c r="AF234" s="63">
        <v>5.2631578947368418E-2</v>
      </c>
      <c r="AG234" s="63">
        <v>0.15789473684210525</v>
      </c>
      <c r="AH234" s="59">
        <v>19</v>
      </c>
      <c r="AI234" s="63" t="s">
        <v>694</v>
      </c>
      <c r="AJ234" s="63" t="s">
        <v>694</v>
      </c>
      <c r="AK234" s="63" t="s">
        <v>694</v>
      </c>
      <c r="AL234" s="63" t="s">
        <v>694</v>
      </c>
      <c r="AM234" s="63" t="s">
        <v>694</v>
      </c>
      <c r="AN234" s="63" t="s">
        <v>694</v>
      </c>
      <c r="AO234" s="116">
        <v>0.84615384615384615</v>
      </c>
      <c r="AP234" s="116">
        <v>7.6923076923076927E-2</v>
      </c>
      <c r="AQ234" s="116">
        <v>0</v>
      </c>
      <c r="AR234" s="116">
        <v>7.6923076923076927E-2</v>
      </c>
      <c r="AS234" s="116">
        <v>0</v>
      </c>
      <c r="AT234" s="117">
        <v>13</v>
      </c>
      <c r="AU234" s="116" t="s">
        <v>694</v>
      </c>
      <c r="AV234" s="116" t="s">
        <v>694</v>
      </c>
      <c r="AW234" s="116" t="s">
        <v>694</v>
      </c>
      <c r="AX234" s="116" t="s">
        <v>694</v>
      </c>
      <c r="AY234" s="116" t="s">
        <v>694</v>
      </c>
      <c r="AZ234" s="117" t="s">
        <v>694</v>
      </c>
    </row>
    <row r="235" spans="1:52">
      <c r="A235" s="57" t="s">
        <v>460</v>
      </c>
      <c r="B235" s="58">
        <v>189</v>
      </c>
      <c r="C235" s="58" t="s">
        <v>13</v>
      </c>
      <c r="D235" s="21" t="s">
        <v>461</v>
      </c>
      <c r="E235" s="60" t="s">
        <v>774</v>
      </c>
      <c r="F235" s="60" t="s">
        <v>774</v>
      </c>
      <c r="G235" s="60" t="s">
        <v>774</v>
      </c>
      <c r="H235" s="60" t="s">
        <v>774</v>
      </c>
      <c r="I235" s="60" t="s">
        <v>774</v>
      </c>
      <c r="J235" s="60" t="s">
        <v>774</v>
      </c>
      <c r="K235" s="63" t="s">
        <v>694</v>
      </c>
      <c r="L235" s="32" t="s">
        <v>694</v>
      </c>
      <c r="M235" s="63" t="s">
        <v>694</v>
      </c>
      <c r="N235" s="63" t="s">
        <v>694</v>
      </c>
      <c r="O235" s="63" t="s">
        <v>694</v>
      </c>
      <c r="P235" s="63" t="s">
        <v>694</v>
      </c>
      <c r="Q235" s="67" t="s">
        <v>774</v>
      </c>
      <c r="R235" s="67" t="s">
        <v>774</v>
      </c>
      <c r="S235" s="67" t="s">
        <v>774</v>
      </c>
      <c r="T235" s="67" t="s">
        <v>774</v>
      </c>
      <c r="U235" s="67" t="s">
        <v>774</v>
      </c>
      <c r="V235" s="123" t="s">
        <v>774</v>
      </c>
      <c r="W235" s="67" t="s">
        <v>694</v>
      </c>
      <c r="X235" s="67" t="s">
        <v>694</v>
      </c>
      <c r="Y235" s="67" t="s">
        <v>694</v>
      </c>
      <c r="Z235" s="67" t="s">
        <v>694</v>
      </c>
      <c r="AA235" s="67" t="s">
        <v>694</v>
      </c>
      <c r="AB235" s="123" t="s">
        <v>694</v>
      </c>
      <c r="AC235" s="63" t="s">
        <v>774</v>
      </c>
      <c r="AD235" s="32" t="s">
        <v>774</v>
      </c>
      <c r="AE235" s="63" t="s">
        <v>774</v>
      </c>
      <c r="AF235" s="63" t="s">
        <v>774</v>
      </c>
      <c r="AG235" s="63" t="s">
        <v>774</v>
      </c>
      <c r="AH235" s="59" t="s">
        <v>774</v>
      </c>
      <c r="AI235" s="63" t="s">
        <v>694</v>
      </c>
      <c r="AJ235" s="63" t="s">
        <v>694</v>
      </c>
      <c r="AK235" s="63" t="s">
        <v>694</v>
      </c>
      <c r="AL235" s="63" t="s">
        <v>694</v>
      </c>
      <c r="AM235" s="63" t="s">
        <v>694</v>
      </c>
      <c r="AN235" s="63" t="s">
        <v>694</v>
      </c>
      <c r="AO235" s="116" t="s">
        <v>774</v>
      </c>
      <c r="AP235" s="116" t="s">
        <v>774</v>
      </c>
      <c r="AQ235" s="116" t="s">
        <v>774</v>
      </c>
      <c r="AR235" s="116" t="s">
        <v>774</v>
      </c>
      <c r="AS235" s="116" t="s">
        <v>774</v>
      </c>
      <c r="AT235" s="116" t="s">
        <v>774</v>
      </c>
      <c r="AU235" s="116" t="s">
        <v>694</v>
      </c>
      <c r="AV235" s="116" t="s">
        <v>694</v>
      </c>
      <c r="AW235" s="116" t="s">
        <v>694</v>
      </c>
      <c r="AX235" s="116" t="s">
        <v>694</v>
      </c>
      <c r="AY235" s="116" t="s">
        <v>694</v>
      </c>
      <c r="AZ235" s="117" t="s">
        <v>694</v>
      </c>
    </row>
    <row r="236" spans="1:52">
      <c r="A236" s="57" t="s">
        <v>462</v>
      </c>
      <c r="B236" s="58">
        <v>113</v>
      </c>
      <c r="C236" s="58" t="s">
        <v>13</v>
      </c>
      <c r="D236" s="21" t="s">
        <v>463</v>
      </c>
      <c r="E236" s="60" t="s">
        <v>774</v>
      </c>
      <c r="F236" s="60" t="s">
        <v>774</v>
      </c>
      <c r="G236" s="60" t="s">
        <v>774</v>
      </c>
      <c r="H236" s="60" t="s">
        <v>774</v>
      </c>
      <c r="I236" s="60" t="s">
        <v>774</v>
      </c>
      <c r="J236" s="60" t="s">
        <v>774</v>
      </c>
      <c r="K236" s="63" t="s">
        <v>694</v>
      </c>
      <c r="L236" s="32" t="s">
        <v>694</v>
      </c>
      <c r="M236" s="63" t="s">
        <v>694</v>
      </c>
      <c r="N236" s="63" t="s">
        <v>694</v>
      </c>
      <c r="O236" s="63" t="s">
        <v>694</v>
      </c>
      <c r="P236" s="63" t="s">
        <v>694</v>
      </c>
      <c r="Q236" s="67" t="s">
        <v>774</v>
      </c>
      <c r="R236" s="67" t="s">
        <v>774</v>
      </c>
      <c r="S236" s="67" t="s">
        <v>774</v>
      </c>
      <c r="T236" s="67" t="s">
        <v>774</v>
      </c>
      <c r="U236" s="67" t="s">
        <v>774</v>
      </c>
      <c r="V236" s="123" t="s">
        <v>774</v>
      </c>
      <c r="W236" s="67" t="s">
        <v>694</v>
      </c>
      <c r="X236" s="67" t="s">
        <v>694</v>
      </c>
      <c r="Y236" s="67" t="s">
        <v>694</v>
      </c>
      <c r="Z236" s="67" t="s">
        <v>694</v>
      </c>
      <c r="AA236" s="67" t="s">
        <v>694</v>
      </c>
      <c r="AB236" s="123" t="s">
        <v>694</v>
      </c>
      <c r="AC236" s="63" t="s">
        <v>774</v>
      </c>
      <c r="AD236" s="32" t="s">
        <v>774</v>
      </c>
      <c r="AE236" s="63" t="s">
        <v>774</v>
      </c>
      <c r="AF236" s="63" t="s">
        <v>774</v>
      </c>
      <c r="AG236" s="63" t="s">
        <v>774</v>
      </c>
      <c r="AH236" s="59" t="s">
        <v>774</v>
      </c>
      <c r="AI236" s="63" t="s">
        <v>694</v>
      </c>
      <c r="AJ236" s="63" t="s">
        <v>694</v>
      </c>
      <c r="AK236" s="63" t="s">
        <v>694</v>
      </c>
      <c r="AL236" s="63" t="s">
        <v>694</v>
      </c>
      <c r="AM236" s="63" t="s">
        <v>694</v>
      </c>
      <c r="AN236" s="63" t="s">
        <v>694</v>
      </c>
      <c r="AO236" s="116" t="s">
        <v>774</v>
      </c>
      <c r="AP236" s="116" t="s">
        <v>774</v>
      </c>
      <c r="AQ236" s="116" t="s">
        <v>774</v>
      </c>
      <c r="AR236" s="116" t="s">
        <v>774</v>
      </c>
      <c r="AS236" s="116" t="s">
        <v>774</v>
      </c>
      <c r="AT236" s="116" t="s">
        <v>774</v>
      </c>
      <c r="AU236" s="116" t="s">
        <v>694</v>
      </c>
      <c r="AV236" s="116" t="s">
        <v>694</v>
      </c>
      <c r="AW236" s="116" t="s">
        <v>694</v>
      </c>
      <c r="AX236" s="116" t="s">
        <v>694</v>
      </c>
      <c r="AY236" s="116" t="s">
        <v>694</v>
      </c>
      <c r="AZ236" s="117" t="s">
        <v>694</v>
      </c>
    </row>
    <row r="237" spans="1:52">
      <c r="A237" s="58">
        <v>34974</v>
      </c>
      <c r="B237" s="58">
        <v>900</v>
      </c>
      <c r="C237" s="58" t="s">
        <v>13</v>
      </c>
      <c r="D237" s="21" t="s">
        <v>464</v>
      </c>
      <c r="E237" s="63" t="s">
        <v>694</v>
      </c>
      <c r="F237" s="32" t="s">
        <v>694</v>
      </c>
      <c r="G237" s="63" t="s">
        <v>694</v>
      </c>
      <c r="H237" s="63" t="s">
        <v>694</v>
      </c>
      <c r="I237" s="63" t="s">
        <v>694</v>
      </c>
      <c r="J237" s="63" t="s">
        <v>694</v>
      </c>
      <c r="K237" s="63" t="s">
        <v>694</v>
      </c>
      <c r="L237" s="32" t="s">
        <v>694</v>
      </c>
      <c r="M237" s="63" t="s">
        <v>694</v>
      </c>
      <c r="N237" s="63" t="s">
        <v>694</v>
      </c>
      <c r="O237" s="63" t="s">
        <v>694</v>
      </c>
      <c r="P237" s="63" t="s">
        <v>694</v>
      </c>
      <c r="Q237" s="67" t="s">
        <v>694</v>
      </c>
      <c r="R237" s="67" t="s">
        <v>694</v>
      </c>
      <c r="S237" s="67" t="s">
        <v>694</v>
      </c>
      <c r="T237" s="67" t="s">
        <v>694</v>
      </c>
      <c r="U237" s="67" t="s">
        <v>694</v>
      </c>
      <c r="V237" s="123" t="s">
        <v>694</v>
      </c>
      <c r="W237" s="67" t="s">
        <v>694</v>
      </c>
      <c r="X237" s="67" t="s">
        <v>694</v>
      </c>
      <c r="Y237" s="67" t="s">
        <v>694</v>
      </c>
      <c r="Z237" s="67" t="s">
        <v>694</v>
      </c>
      <c r="AA237" s="67" t="s">
        <v>694</v>
      </c>
      <c r="AB237" s="123" t="s">
        <v>694</v>
      </c>
      <c r="AC237" s="63" t="s">
        <v>694</v>
      </c>
      <c r="AD237" s="32" t="s">
        <v>694</v>
      </c>
      <c r="AE237" s="63" t="s">
        <v>694</v>
      </c>
      <c r="AF237" s="63" t="s">
        <v>694</v>
      </c>
      <c r="AG237" s="63" t="s">
        <v>694</v>
      </c>
      <c r="AH237" s="63" t="s">
        <v>694</v>
      </c>
      <c r="AI237" s="63" t="s">
        <v>694</v>
      </c>
      <c r="AJ237" s="63" t="s">
        <v>694</v>
      </c>
      <c r="AK237" s="63" t="s">
        <v>694</v>
      </c>
      <c r="AL237" s="63" t="s">
        <v>694</v>
      </c>
      <c r="AM237" s="63" t="s">
        <v>694</v>
      </c>
      <c r="AN237" s="63" t="s">
        <v>694</v>
      </c>
      <c r="AO237" s="116" t="s">
        <v>694</v>
      </c>
      <c r="AP237" s="116" t="s">
        <v>694</v>
      </c>
      <c r="AQ237" s="116" t="s">
        <v>694</v>
      </c>
      <c r="AR237" s="116" t="s">
        <v>694</v>
      </c>
      <c r="AS237" s="116" t="s">
        <v>694</v>
      </c>
      <c r="AT237" s="117" t="s">
        <v>694</v>
      </c>
      <c r="AU237" s="116" t="s">
        <v>694</v>
      </c>
      <c r="AV237" s="116" t="s">
        <v>694</v>
      </c>
      <c r="AW237" s="116" t="s">
        <v>694</v>
      </c>
      <c r="AX237" s="116" t="s">
        <v>694</v>
      </c>
      <c r="AY237" s="116" t="s">
        <v>694</v>
      </c>
      <c r="AZ237" s="117" t="s">
        <v>694</v>
      </c>
    </row>
    <row r="238" spans="1:52">
      <c r="A238" s="57" t="s">
        <v>465</v>
      </c>
      <c r="B238" s="58">
        <v>121</v>
      </c>
      <c r="C238" s="58" t="s">
        <v>8</v>
      </c>
      <c r="D238" s="21" t="s">
        <v>466</v>
      </c>
      <c r="E238" s="60">
        <v>0.2754158964879852</v>
      </c>
      <c r="F238" s="60">
        <v>0.41774491682070242</v>
      </c>
      <c r="G238" s="60">
        <v>1.8484288354898336E-3</v>
      </c>
      <c r="H238" s="60">
        <v>0.2754158964879852</v>
      </c>
      <c r="I238" s="60">
        <v>2.9574861367837338E-2</v>
      </c>
      <c r="J238" s="59">
        <v>541</v>
      </c>
      <c r="K238" s="105">
        <v>0.23478260869565218</v>
      </c>
      <c r="L238" s="105">
        <v>0.5130434782608696</v>
      </c>
      <c r="M238" s="105">
        <v>8.6956521739130436E-3</v>
      </c>
      <c r="N238" s="105">
        <v>0.21739130434782608</v>
      </c>
      <c r="O238" s="105">
        <v>2.6086956521739129E-2</v>
      </c>
      <c r="P238" s="21">
        <v>115</v>
      </c>
      <c r="Q238" s="67">
        <v>0.23626373626373626</v>
      </c>
      <c r="R238" s="67">
        <v>0.47619047619047616</v>
      </c>
      <c r="S238" s="67">
        <v>0</v>
      </c>
      <c r="T238" s="67">
        <v>0.22344322344322345</v>
      </c>
      <c r="U238" s="67">
        <v>6.4102564102564097E-2</v>
      </c>
      <c r="V238" s="123">
        <v>546</v>
      </c>
      <c r="W238" s="67">
        <v>0.21008403361344538</v>
      </c>
      <c r="X238" s="67">
        <v>0.60504201680672265</v>
      </c>
      <c r="Y238" s="67">
        <v>0</v>
      </c>
      <c r="Z238" s="67">
        <v>0.15126050420168066</v>
      </c>
      <c r="AA238" s="67">
        <v>3.3613445378151259E-2</v>
      </c>
      <c r="AB238" s="123">
        <v>119</v>
      </c>
      <c r="AC238" s="63">
        <v>0.26069246435845211</v>
      </c>
      <c r="AD238" s="32">
        <v>0.45213849287169044</v>
      </c>
      <c r="AE238" s="63">
        <v>0</v>
      </c>
      <c r="AF238" s="63">
        <v>0.23828920570264767</v>
      </c>
      <c r="AG238" s="63">
        <v>4.8879837067209775E-2</v>
      </c>
      <c r="AH238" s="59">
        <v>491</v>
      </c>
      <c r="AI238" s="63">
        <v>0.22321428571428573</v>
      </c>
      <c r="AJ238" s="63">
        <v>0.6428571428571429</v>
      </c>
      <c r="AK238" s="63">
        <v>0</v>
      </c>
      <c r="AL238" s="63">
        <v>0.125</v>
      </c>
      <c r="AM238" s="63">
        <v>8.9285714285714281E-3</v>
      </c>
      <c r="AN238" s="59">
        <v>112</v>
      </c>
      <c r="AO238" s="116">
        <v>0.32132963988919666</v>
      </c>
      <c r="AP238" s="116">
        <v>0.39335180055401664</v>
      </c>
      <c r="AQ238" s="116">
        <v>0</v>
      </c>
      <c r="AR238" s="116">
        <v>0.2077562326869806</v>
      </c>
      <c r="AS238" s="116">
        <v>7.7562326869806089E-2</v>
      </c>
      <c r="AT238" s="117">
        <v>361</v>
      </c>
      <c r="AU238" s="116">
        <v>0.23376623376623376</v>
      </c>
      <c r="AV238" s="116">
        <v>0.55844155844155841</v>
      </c>
      <c r="AW238" s="116">
        <v>0</v>
      </c>
      <c r="AX238" s="116">
        <v>0.19480519480519481</v>
      </c>
      <c r="AY238" s="116">
        <v>1.2987012987012988E-2</v>
      </c>
      <c r="AZ238" s="117">
        <v>77</v>
      </c>
    </row>
    <row r="239" spans="1:52">
      <c r="A239" s="57" t="s">
        <v>467</v>
      </c>
      <c r="B239" s="58">
        <v>189</v>
      </c>
      <c r="C239" s="58" t="s">
        <v>13</v>
      </c>
      <c r="D239" s="21" t="s">
        <v>468</v>
      </c>
      <c r="E239" s="60">
        <v>0.53333333333333333</v>
      </c>
      <c r="F239" s="60">
        <v>0.28333333333333333</v>
      </c>
      <c r="G239" s="60">
        <v>1.6666666666666666E-2</v>
      </c>
      <c r="H239" s="60">
        <v>1.6666666666666666E-2</v>
      </c>
      <c r="I239" s="60">
        <v>0.15</v>
      </c>
      <c r="J239" s="59">
        <v>60</v>
      </c>
      <c r="K239" s="63" t="s">
        <v>694</v>
      </c>
      <c r="L239" s="32" t="s">
        <v>694</v>
      </c>
      <c r="M239" s="63" t="s">
        <v>694</v>
      </c>
      <c r="N239" s="63" t="s">
        <v>694</v>
      </c>
      <c r="O239" s="63" t="s">
        <v>694</v>
      </c>
      <c r="P239" s="63" t="s">
        <v>694</v>
      </c>
      <c r="Q239" s="67">
        <v>0.42028985507246375</v>
      </c>
      <c r="R239" s="67">
        <v>0.46376811594202899</v>
      </c>
      <c r="S239" s="67">
        <v>1.4492753623188406E-2</v>
      </c>
      <c r="T239" s="67">
        <v>2.8985507246376812E-2</v>
      </c>
      <c r="U239" s="67">
        <v>7.2463768115942032E-2</v>
      </c>
      <c r="V239" s="123">
        <v>69</v>
      </c>
      <c r="W239" s="67" t="s">
        <v>694</v>
      </c>
      <c r="X239" s="67" t="s">
        <v>694</v>
      </c>
      <c r="Y239" s="67" t="s">
        <v>694</v>
      </c>
      <c r="Z239" s="67" t="s">
        <v>694</v>
      </c>
      <c r="AA239" s="67" t="s">
        <v>694</v>
      </c>
      <c r="AB239" s="123" t="s">
        <v>694</v>
      </c>
      <c r="AC239" s="63">
        <v>0.37681159420289856</v>
      </c>
      <c r="AD239" s="32">
        <v>0.46376811594202899</v>
      </c>
      <c r="AE239" s="63">
        <v>1.4492753623188406E-2</v>
      </c>
      <c r="AF239" s="63">
        <v>0</v>
      </c>
      <c r="AG239" s="63">
        <v>0.14492753623188406</v>
      </c>
      <c r="AH239" s="59">
        <v>69</v>
      </c>
      <c r="AI239" s="63" t="s">
        <v>694</v>
      </c>
      <c r="AJ239" s="63" t="s">
        <v>694</v>
      </c>
      <c r="AK239" s="63" t="s">
        <v>694</v>
      </c>
      <c r="AL239" s="63" t="s">
        <v>694</v>
      </c>
      <c r="AM239" s="63" t="s">
        <v>694</v>
      </c>
      <c r="AN239" s="63" t="s">
        <v>694</v>
      </c>
      <c r="AO239" s="116">
        <v>0.35416666666666669</v>
      </c>
      <c r="AP239" s="116">
        <v>0.33333333333333331</v>
      </c>
      <c r="AQ239" s="116">
        <v>0</v>
      </c>
      <c r="AR239" s="116">
        <v>2.0833333333333332E-2</v>
      </c>
      <c r="AS239" s="116">
        <v>0.29166666666666669</v>
      </c>
      <c r="AT239" s="117">
        <v>48</v>
      </c>
      <c r="AU239" s="116" t="s">
        <v>694</v>
      </c>
      <c r="AV239" s="116" t="s">
        <v>694</v>
      </c>
      <c r="AW239" s="116" t="s">
        <v>694</v>
      </c>
      <c r="AX239" s="116" t="s">
        <v>694</v>
      </c>
      <c r="AY239" s="116" t="s">
        <v>694</v>
      </c>
      <c r="AZ239" s="117" t="s">
        <v>694</v>
      </c>
    </row>
    <row r="240" spans="1:52">
      <c r="A240" s="57" t="s">
        <v>469</v>
      </c>
      <c r="B240" s="58">
        <v>105</v>
      </c>
      <c r="C240" s="58" t="s">
        <v>13</v>
      </c>
      <c r="D240" s="21" t="s">
        <v>470</v>
      </c>
      <c r="E240" s="60">
        <v>0.86486486486486491</v>
      </c>
      <c r="F240" s="60">
        <v>2.7027027027027029E-2</v>
      </c>
      <c r="G240" s="60">
        <v>2.7027027027027029E-2</v>
      </c>
      <c r="H240" s="60">
        <v>2.7027027027027029E-2</v>
      </c>
      <c r="I240" s="60">
        <v>5.4054054054054057E-2</v>
      </c>
      <c r="J240" s="59">
        <v>37</v>
      </c>
      <c r="K240" s="60" t="s">
        <v>774</v>
      </c>
      <c r="L240" s="60" t="s">
        <v>774</v>
      </c>
      <c r="M240" s="60" t="s">
        <v>774</v>
      </c>
      <c r="N240" s="60" t="s">
        <v>774</v>
      </c>
      <c r="O240" s="60" t="s">
        <v>774</v>
      </c>
      <c r="P240" s="60" t="s">
        <v>774</v>
      </c>
      <c r="Q240" s="67">
        <v>0.86363636363636365</v>
      </c>
      <c r="R240" s="67">
        <v>2.2727272727272728E-2</v>
      </c>
      <c r="S240" s="67">
        <v>2.2727272727272728E-2</v>
      </c>
      <c r="T240" s="67">
        <v>2.2727272727272728E-2</v>
      </c>
      <c r="U240" s="67">
        <v>6.8181818181818177E-2</v>
      </c>
      <c r="V240" s="123">
        <v>44</v>
      </c>
      <c r="W240" s="67" t="s">
        <v>774</v>
      </c>
      <c r="X240" s="67" t="s">
        <v>774</v>
      </c>
      <c r="Y240" s="67" t="s">
        <v>774</v>
      </c>
      <c r="Z240" s="67" t="s">
        <v>774</v>
      </c>
      <c r="AA240" s="67" t="s">
        <v>774</v>
      </c>
      <c r="AB240" s="123" t="s">
        <v>774</v>
      </c>
      <c r="AC240" s="63">
        <v>0.91891891891891897</v>
      </c>
      <c r="AD240" s="32">
        <v>0</v>
      </c>
      <c r="AE240" s="63">
        <v>2.7027027027027029E-2</v>
      </c>
      <c r="AF240" s="63">
        <v>0</v>
      </c>
      <c r="AG240" s="63">
        <v>5.4054054054054057E-2</v>
      </c>
      <c r="AH240" s="59">
        <v>37</v>
      </c>
      <c r="AI240" s="63" t="s">
        <v>694</v>
      </c>
      <c r="AJ240" s="63" t="s">
        <v>694</v>
      </c>
      <c r="AK240" s="63" t="s">
        <v>694</v>
      </c>
      <c r="AL240" s="63" t="s">
        <v>694</v>
      </c>
      <c r="AM240" s="63" t="s">
        <v>694</v>
      </c>
      <c r="AN240" s="63" t="s">
        <v>694</v>
      </c>
      <c r="AO240" s="116">
        <v>0.79545454545454541</v>
      </c>
      <c r="AP240" s="116">
        <v>0</v>
      </c>
      <c r="AQ240" s="116">
        <v>9.0909090909090912E-2</v>
      </c>
      <c r="AR240" s="116">
        <v>0</v>
      </c>
      <c r="AS240" s="116">
        <v>0.11363636363636363</v>
      </c>
      <c r="AT240" s="117">
        <v>44</v>
      </c>
      <c r="AU240" s="116" t="s">
        <v>694</v>
      </c>
      <c r="AV240" s="116" t="s">
        <v>694</v>
      </c>
      <c r="AW240" s="116" t="s">
        <v>694</v>
      </c>
      <c r="AX240" s="116" t="s">
        <v>694</v>
      </c>
      <c r="AY240" s="116" t="s">
        <v>694</v>
      </c>
      <c r="AZ240" s="117" t="s">
        <v>694</v>
      </c>
    </row>
    <row r="241" spans="1:52">
      <c r="A241" s="57" t="s">
        <v>471</v>
      </c>
      <c r="B241" s="58">
        <v>101</v>
      </c>
      <c r="C241" s="58" t="s">
        <v>13</v>
      </c>
      <c r="D241" s="21" t="s">
        <v>472</v>
      </c>
      <c r="E241" s="60" t="s">
        <v>774</v>
      </c>
      <c r="F241" s="60" t="s">
        <v>774</v>
      </c>
      <c r="G241" s="60" t="s">
        <v>774</v>
      </c>
      <c r="H241" s="60" t="s">
        <v>774</v>
      </c>
      <c r="I241" s="60" t="s">
        <v>774</v>
      </c>
      <c r="J241" s="60" t="s">
        <v>774</v>
      </c>
      <c r="K241" s="63" t="s">
        <v>694</v>
      </c>
      <c r="L241" s="32" t="s">
        <v>694</v>
      </c>
      <c r="M241" s="63" t="s">
        <v>694</v>
      </c>
      <c r="N241" s="63" t="s">
        <v>694</v>
      </c>
      <c r="O241" s="63" t="s">
        <v>694</v>
      </c>
      <c r="P241" s="63" t="s">
        <v>694</v>
      </c>
      <c r="Q241" s="67" t="s">
        <v>774</v>
      </c>
      <c r="R241" s="67" t="s">
        <v>774</v>
      </c>
      <c r="S241" s="67" t="s">
        <v>774</v>
      </c>
      <c r="T241" s="67" t="s">
        <v>774</v>
      </c>
      <c r="U241" s="67" t="s">
        <v>774</v>
      </c>
      <c r="V241" s="123" t="s">
        <v>774</v>
      </c>
      <c r="W241" s="67" t="s">
        <v>694</v>
      </c>
      <c r="X241" s="67" t="s">
        <v>694</v>
      </c>
      <c r="Y241" s="67" t="s">
        <v>694</v>
      </c>
      <c r="Z241" s="67" t="s">
        <v>694</v>
      </c>
      <c r="AA241" s="67" t="s">
        <v>694</v>
      </c>
      <c r="AB241" s="123" t="s">
        <v>694</v>
      </c>
      <c r="AC241" s="63" t="s">
        <v>774</v>
      </c>
      <c r="AD241" s="32" t="s">
        <v>774</v>
      </c>
      <c r="AE241" s="63" t="s">
        <v>774</v>
      </c>
      <c r="AF241" s="63" t="s">
        <v>774</v>
      </c>
      <c r="AG241" s="63" t="s">
        <v>774</v>
      </c>
      <c r="AH241" s="59" t="s">
        <v>774</v>
      </c>
      <c r="AI241" s="63" t="s">
        <v>694</v>
      </c>
      <c r="AJ241" s="63" t="s">
        <v>694</v>
      </c>
      <c r="AK241" s="63" t="s">
        <v>694</v>
      </c>
      <c r="AL241" s="63" t="s">
        <v>694</v>
      </c>
      <c r="AM241" s="63" t="s">
        <v>694</v>
      </c>
      <c r="AN241" s="63" t="s">
        <v>694</v>
      </c>
      <c r="AO241" s="116" t="s">
        <v>774</v>
      </c>
      <c r="AP241" s="116" t="s">
        <v>774</v>
      </c>
      <c r="AQ241" s="116" t="s">
        <v>774</v>
      </c>
      <c r="AR241" s="116" t="s">
        <v>774</v>
      </c>
      <c r="AS241" s="116" t="s">
        <v>774</v>
      </c>
      <c r="AT241" s="116" t="s">
        <v>774</v>
      </c>
      <c r="AU241" s="116" t="s">
        <v>694</v>
      </c>
      <c r="AV241" s="116" t="s">
        <v>694</v>
      </c>
      <c r="AW241" s="116" t="s">
        <v>694</v>
      </c>
      <c r="AX241" s="116" t="s">
        <v>694</v>
      </c>
      <c r="AY241" s="116" t="s">
        <v>694</v>
      </c>
      <c r="AZ241" s="117" t="s">
        <v>694</v>
      </c>
    </row>
    <row r="242" spans="1:52">
      <c r="A242" s="57" t="s">
        <v>473</v>
      </c>
      <c r="B242" s="58">
        <v>114</v>
      </c>
      <c r="C242" s="58" t="s">
        <v>13</v>
      </c>
      <c r="D242" s="21" t="s">
        <v>474</v>
      </c>
      <c r="E242" s="60">
        <v>5.5555555555555552E-2</v>
      </c>
      <c r="F242" s="60">
        <v>0.22222222222222221</v>
      </c>
      <c r="G242" s="60">
        <v>5.5555555555555552E-2</v>
      </c>
      <c r="H242" s="60">
        <v>0.61111111111111116</v>
      </c>
      <c r="I242" s="60">
        <v>5.5555555555555552E-2</v>
      </c>
      <c r="J242" s="59">
        <v>18</v>
      </c>
      <c r="K242" s="63" t="s">
        <v>694</v>
      </c>
      <c r="L242" s="32" t="s">
        <v>694</v>
      </c>
      <c r="M242" s="63" t="s">
        <v>694</v>
      </c>
      <c r="N242" s="63" t="s">
        <v>694</v>
      </c>
      <c r="O242" s="63" t="s">
        <v>694</v>
      </c>
      <c r="P242" s="63" t="s">
        <v>694</v>
      </c>
      <c r="Q242" s="67">
        <v>0</v>
      </c>
      <c r="R242" s="67">
        <v>0.31818181818181818</v>
      </c>
      <c r="S242" s="67">
        <v>0</v>
      </c>
      <c r="T242" s="67">
        <v>0.68181818181818177</v>
      </c>
      <c r="U242" s="67">
        <v>0</v>
      </c>
      <c r="V242" s="123">
        <v>22</v>
      </c>
      <c r="W242" s="67" t="s">
        <v>694</v>
      </c>
      <c r="X242" s="67" t="s">
        <v>694</v>
      </c>
      <c r="Y242" s="67" t="s">
        <v>694</v>
      </c>
      <c r="Z242" s="67" t="s">
        <v>694</v>
      </c>
      <c r="AA242" s="67" t="s">
        <v>694</v>
      </c>
      <c r="AB242" s="123" t="s">
        <v>694</v>
      </c>
      <c r="AC242" s="63">
        <v>0</v>
      </c>
      <c r="AD242" s="32">
        <v>0.25925925925925924</v>
      </c>
      <c r="AE242" s="63">
        <v>0</v>
      </c>
      <c r="AF242" s="63">
        <v>0.7407407407407407</v>
      </c>
      <c r="AG242" s="63">
        <v>0</v>
      </c>
      <c r="AH242" s="59">
        <v>27</v>
      </c>
      <c r="AI242" s="63" t="s">
        <v>694</v>
      </c>
      <c r="AJ242" s="63" t="s">
        <v>694</v>
      </c>
      <c r="AK242" s="63" t="s">
        <v>694</v>
      </c>
      <c r="AL242" s="63" t="s">
        <v>694</v>
      </c>
      <c r="AM242" s="63" t="s">
        <v>694</v>
      </c>
      <c r="AN242" s="63" t="s">
        <v>694</v>
      </c>
      <c r="AO242" s="116">
        <v>0</v>
      </c>
      <c r="AP242" s="116">
        <v>0.4</v>
      </c>
      <c r="AQ242" s="116">
        <v>0</v>
      </c>
      <c r="AR242" s="116">
        <v>0.6</v>
      </c>
      <c r="AS242" s="116">
        <v>0</v>
      </c>
      <c r="AT242" s="117">
        <v>25</v>
      </c>
      <c r="AU242" s="116" t="s">
        <v>694</v>
      </c>
      <c r="AV242" s="116" t="s">
        <v>694</v>
      </c>
      <c r="AW242" s="116" t="s">
        <v>694</v>
      </c>
      <c r="AX242" s="116" t="s">
        <v>694</v>
      </c>
      <c r="AY242" s="116" t="s">
        <v>694</v>
      </c>
      <c r="AZ242" s="117" t="s">
        <v>694</v>
      </c>
    </row>
    <row r="243" spans="1:52">
      <c r="A243" s="57" t="s">
        <v>640</v>
      </c>
      <c r="B243" s="58">
        <v>189</v>
      </c>
      <c r="C243" s="58" t="s">
        <v>13</v>
      </c>
      <c r="D243" s="21" t="s">
        <v>475</v>
      </c>
      <c r="E243" s="63" t="s">
        <v>694</v>
      </c>
      <c r="F243" s="32" t="s">
        <v>694</v>
      </c>
      <c r="G243" s="63" t="s">
        <v>694</v>
      </c>
      <c r="H243" s="63" t="s">
        <v>694</v>
      </c>
      <c r="I243" s="63" t="s">
        <v>694</v>
      </c>
      <c r="J243" s="63" t="s">
        <v>694</v>
      </c>
      <c r="K243" s="63" t="s">
        <v>694</v>
      </c>
      <c r="L243" s="32" t="s">
        <v>694</v>
      </c>
      <c r="M243" s="63" t="s">
        <v>694</v>
      </c>
      <c r="N243" s="63" t="s">
        <v>694</v>
      </c>
      <c r="O243" s="63" t="s">
        <v>694</v>
      </c>
      <c r="P243" s="63" t="s">
        <v>694</v>
      </c>
      <c r="Q243" s="67" t="s">
        <v>694</v>
      </c>
      <c r="R243" s="67" t="s">
        <v>694</v>
      </c>
      <c r="S243" s="67" t="s">
        <v>694</v>
      </c>
      <c r="T243" s="67" t="s">
        <v>694</v>
      </c>
      <c r="U243" s="67" t="s">
        <v>694</v>
      </c>
      <c r="V243" s="123" t="s">
        <v>694</v>
      </c>
      <c r="W243" s="67" t="s">
        <v>694</v>
      </c>
      <c r="X243" s="67" t="s">
        <v>694</v>
      </c>
      <c r="Y243" s="67" t="s">
        <v>694</v>
      </c>
      <c r="Z243" s="67" t="s">
        <v>694</v>
      </c>
      <c r="AA243" s="67" t="s">
        <v>694</v>
      </c>
      <c r="AB243" s="123" t="s">
        <v>694</v>
      </c>
      <c r="AC243" s="63" t="s">
        <v>694</v>
      </c>
      <c r="AD243" s="32" t="s">
        <v>694</v>
      </c>
      <c r="AE243" s="63" t="s">
        <v>694</v>
      </c>
      <c r="AF243" s="63" t="s">
        <v>694</v>
      </c>
      <c r="AG243" s="63" t="s">
        <v>694</v>
      </c>
      <c r="AH243" s="63" t="s">
        <v>694</v>
      </c>
      <c r="AI243" s="63" t="s">
        <v>694</v>
      </c>
      <c r="AJ243" s="63" t="s">
        <v>694</v>
      </c>
      <c r="AK243" s="63" t="s">
        <v>694</v>
      </c>
      <c r="AL243" s="63" t="s">
        <v>694</v>
      </c>
      <c r="AM243" s="63" t="s">
        <v>694</v>
      </c>
      <c r="AN243" s="63" t="s">
        <v>694</v>
      </c>
      <c r="AO243" s="116" t="s">
        <v>694</v>
      </c>
      <c r="AP243" s="116" t="s">
        <v>694</v>
      </c>
      <c r="AQ243" s="116" t="s">
        <v>694</v>
      </c>
      <c r="AR243" s="116" t="s">
        <v>694</v>
      </c>
      <c r="AS243" s="116" t="s">
        <v>694</v>
      </c>
      <c r="AT243" s="117" t="s">
        <v>694</v>
      </c>
      <c r="AU243" s="116" t="s">
        <v>694</v>
      </c>
      <c r="AV243" s="116" t="s">
        <v>694</v>
      </c>
      <c r="AW243" s="116" t="s">
        <v>694</v>
      </c>
      <c r="AX243" s="116" t="s">
        <v>694</v>
      </c>
      <c r="AY243" s="116" t="s">
        <v>694</v>
      </c>
      <c r="AZ243" s="117" t="s">
        <v>694</v>
      </c>
    </row>
    <row r="244" spans="1:52">
      <c r="A244" s="57" t="s">
        <v>476</v>
      </c>
      <c r="B244" s="58">
        <v>113</v>
      </c>
      <c r="C244" s="58" t="s">
        <v>13</v>
      </c>
      <c r="D244" s="21" t="s">
        <v>477</v>
      </c>
      <c r="E244" s="60">
        <v>0.10869565217391304</v>
      </c>
      <c r="F244" s="60">
        <v>0.69565217391304346</v>
      </c>
      <c r="G244" s="60">
        <v>0</v>
      </c>
      <c r="H244" s="60">
        <v>0.13043478260869565</v>
      </c>
      <c r="I244" s="60">
        <v>6.5217391304347824E-2</v>
      </c>
      <c r="J244" s="59">
        <v>92</v>
      </c>
      <c r="K244" s="63" t="s">
        <v>694</v>
      </c>
      <c r="L244" s="32" t="s">
        <v>694</v>
      </c>
      <c r="M244" s="63" t="s">
        <v>694</v>
      </c>
      <c r="N244" s="63" t="s">
        <v>694</v>
      </c>
      <c r="O244" s="63" t="s">
        <v>694</v>
      </c>
      <c r="P244" s="63" t="s">
        <v>694</v>
      </c>
      <c r="Q244" s="67">
        <v>0.15238095238095239</v>
      </c>
      <c r="R244" s="67">
        <v>0.65714285714285714</v>
      </c>
      <c r="S244" s="67">
        <v>9.5238095238095247E-3</v>
      </c>
      <c r="T244" s="67">
        <v>0.16190476190476191</v>
      </c>
      <c r="U244" s="67">
        <v>1.9047619047619049E-2</v>
      </c>
      <c r="V244" s="123">
        <v>105</v>
      </c>
      <c r="W244" s="67" t="s">
        <v>694</v>
      </c>
      <c r="X244" s="67" t="s">
        <v>694</v>
      </c>
      <c r="Y244" s="67" t="s">
        <v>694</v>
      </c>
      <c r="Z244" s="67" t="s">
        <v>694</v>
      </c>
      <c r="AA244" s="67" t="s">
        <v>694</v>
      </c>
      <c r="AB244" s="123" t="s">
        <v>694</v>
      </c>
      <c r="AC244" s="63">
        <v>7.7669902912621352E-2</v>
      </c>
      <c r="AD244" s="32">
        <v>0.71844660194174759</v>
      </c>
      <c r="AE244" s="63">
        <v>0</v>
      </c>
      <c r="AF244" s="63">
        <v>0.1553398058252427</v>
      </c>
      <c r="AG244" s="63">
        <v>4.8543689320388349E-2</v>
      </c>
      <c r="AH244" s="59">
        <v>103</v>
      </c>
      <c r="AI244" s="63" t="s">
        <v>694</v>
      </c>
      <c r="AJ244" s="63" t="s">
        <v>694</v>
      </c>
      <c r="AK244" s="63" t="s">
        <v>694</v>
      </c>
      <c r="AL244" s="63" t="s">
        <v>694</v>
      </c>
      <c r="AM244" s="63" t="s">
        <v>694</v>
      </c>
      <c r="AN244" s="63" t="s">
        <v>694</v>
      </c>
      <c r="AO244" s="116">
        <v>3.5294117647058823E-2</v>
      </c>
      <c r="AP244" s="116">
        <v>0.77647058823529413</v>
      </c>
      <c r="AQ244" s="116">
        <v>2.3529411764705882E-2</v>
      </c>
      <c r="AR244" s="116">
        <v>0.11764705882352941</v>
      </c>
      <c r="AS244" s="116">
        <v>4.7058823529411764E-2</v>
      </c>
      <c r="AT244" s="117">
        <v>85</v>
      </c>
      <c r="AU244" s="116" t="s">
        <v>694</v>
      </c>
      <c r="AV244" s="116" t="s">
        <v>694</v>
      </c>
      <c r="AW244" s="116" t="s">
        <v>694</v>
      </c>
      <c r="AX244" s="116" t="s">
        <v>694</v>
      </c>
      <c r="AY244" s="116" t="s">
        <v>694</v>
      </c>
      <c r="AZ244" s="117" t="s">
        <v>694</v>
      </c>
    </row>
    <row r="245" spans="1:52">
      <c r="A245" s="57" t="s">
        <v>478</v>
      </c>
      <c r="B245" s="58">
        <v>121</v>
      </c>
      <c r="C245" s="58" t="s">
        <v>13</v>
      </c>
      <c r="D245" s="21" t="s">
        <v>479</v>
      </c>
      <c r="E245" s="60">
        <v>0.66363636363636369</v>
      </c>
      <c r="F245" s="60">
        <v>4.5454545454545456E-2</v>
      </c>
      <c r="G245" s="60">
        <v>9.0909090909090905E-3</v>
      </c>
      <c r="H245" s="60">
        <v>0.21818181818181817</v>
      </c>
      <c r="I245" s="60">
        <v>6.363636363636363E-2</v>
      </c>
      <c r="J245" s="59">
        <v>110</v>
      </c>
      <c r="K245" s="105">
        <v>0.84210526315789469</v>
      </c>
      <c r="L245" s="105">
        <v>0</v>
      </c>
      <c r="M245" s="105">
        <v>0</v>
      </c>
      <c r="N245" s="105">
        <v>0</v>
      </c>
      <c r="O245" s="105">
        <v>0.15789473684210525</v>
      </c>
      <c r="P245" s="21">
        <v>19</v>
      </c>
      <c r="Q245" s="67">
        <v>0.66141732283464572</v>
      </c>
      <c r="R245" s="67">
        <v>5.5118110236220472E-2</v>
      </c>
      <c r="S245" s="67">
        <v>7.874015748031496E-3</v>
      </c>
      <c r="T245" s="67">
        <v>0.2283464566929134</v>
      </c>
      <c r="U245" s="67">
        <v>4.7244094488188976E-2</v>
      </c>
      <c r="V245" s="123">
        <v>127</v>
      </c>
      <c r="W245" s="67">
        <v>0.7857142857142857</v>
      </c>
      <c r="X245" s="67">
        <v>7.1428571428571425E-2</v>
      </c>
      <c r="Y245" s="67">
        <v>0</v>
      </c>
      <c r="Z245" s="67">
        <v>0.14285714285714285</v>
      </c>
      <c r="AA245" s="67">
        <v>0</v>
      </c>
      <c r="AB245" s="123">
        <v>14</v>
      </c>
      <c r="AC245" s="63">
        <v>0.70634920634920639</v>
      </c>
      <c r="AD245" s="32">
        <v>3.1746031746031744E-2</v>
      </c>
      <c r="AE245" s="63">
        <v>0</v>
      </c>
      <c r="AF245" s="63">
        <v>0.20634920634920634</v>
      </c>
      <c r="AG245" s="63">
        <v>5.5555555555555552E-2</v>
      </c>
      <c r="AH245" s="59">
        <v>126</v>
      </c>
      <c r="AI245" s="63">
        <v>0.81818181818181823</v>
      </c>
      <c r="AJ245" s="63">
        <v>9.0909090909090912E-2</v>
      </c>
      <c r="AK245" s="63">
        <v>0</v>
      </c>
      <c r="AL245" s="63">
        <v>9.0909090909090912E-2</v>
      </c>
      <c r="AM245" s="63">
        <v>0</v>
      </c>
      <c r="AN245" s="59">
        <v>11</v>
      </c>
      <c r="AO245" s="116">
        <v>0.68235294117647061</v>
      </c>
      <c r="AP245" s="116">
        <v>0</v>
      </c>
      <c r="AQ245" s="116">
        <v>0</v>
      </c>
      <c r="AR245" s="116">
        <v>0.10588235294117647</v>
      </c>
      <c r="AS245" s="116">
        <v>0.21176470588235294</v>
      </c>
      <c r="AT245" s="117">
        <v>85</v>
      </c>
      <c r="AU245" s="116">
        <v>0.7857142857142857</v>
      </c>
      <c r="AV245" s="116">
        <v>0</v>
      </c>
      <c r="AW245" s="116">
        <v>0</v>
      </c>
      <c r="AX245" s="116">
        <v>0.14285714285714285</v>
      </c>
      <c r="AY245" s="116">
        <v>7.1428571428571425E-2</v>
      </c>
      <c r="AZ245" s="117">
        <v>14</v>
      </c>
    </row>
    <row r="246" spans="1:52">
      <c r="A246" s="57" t="s">
        <v>480</v>
      </c>
      <c r="B246" s="58">
        <v>112</v>
      </c>
      <c r="C246" s="58" t="s">
        <v>13</v>
      </c>
      <c r="D246" s="21" t="s">
        <v>481</v>
      </c>
      <c r="E246" s="63" t="s">
        <v>694</v>
      </c>
      <c r="F246" s="32" t="s">
        <v>694</v>
      </c>
      <c r="G246" s="63" t="s">
        <v>694</v>
      </c>
      <c r="H246" s="63" t="s">
        <v>694</v>
      </c>
      <c r="I246" s="63" t="s">
        <v>694</v>
      </c>
      <c r="J246" s="63" t="s">
        <v>694</v>
      </c>
      <c r="K246" s="63" t="s">
        <v>694</v>
      </c>
      <c r="L246" s="32" t="s">
        <v>694</v>
      </c>
      <c r="M246" s="63" t="s">
        <v>694</v>
      </c>
      <c r="N246" s="63" t="s">
        <v>694</v>
      </c>
      <c r="O246" s="63" t="s">
        <v>694</v>
      </c>
      <c r="P246" s="63" t="s">
        <v>694</v>
      </c>
      <c r="Q246" s="67" t="s">
        <v>694</v>
      </c>
      <c r="R246" s="67" t="s">
        <v>694</v>
      </c>
      <c r="S246" s="67" t="s">
        <v>694</v>
      </c>
      <c r="T246" s="67" t="s">
        <v>694</v>
      </c>
      <c r="U246" s="67" t="s">
        <v>694</v>
      </c>
      <c r="V246" s="123" t="s">
        <v>694</v>
      </c>
      <c r="W246" s="67" t="s">
        <v>694</v>
      </c>
      <c r="X246" s="67" t="s">
        <v>694</v>
      </c>
      <c r="Y246" s="67" t="s">
        <v>694</v>
      </c>
      <c r="Z246" s="67" t="s">
        <v>694</v>
      </c>
      <c r="AA246" s="67" t="s">
        <v>694</v>
      </c>
      <c r="AB246" s="123" t="s">
        <v>694</v>
      </c>
      <c r="AC246" s="63" t="s">
        <v>694</v>
      </c>
      <c r="AD246" s="32" t="s">
        <v>694</v>
      </c>
      <c r="AE246" s="63" t="s">
        <v>694</v>
      </c>
      <c r="AF246" s="63" t="s">
        <v>694</v>
      </c>
      <c r="AG246" s="63" t="s">
        <v>694</v>
      </c>
      <c r="AH246" s="63" t="s">
        <v>694</v>
      </c>
      <c r="AI246" s="63" t="s">
        <v>694</v>
      </c>
      <c r="AJ246" s="63" t="s">
        <v>694</v>
      </c>
      <c r="AK246" s="63" t="s">
        <v>694</v>
      </c>
      <c r="AL246" s="63" t="s">
        <v>694</v>
      </c>
      <c r="AM246" s="63" t="s">
        <v>694</v>
      </c>
      <c r="AN246" s="63" t="s">
        <v>694</v>
      </c>
      <c r="AO246" s="116" t="s">
        <v>694</v>
      </c>
      <c r="AP246" s="116" t="s">
        <v>694</v>
      </c>
      <c r="AQ246" s="116" t="s">
        <v>694</v>
      </c>
      <c r="AR246" s="116" t="s">
        <v>694</v>
      </c>
      <c r="AS246" s="116" t="s">
        <v>694</v>
      </c>
      <c r="AT246" s="117" t="s">
        <v>694</v>
      </c>
      <c r="AU246" s="116" t="s">
        <v>694</v>
      </c>
      <c r="AV246" s="116" t="s">
        <v>694</v>
      </c>
      <c r="AW246" s="116" t="s">
        <v>694</v>
      </c>
      <c r="AX246" s="116" t="s">
        <v>694</v>
      </c>
      <c r="AY246" s="116" t="s">
        <v>694</v>
      </c>
      <c r="AZ246" s="117" t="s">
        <v>694</v>
      </c>
    </row>
    <row r="247" spans="1:52">
      <c r="A247" s="57" t="s">
        <v>482</v>
      </c>
      <c r="B247" s="58">
        <v>121</v>
      </c>
      <c r="C247" s="58" t="s">
        <v>13</v>
      </c>
      <c r="D247" s="21" t="s">
        <v>483</v>
      </c>
      <c r="E247" s="63" t="s">
        <v>694</v>
      </c>
      <c r="F247" s="32" t="s">
        <v>694</v>
      </c>
      <c r="G247" s="63" t="s">
        <v>694</v>
      </c>
      <c r="H247" s="63" t="s">
        <v>694</v>
      </c>
      <c r="I247" s="63" t="s">
        <v>694</v>
      </c>
      <c r="J247" s="63" t="s">
        <v>694</v>
      </c>
      <c r="K247" s="63" t="s">
        <v>694</v>
      </c>
      <c r="L247" s="32" t="s">
        <v>694</v>
      </c>
      <c r="M247" s="63" t="s">
        <v>694</v>
      </c>
      <c r="N247" s="63" t="s">
        <v>694</v>
      </c>
      <c r="O247" s="63" t="s">
        <v>694</v>
      </c>
      <c r="P247" s="63" t="s">
        <v>694</v>
      </c>
      <c r="Q247" s="67" t="s">
        <v>694</v>
      </c>
      <c r="R247" s="67" t="s">
        <v>694</v>
      </c>
      <c r="S247" s="67" t="s">
        <v>694</v>
      </c>
      <c r="T247" s="67" t="s">
        <v>694</v>
      </c>
      <c r="U247" s="67" t="s">
        <v>694</v>
      </c>
      <c r="V247" s="123" t="s">
        <v>694</v>
      </c>
      <c r="W247" s="67" t="s">
        <v>694</v>
      </c>
      <c r="X247" s="67" t="s">
        <v>694</v>
      </c>
      <c r="Y247" s="67" t="s">
        <v>694</v>
      </c>
      <c r="Z247" s="67" t="s">
        <v>694</v>
      </c>
      <c r="AA247" s="67" t="s">
        <v>694</v>
      </c>
      <c r="AB247" s="123" t="s">
        <v>694</v>
      </c>
      <c r="AC247" s="63" t="s">
        <v>774</v>
      </c>
      <c r="AD247" s="32" t="s">
        <v>774</v>
      </c>
      <c r="AE247" s="63" t="s">
        <v>774</v>
      </c>
      <c r="AF247" s="63" t="s">
        <v>774</v>
      </c>
      <c r="AG247" s="63" t="s">
        <v>774</v>
      </c>
      <c r="AH247" s="59" t="s">
        <v>774</v>
      </c>
      <c r="AI247" s="63" t="s">
        <v>694</v>
      </c>
      <c r="AJ247" s="63" t="s">
        <v>694</v>
      </c>
      <c r="AK247" s="63" t="s">
        <v>694</v>
      </c>
      <c r="AL247" s="63" t="s">
        <v>694</v>
      </c>
      <c r="AM247" s="63" t="s">
        <v>694</v>
      </c>
      <c r="AN247" s="63" t="s">
        <v>694</v>
      </c>
      <c r="AO247" s="116" t="s">
        <v>694</v>
      </c>
      <c r="AP247" s="116" t="s">
        <v>694</v>
      </c>
      <c r="AQ247" s="116" t="s">
        <v>694</v>
      </c>
      <c r="AR247" s="116" t="s">
        <v>694</v>
      </c>
      <c r="AS247" s="116" t="s">
        <v>694</v>
      </c>
      <c r="AT247" s="117" t="s">
        <v>694</v>
      </c>
      <c r="AU247" s="116" t="s">
        <v>694</v>
      </c>
      <c r="AV247" s="116" t="s">
        <v>694</v>
      </c>
      <c r="AW247" s="116" t="s">
        <v>694</v>
      </c>
      <c r="AX247" s="116" t="s">
        <v>694</v>
      </c>
      <c r="AY247" s="116" t="s">
        <v>694</v>
      </c>
      <c r="AZ247" s="117" t="s">
        <v>694</v>
      </c>
    </row>
    <row r="248" spans="1:52">
      <c r="A248" s="57" t="s">
        <v>484</v>
      </c>
      <c r="B248" s="58">
        <v>189</v>
      </c>
      <c r="C248" s="58" t="s">
        <v>13</v>
      </c>
      <c r="D248" s="21" t="s">
        <v>485</v>
      </c>
      <c r="E248" s="60">
        <v>0.22222222222222221</v>
      </c>
      <c r="F248" s="60">
        <v>0.51851851851851849</v>
      </c>
      <c r="G248" s="60">
        <v>1.8518518518518517E-2</v>
      </c>
      <c r="H248" s="60">
        <v>0.19444444444444445</v>
      </c>
      <c r="I248" s="60">
        <v>4.6296296296296294E-2</v>
      </c>
      <c r="J248" s="59">
        <v>108</v>
      </c>
      <c r="K248" s="63" t="s">
        <v>694</v>
      </c>
      <c r="L248" s="32" t="s">
        <v>694</v>
      </c>
      <c r="M248" s="63" t="s">
        <v>694</v>
      </c>
      <c r="N248" s="63" t="s">
        <v>694</v>
      </c>
      <c r="O248" s="63" t="s">
        <v>694</v>
      </c>
      <c r="P248" s="63" t="s">
        <v>694</v>
      </c>
      <c r="Q248" s="67">
        <v>0.10084033613445378</v>
      </c>
      <c r="R248" s="67">
        <v>0.55462184873949583</v>
      </c>
      <c r="S248" s="67">
        <v>8.4033613445378148E-3</v>
      </c>
      <c r="T248" s="67">
        <v>0.27731092436974791</v>
      </c>
      <c r="U248" s="67">
        <v>5.8823529411764705E-2</v>
      </c>
      <c r="V248" s="123">
        <v>119</v>
      </c>
      <c r="W248" s="67" t="s">
        <v>774</v>
      </c>
      <c r="X248" s="67" t="s">
        <v>774</v>
      </c>
      <c r="Y248" s="67" t="s">
        <v>774</v>
      </c>
      <c r="Z248" s="67" t="s">
        <v>774</v>
      </c>
      <c r="AA248" s="67" t="s">
        <v>774</v>
      </c>
      <c r="AB248" s="123" t="s">
        <v>774</v>
      </c>
      <c r="AC248" s="63">
        <v>3.6036036036036036E-2</v>
      </c>
      <c r="AD248" s="32">
        <v>0.66666666666666663</v>
      </c>
      <c r="AE248" s="63">
        <v>0</v>
      </c>
      <c r="AF248" s="63">
        <v>1.8018018018018018E-2</v>
      </c>
      <c r="AG248" s="63">
        <v>0.27927927927927926</v>
      </c>
      <c r="AH248" s="59">
        <v>111</v>
      </c>
      <c r="AI248" s="63" t="s">
        <v>694</v>
      </c>
      <c r="AJ248" s="63" t="s">
        <v>694</v>
      </c>
      <c r="AK248" s="63" t="s">
        <v>694</v>
      </c>
      <c r="AL248" s="63" t="s">
        <v>694</v>
      </c>
      <c r="AM248" s="63" t="s">
        <v>694</v>
      </c>
      <c r="AN248" s="63" t="s">
        <v>694</v>
      </c>
      <c r="AO248" s="116">
        <v>0</v>
      </c>
      <c r="AP248" s="116">
        <v>0.62135922330097082</v>
      </c>
      <c r="AQ248" s="116">
        <v>0</v>
      </c>
      <c r="AR248" s="116">
        <v>9.7087378640776691E-3</v>
      </c>
      <c r="AS248" s="116">
        <v>0.36893203883495146</v>
      </c>
      <c r="AT248" s="117">
        <v>103</v>
      </c>
      <c r="AU248" s="116" t="s">
        <v>774</v>
      </c>
      <c r="AV248" s="116" t="s">
        <v>774</v>
      </c>
      <c r="AW248" s="116" t="s">
        <v>774</v>
      </c>
      <c r="AX248" s="116" t="s">
        <v>774</v>
      </c>
      <c r="AY248" s="116" t="s">
        <v>774</v>
      </c>
      <c r="AZ248" s="116" t="s">
        <v>774</v>
      </c>
    </row>
    <row r="249" spans="1:52">
      <c r="A249" s="57" t="s">
        <v>486</v>
      </c>
      <c r="B249" s="58">
        <v>121</v>
      </c>
      <c r="C249" s="58" t="s">
        <v>13</v>
      </c>
      <c r="D249" s="21" t="s">
        <v>487</v>
      </c>
      <c r="E249" s="60">
        <v>7.2463768115942032E-2</v>
      </c>
      <c r="F249" s="60">
        <v>0.56521739130434778</v>
      </c>
      <c r="G249" s="60">
        <v>0</v>
      </c>
      <c r="H249" s="60">
        <v>0.27536231884057971</v>
      </c>
      <c r="I249" s="60">
        <v>8.6956521739130432E-2</v>
      </c>
      <c r="J249" s="59">
        <v>69</v>
      </c>
      <c r="K249" s="60" t="s">
        <v>774</v>
      </c>
      <c r="L249" s="60" t="s">
        <v>774</v>
      </c>
      <c r="M249" s="60" t="s">
        <v>774</v>
      </c>
      <c r="N249" s="60" t="s">
        <v>774</v>
      </c>
      <c r="O249" s="60" t="s">
        <v>774</v>
      </c>
      <c r="P249" s="60" t="s">
        <v>774</v>
      </c>
      <c r="Q249" s="67">
        <v>4.0540540540540543E-2</v>
      </c>
      <c r="R249" s="67">
        <v>0.47297297297297297</v>
      </c>
      <c r="S249" s="67">
        <v>0</v>
      </c>
      <c r="T249" s="67">
        <v>0.14864864864864866</v>
      </c>
      <c r="U249" s="67">
        <v>0.33783783783783783</v>
      </c>
      <c r="V249" s="123">
        <v>74</v>
      </c>
      <c r="W249" s="67" t="s">
        <v>774</v>
      </c>
      <c r="X249" s="67" t="s">
        <v>774</v>
      </c>
      <c r="Y249" s="67" t="s">
        <v>774</v>
      </c>
      <c r="Z249" s="67" t="s">
        <v>774</v>
      </c>
      <c r="AA249" s="67" t="s">
        <v>774</v>
      </c>
      <c r="AB249" s="123" t="s">
        <v>774</v>
      </c>
      <c r="AC249" s="63">
        <v>3.2258064516129031E-2</v>
      </c>
      <c r="AD249" s="32">
        <v>0.5161290322580645</v>
      </c>
      <c r="AE249" s="63">
        <v>0</v>
      </c>
      <c r="AF249" s="63">
        <v>9.6774193548387094E-2</v>
      </c>
      <c r="AG249" s="63">
        <v>0.35483870967741937</v>
      </c>
      <c r="AH249" s="59">
        <v>62</v>
      </c>
      <c r="AI249" s="63" t="s">
        <v>774</v>
      </c>
      <c r="AJ249" s="32" t="s">
        <v>774</v>
      </c>
      <c r="AK249" s="63" t="s">
        <v>774</v>
      </c>
      <c r="AL249" s="63" t="s">
        <v>774</v>
      </c>
      <c r="AM249" s="63" t="s">
        <v>774</v>
      </c>
      <c r="AN249" s="59" t="s">
        <v>774</v>
      </c>
      <c r="AO249" s="116">
        <v>0</v>
      </c>
      <c r="AP249" s="116">
        <v>0.59677419354838712</v>
      </c>
      <c r="AQ249" s="116">
        <v>1.6129032258064516E-2</v>
      </c>
      <c r="AR249" s="116">
        <v>0.14516129032258066</v>
      </c>
      <c r="AS249" s="116">
        <v>0.24193548387096775</v>
      </c>
      <c r="AT249" s="117">
        <v>62</v>
      </c>
      <c r="AU249" s="116" t="s">
        <v>774</v>
      </c>
      <c r="AV249" s="116" t="s">
        <v>774</v>
      </c>
      <c r="AW249" s="116" t="s">
        <v>774</v>
      </c>
      <c r="AX249" s="116" t="s">
        <v>774</v>
      </c>
      <c r="AY249" s="116" t="s">
        <v>774</v>
      </c>
      <c r="AZ249" s="116" t="s">
        <v>774</v>
      </c>
    </row>
    <row r="250" spans="1:52">
      <c r="A250" s="57" t="s">
        <v>488</v>
      </c>
      <c r="B250" s="58">
        <v>171</v>
      </c>
      <c r="C250" s="58" t="s">
        <v>13</v>
      </c>
      <c r="D250" s="21" t="s">
        <v>489</v>
      </c>
      <c r="E250" s="60" t="s">
        <v>774</v>
      </c>
      <c r="F250" s="60" t="s">
        <v>774</v>
      </c>
      <c r="G250" s="60" t="s">
        <v>774</v>
      </c>
      <c r="H250" s="60" t="s">
        <v>774</v>
      </c>
      <c r="I250" s="60" t="s">
        <v>774</v>
      </c>
      <c r="J250" s="60" t="s">
        <v>774</v>
      </c>
      <c r="K250" s="63" t="s">
        <v>694</v>
      </c>
      <c r="L250" s="32" t="s">
        <v>694</v>
      </c>
      <c r="M250" s="63" t="s">
        <v>694</v>
      </c>
      <c r="N250" s="63" t="s">
        <v>694</v>
      </c>
      <c r="O250" s="63" t="s">
        <v>694</v>
      </c>
      <c r="P250" s="63" t="s">
        <v>694</v>
      </c>
      <c r="Q250" s="67" t="s">
        <v>774</v>
      </c>
      <c r="R250" s="67" t="s">
        <v>774</v>
      </c>
      <c r="S250" s="67" t="s">
        <v>774</v>
      </c>
      <c r="T250" s="67" t="s">
        <v>774</v>
      </c>
      <c r="U250" s="67" t="s">
        <v>774</v>
      </c>
      <c r="V250" s="123" t="s">
        <v>774</v>
      </c>
      <c r="W250" s="67" t="s">
        <v>694</v>
      </c>
      <c r="X250" s="67" t="s">
        <v>694</v>
      </c>
      <c r="Y250" s="67" t="s">
        <v>694</v>
      </c>
      <c r="Z250" s="67" t="s">
        <v>694</v>
      </c>
      <c r="AA250" s="67" t="s">
        <v>694</v>
      </c>
      <c r="AB250" s="123" t="s">
        <v>694</v>
      </c>
      <c r="AC250" s="63" t="s">
        <v>774</v>
      </c>
      <c r="AD250" s="32" t="s">
        <v>774</v>
      </c>
      <c r="AE250" s="63" t="s">
        <v>774</v>
      </c>
      <c r="AF250" s="63" t="s">
        <v>774</v>
      </c>
      <c r="AG250" s="63" t="s">
        <v>774</v>
      </c>
      <c r="AH250" s="59" t="s">
        <v>774</v>
      </c>
      <c r="AI250" s="63" t="s">
        <v>774</v>
      </c>
      <c r="AJ250" s="32" t="s">
        <v>774</v>
      </c>
      <c r="AK250" s="63" t="s">
        <v>774</v>
      </c>
      <c r="AL250" s="63" t="s">
        <v>774</v>
      </c>
      <c r="AM250" s="63" t="s">
        <v>774</v>
      </c>
      <c r="AN250" s="59" t="s">
        <v>774</v>
      </c>
      <c r="AO250" s="116" t="s">
        <v>774</v>
      </c>
      <c r="AP250" s="116" t="s">
        <v>774</v>
      </c>
      <c r="AQ250" s="116" t="s">
        <v>774</v>
      </c>
      <c r="AR250" s="116" t="s">
        <v>774</v>
      </c>
      <c r="AS250" s="116" t="s">
        <v>774</v>
      </c>
      <c r="AT250" s="116" t="s">
        <v>774</v>
      </c>
      <c r="AU250" s="116" t="s">
        <v>774</v>
      </c>
      <c r="AV250" s="116" t="s">
        <v>774</v>
      </c>
      <c r="AW250" s="116" t="s">
        <v>774</v>
      </c>
      <c r="AX250" s="116" t="s">
        <v>774</v>
      </c>
      <c r="AY250" s="116" t="s">
        <v>774</v>
      </c>
      <c r="AZ250" s="116" t="s">
        <v>774</v>
      </c>
    </row>
    <row r="251" spans="1:52">
      <c r="A251" s="57" t="s">
        <v>490</v>
      </c>
      <c r="B251" s="58">
        <v>113</v>
      </c>
      <c r="C251" s="58" t="s">
        <v>13</v>
      </c>
      <c r="D251" s="21" t="s">
        <v>491</v>
      </c>
      <c r="E251" s="60" t="s">
        <v>774</v>
      </c>
      <c r="F251" s="60" t="s">
        <v>774</v>
      </c>
      <c r="G251" s="60" t="s">
        <v>774</v>
      </c>
      <c r="H251" s="60" t="s">
        <v>774</v>
      </c>
      <c r="I251" s="60" t="s">
        <v>774</v>
      </c>
      <c r="J251" s="60" t="s">
        <v>774</v>
      </c>
      <c r="K251" s="63" t="s">
        <v>694</v>
      </c>
      <c r="L251" s="32" t="s">
        <v>694</v>
      </c>
      <c r="M251" s="63" t="s">
        <v>694</v>
      </c>
      <c r="N251" s="63" t="s">
        <v>694</v>
      </c>
      <c r="O251" s="63" t="s">
        <v>694</v>
      </c>
      <c r="P251" s="63" t="s">
        <v>694</v>
      </c>
      <c r="Q251" s="67" t="s">
        <v>774</v>
      </c>
      <c r="R251" s="67" t="s">
        <v>774</v>
      </c>
      <c r="S251" s="67" t="s">
        <v>774</v>
      </c>
      <c r="T251" s="67" t="s">
        <v>774</v>
      </c>
      <c r="U251" s="67" t="s">
        <v>774</v>
      </c>
      <c r="V251" s="123" t="s">
        <v>774</v>
      </c>
      <c r="W251" s="67" t="s">
        <v>694</v>
      </c>
      <c r="X251" s="67" t="s">
        <v>694</v>
      </c>
      <c r="Y251" s="67" t="s">
        <v>694</v>
      </c>
      <c r="Z251" s="67" t="s">
        <v>694</v>
      </c>
      <c r="AA251" s="67" t="s">
        <v>694</v>
      </c>
      <c r="AB251" s="123" t="s">
        <v>694</v>
      </c>
      <c r="AC251" s="63" t="s">
        <v>774</v>
      </c>
      <c r="AD251" s="32" t="s">
        <v>774</v>
      </c>
      <c r="AE251" s="63" t="s">
        <v>774</v>
      </c>
      <c r="AF251" s="63" t="s">
        <v>774</v>
      </c>
      <c r="AG251" s="63" t="s">
        <v>774</v>
      </c>
      <c r="AH251" s="59" t="s">
        <v>774</v>
      </c>
      <c r="AI251" s="63" t="s">
        <v>694</v>
      </c>
      <c r="AJ251" s="63" t="s">
        <v>694</v>
      </c>
      <c r="AK251" s="63" t="s">
        <v>694</v>
      </c>
      <c r="AL251" s="63" t="s">
        <v>694</v>
      </c>
      <c r="AM251" s="63" t="s">
        <v>694</v>
      </c>
      <c r="AN251" s="63" t="s">
        <v>694</v>
      </c>
      <c r="AO251" s="116" t="s">
        <v>774</v>
      </c>
      <c r="AP251" s="116" t="s">
        <v>774</v>
      </c>
      <c r="AQ251" s="116" t="s">
        <v>774</v>
      </c>
      <c r="AR251" s="116" t="s">
        <v>774</v>
      </c>
      <c r="AS251" s="116" t="s">
        <v>774</v>
      </c>
      <c r="AT251" s="116" t="s">
        <v>774</v>
      </c>
      <c r="AU251" s="116" t="s">
        <v>694</v>
      </c>
      <c r="AV251" s="116" t="s">
        <v>694</v>
      </c>
      <c r="AW251" s="116" t="s">
        <v>694</v>
      </c>
      <c r="AX251" s="116" t="s">
        <v>694</v>
      </c>
      <c r="AY251" s="116" t="s">
        <v>694</v>
      </c>
      <c r="AZ251" s="117" t="s">
        <v>694</v>
      </c>
    </row>
    <row r="252" spans="1:52">
      <c r="A252" s="57" t="s">
        <v>492</v>
      </c>
      <c r="B252" s="58">
        <v>114</v>
      </c>
      <c r="C252" s="58" t="s">
        <v>13</v>
      </c>
      <c r="D252" s="21" t="s">
        <v>493</v>
      </c>
      <c r="E252" s="60">
        <v>0</v>
      </c>
      <c r="F252" s="60">
        <v>0.44642857142857145</v>
      </c>
      <c r="G252" s="60">
        <v>0</v>
      </c>
      <c r="H252" s="60">
        <v>8.9285714285714281E-3</v>
      </c>
      <c r="I252" s="60">
        <v>0.5446428571428571</v>
      </c>
      <c r="J252" s="59">
        <v>112</v>
      </c>
      <c r="K252" s="60" t="s">
        <v>774</v>
      </c>
      <c r="L252" s="60" t="s">
        <v>774</v>
      </c>
      <c r="M252" s="60" t="s">
        <v>774</v>
      </c>
      <c r="N252" s="60" t="s">
        <v>774</v>
      </c>
      <c r="O252" s="60" t="s">
        <v>774</v>
      </c>
      <c r="P252" s="60" t="s">
        <v>774</v>
      </c>
      <c r="Q252" s="67">
        <v>9.4339622641509441E-2</v>
      </c>
      <c r="R252" s="67">
        <v>0.52830188679245282</v>
      </c>
      <c r="S252" s="67">
        <v>0</v>
      </c>
      <c r="T252" s="67">
        <v>2.8301886792452831E-2</v>
      </c>
      <c r="U252" s="67">
        <v>0.34905660377358488</v>
      </c>
      <c r="V252" s="123">
        <v>106</v>
      </c>
      <c r="W252" s="67" t="s">
        <v>774</v>
      </c>
      <c r="X252" s="67" t="s">
        <v>774</v>
      </c>
      <c r="Y252" s="67" t="s">
        <v>774</v>
      </c>
      <c r="Z252" s="67" t="s">
        <v>774</v>
      </c>
      <c r="AA252" s="67" t="s">
        <v>774</v>
      </c>
      <c r="AB252" s="123" t="s">
        <v>774</v>
      </c>
      <c r="AC252" s="63">
        <v>0.12195121951219512</v>
      </c>
      <c r="AD252" s="32">
        <v>0.51219512195121952</v>
      </c>
      <c r="AE252" s="63">
        <v>0</v>
      </c>
      <c r="AF252" s="63">
        <v>9.7560975609756101E-2</v>
      </c>
      <c r="AG252" s="63">
        <v>0.26829268292682928</v>
      </c>
      <c r="AH252" s="59">
        <v>123</v>
      </c>
      <c r="AI252" s="63" t="s">
        <v>774</v>
      </c>
      <c r="AJ252" s="32" t="s">
        <v>774</v>
      </c>
      <c r="AK252" s="63" t="s">
        <v>774</v>
      </c>
      <c r="AL252" s="63" t="s">
        <v>774</v>
      </c>
      <c r="AM252" s="63" t="s">
        <v>774</v>
      </c>
      <c r="AN252" s="59" t="s">
        <v>774</v>
      </c>
      <c r="AO252" s="116">
        <v>5.0847457627118647E-2</v>
      </c>
      <c r="AP252" s="116">
        <v>0.40677966101694918</v>
      </c>
      <c r="AQ252" s="116">
        <v>0</v>
      </c>
      <c r="AR252" s="116">
        <v>0</v>
      </c>
      <c r="AS252" s="116">
        <v>0.5423728813559322</v>
      </c>
      <c r="AT252" s="117">
        <v>118</v>
      </c>
      <c r="AU252" s="116" t="s">
        <v>774</v>
      </c>
      <c r="AV252" s="116" t="s">
        <v>774</v>
      </c>
      <c r="AW252" s="116" t="s">
        <v>774</v>
      </c>
      <c r="AX252" s="116" t="s">
        <v>774</v>
      </c>
      <c r="AY252" s="116" t="s">
        <v>774</v>
      </c>
      <c r="AZ252" s="116" t="s">
        <v>774</v>
      </c>
    </row>
    <row r="253" spans="1:52">
      <c r="A253" s="57" t="s">
        <v>494</v>
      </c>
      <c r="B253" s="58">
        <v>189</v>
      </c>
      <c r="C253" s="58" t="s">
        <v>13</v>
      </c>
      <c r="D253" s="21" t="s">
        <v>495</v>
      </c>
      <c r="E253" s="60" t="s">
        <v>774</v>
      </c>
      <c r="F253" s="60" t="s">
        <v>774</v>
      </c>
      <c r="G253" s="60" t="s">
        <v>774</v>
      </c>
      <c r="H253" s="60" t="s">
        <v>774</v>
      </c>
      <c r="I253" s="60" t="s">
        <v>774</v>
      </c>
      <c r="J253" s="60" t="s">
        <v>774</v>
      </c>
      <c r="K253" s="63" t="s">
        <v>694</v>
      </c>
      <c r="L253" s="32" t="s">
        <v>694</v>
      </c>
      <c r="M253" s="63" t="s">
        <v>694</v>
      </c>
      <c r="N253" s="63" t="s">
        <v>694</v>
      </c>
      <c r="O253" s="63" t="s">
        <v>694</v>
      </c>
      <c r="P253" s="63" t="s">
        <v>694</v>
      </c>
      <c r="Q253" s="67" t="s">
        <v>774</v>
      </c>
      <c r="R253" s="67" t="s">
        <v>774</v>
      </c>
      <c r="S253" s="67" t="s">
        <v>774</v>
      </c>
      <c r="T253" s="67" t="s">
        <v>774</v>
      </c>
      <c r="U253" s="67" t="s">
        <v>774</v>
      </c>
      <c r="V253" s="123" t="s">
        <v>774</v>
      </c>
      <c r="W253" s="67" t="s">
        <v>694</v>
      </c>
      <c r="X253" s="67" t="s">
        <v>694</v>
      </c>
      <c r="Y253" s="67" t="s">
        <v>694</v>
      </c>
      <c r="Z253" s="67" t="s">
        <v>694</v>
      </c>
      <c r="AA253" s="67" t="s">
        <v>694</v>
      </c>
      <c r="AB253" s="123" t="s">
        <v>694</v>
      </c>
      <c r="AC253" s="63">
        <v>0.45454545454545453</v>
      </c>
      <c r="AD253" s="32">
        <v>0</v>
      </c>
      <c r="AE253" s="63">
        <v>0</v>
      </c>
      <c r="AF253" s="63">
        <v>0.45454545454545453</v>
      </c>
      <c r="AG253" s="63">
        <v>9.0909090909090912E-2</v>
      </c>
      <c r="AH253" s="59">
        <v>11</v>
      </c>
      <c r="AI253" s="63" t="s">
        <v>694</v>
      </c>
      <c r="AJ253" s="63" t="s">
        <v>694</v>
      </c>
      <c r="AK253" s="63" t="s">
        <v>694</v>
      </c>
      <c r="AL253" s="63" t="s">
        <v>694</v>
      </c>
      <c r="AM253" s="63" t="s">
        <v>694</v>
      </c>
      <c r="AN253" s="63" t="s">
        <v>694</v>
      </c>
      <c r="AO253" s="116">
        <v>0.2</v>
      </c>
      <c r="AP253" s="116">
        <v>0</v>
      </c>
      <c r="AQ253" s="116">
        <v>0</v>
      </c>
      <c r="AR253" s="116">
        <v>0.7</v>
      </c>
      <c r="AS253" s="116">
        <v>0.1</v>
      </c>
      <c r="AT253" s="117">
        <v>10</v>
      </c>
      <c r="AU253" s="116" t="s">
        <v>694</v>
      </c>
      <c r="AV253" s="116" t="s">
        <v>694</v>
      </c>
      <c r="AW253" s="116" t="s">
        <v>694</v>
      </c>
      <c r="AX253" s="116" t="s">
        <v>694</v>
      </c>
      <c r="AY253" s="116" t="s">
        <v>694</v>
      </c>
      <c r="AZ253" s="117" t="s">
        <v>694</v>
      </c>
    </row>
    <row r="254" spans="1:52">
      <c r="A254" s="57" t="s">
        <v>496</v>
      </c>
      <c r="B254" s="58">
        <v>113</v>
      </c>
      <c r="C254" s="58" t="s">
        <v>13</v>
      </c>
      <c r="D254" s="21" t="s">
        <v>497</v>
      </c>
      <c r="E254" s="63" t="s">
        <v>694</v>
      </c>
      <c r="F254" s="32" t="s">
        <v>694</v>
      </c>
      <c r="G254" s="63" t="s">
        <v>694</v>
      </c>
      <c r="H254" s="63" t="s">
        <v>694</v>
      </c>
      <c r="I254" s="63" t="s">
        <v>694</v>
      </c>
      <c r="J254" s="63" t="s">
        <v>694</v>
      </c>
      <c r="K254" s="63" t="s">
        <v>694</v>
      </c>
      <c r="L254" s="32" t="s">
        <v>694</v>
      </c>
      <c r="M254" s="63" t="s">
        <v>694</v>
      </c>
      <c r="N254" s="63" t="s">
        <v>694</v>
      </c>
      <c r="O254" s="63" t="s">
        <v>694</v>
      </c>
      <c r="P254" s="63" t="s">
        <v>694</v>
      </c>
      <c r="Q254" s="67" t="s">
        <v>694</v>
      </c>
      <c r="R254" s="67" t="s">
        <v>694</v>
      </c>
      <c r="S254" s="67" t="s">
        <v>694</v>
      </c>
      <c r="T254" s="67" t="s">
        <v>694</v>
      </c>
      <c r="U254" s="67" t="s">
        <v>694</v>
      </c>
      <c r="V254" s="123" t="s">
        <v>694</v>
      </c>
      <c r="W254" s="67" t="s">
        <v>694</v>
      </c>
      <c r="X254" s="67" t="s">
        <v>694</v>
      </c>
      <c r="Y254" s="67" t="s">
        <v>694</v>
      </c>
      <c r="Z254" s="67" t="s">
        <v>694</v>
      </c>
      <c r="AA254" s="67" t="s">
        <v>694</v>
      </c>
      <c r="AB254" s="123" t="s">
        <v>694</v>
      </c>
      <c r="AC254" s="63" t="s">
        <v>694</v>
      </c>
      <c r="AD254" s="32" t="s">
        <v>694</v>
      </c>
      <c r="AE254" s="63" t="s">
        <v>694</v>
      </c>
      <c r="AF254" s="63" t="s">
        <v>694</v>
      </c>
      <c r="AG254" s="63" t="s">
        <v>694</v>
      </c>
      <c r="AH254" s="63" t="s">
        <v>694</v>
      </c>
      <c r="AI254" s="63" t="s">
        <v>694</v>
      </c>
      <c r="AJ254" s="63" t="s">
        <v>694</v>
      </c>
      <c r="AK254" s="63" t="s">
        <v>694</v>
      </c>
      <c r="AL254" s="63" t="s">
        <v>694</v>
      </c>
      <c r="AM254" s="63" t="s">
        <v>694</v>
      </c>
      <c r="AN254" s="63" t="s">
        <v>694</v>
      </c>
      <c r="AO254" s="116" t="s">
        <v>694</v>
      </c>
      <c r="AP254" s="116" t="s">
        <v>694</v>
      </c>
      <c r="AQ254" s="116" t="s">
        <v>694</v>
      </c>
      <c r="AR254" s="116" t="s">
        <v>694</v>
      </c>
      <c r="AS254" s="116" t="s">
        <v>694</v>
      </c>
      <c r="AT254" s="117" t="s">
        <v>694</v>
      </c>
      <c r="AU254" s="116" t="s">
        <v>694</v>
      </c>
      <c r="AV254" s="116" t="s">
        <v>694</v>
      </c>
      <c r="AW254" s="116" t="s">
        <v>694</v>
      </c>
      <c r="AX254" s="116" t="s">
        <v>694</v>
      </c>
      <c r="AY254" s="116" t="s">
        <v>694</v>
      </c>
      <c r="AZ254" s="117" t="s">
        <v>694</v>
      </c>
    </row>
    <row r="255" spans="1:52">
      <c r="A255" s="57" t="s">
        <v>498</v>
      </c>
      <c r="B255" s="58">
        <v>101</v>
      </c>
      <c r="C255" s="58" t="s">
        <v>8</v>
      </c>
      <c r="D255" s="21" t="s">
        <v>499</v>
      </c>
      <c r="E255" s="60">
        <v>0.65263157894736845</v>
      </c>
      <c r="F255" s="60">
        <v>0.14210526315789473</v>
      </c>
      <c r="G255" s="60">
        <v>0</v>
      </c>
      <c r="H255" s="60">
        <v>4.736842105263158E-2</v>
      </c>
      <c r="I255" s="60">
        <v>0.15789473684210525</v>
      </c>
      <c r="J255" s="59">
        <v>380</v>
      </c>
      <c r="K255" s="105">
        <v>0.33333333333333331</v>
      </c>
      <c r="L255" s="105">
        <v>0.5</v>
      </c>
      <c r="M255" s="105">
        <v>0</v>
      </c>
      <c r="N255" s="105">
        <v>0</v>
      </c>
      <c r="O255" s="105">
        <v>0.16666666666666666</v>
      </c>
      <c r="P255" s="21">
        <v>12</v>
      </c>
      <c r="Q255" s="67">
        <v>0.60377358490566035</v>
      </c>
      <c r="R255" s="67">
        <v>0.16711590296495957</v>
      </c>
      <c r="S255" s="67">
        <v>1.078167115902965E-2</v>
      </c>
      <c r="T255" s="67">
        <v>8.0862533692722366E-2</v>
      </c>
      <c r="U255" s="67">
        <v>0.13746630727762804</v>
      </c>
      <c r="V255" s="123">
        <v>371</v>
      </c>
      <c r="W255" s="67" t="s">
        <v>774</v>
      </c>
      <c r="X255" s="67" t="s">
        <v>774</v>
      </c>
      <c r="Y255" s="67" t="s">
        <v>774</v>
      </c>
      <c r="Z255" s="67" t="s">
        <v>774</v>
      </c>
      <c r="AA255" s="67" t="s">
        <v>774</v>
      </c>
      <c r="AB255" s="123" t="s">
        <v>774</v>
      </c>
      <c r="AC255" s="63">
        <v>0.6073619631901841</v>
      </c>
      <c r="AD255" s="32">
        <v>0.16871165644171779</v>
      </c>
      <c r="AE255" s="63">
        <v>1.5337423312883436E-2</v>
      </c>
      <c r="AF255" s="63">
        <v>8.8957055214723926E-2</v>
      </c>
      <c r="AG255" s="63">
        <v>0.1196319018404908</v>
      </c>
      <c r="AH255" s="59">
        <v>326</v>
      </c>
      <c r="AI255" s="63" t="s">
        <v>774</v>
      </c>
      <c r="AJ255" s="32" t="s">
        <v>774</v>
      </c>
      <c r="AK255" s="63" t="s">
        <v>774</v>
      </c>
      <c r="AL255" s="63" t="s">
        <v>774</v>
      </c>
      <c r="AM255" s="63" t="s">
        <v>774</v>
      </c>
      <c r="AN255" s="59" t="s">
        <v>774</v>
      </c>
      <c r="AO255" s="116">
        <v>0.63636363636363635</v>
      </c>
      <c r="AP255" s="116">
        <v>0.17454545454545456</v>
      </c>
      <c r="AQ255" s="116">
        <v>2.181818181818182E-2</v>
      </c>
      <c r="AR255" s="116">
        <v>7.2727272727272724E-2</v>
      </c>
      <c r="AS255" s="116">
        <v>9.4545454545454544E-2</v>
      </c>
      <c r="AT255" s="117">
        <v>275</v>
      </c>
      <c r="AU255" s="116" t="s">
        <v>774</v>
      </c>
      <c r="AV255" s="116" t="s">
        <v>774</v>
      </c>
      <c r="AW255" s="116" t="s">
        <v>774</v>
      </c>
      <c r="AX255" s="116" t="s">
        <v>774</v>
      </c>
      <c r="AY255" s="116" t="s">
        <v>774</v>
      </c>
      <c r="AZ255" s="116" t="s">
        <v>774</v>
      </c>
    </row>
    <row r="256" spans="1:52">
      <c r="A256" s="58">
        <v>32901</v>
      </c>
      <c r="B256" s="58">
        <v>101</v>
      </c>
      <c r="C256" s="58" t="s">
        <v>13</v>
      </c>
      <c r="D256" s="21" t="s">
        <v>500</v>
      </c>
      <c r="E256" s="63" t="s">
        <v>694</v>
      </c>
      <c r="F256" s="32" t="s">
        <v>694</v>
      </c>
      <c r="G256" s="63" t="s">
        <v>694</v>
      </c>
      <c r="H256" s="63" t="s">
        <v>694</v>
      </c>
      <c r="I256" s="63" t="s">
        <v>694</v>
      </c>
      <c r="J256" s="63" t="s">
        <v>694</v>
      </c>
      <c r="K256" s="63" t="s">
        <v>694</v>
      </c>
      <c r="L256" s="32" t="s">
        <v>694</v>
      </c>
      <c r="M256" s="63" t="s">
        <v>694</v>
      </c>
      <c r="N256" s="63" t="s">
        <v>694</v>
      </c>
      <c r="O256" s="63" t="s">
        <v>694</v>
      </c>
      <c r="P256" s="63" t="s">
        <v>694</v>
      </c>
      <c r="Q256" s="67" t="s">
        <v>694</v>
      </c>
      <c r="R256" s="67" t="s">
        <v>694</v>
      </c>
      <c r="S256" s="67" t="s">
        <v>694</v>
      </c>
      <c r="T256" s="67" t="s">
        <v>694</v>
      </c>
      <c r="U256" s="67" t="s">
        <v>694</v>
      </c>
      <c r="V256" s="123" t="s">
        <v>694</v>
      </c>
      <c r="W256" s="67" t="s">
        <v>694</v>
      </c>
      <c r="X256" s="67" t="s">
        <v>694</v>
      </c>
      <c r="Y256" s="67" t="s">
        <v>694</v>
      </c>
      <c r="Z256" s="67" t="s">
        <v>694</v>
      </c>
      <c r="AA256" s="67" t="s">
        <v>694</v>
      </c>
      <c r="AB256" s="123" t="s">
        <v>694</v>
      </c>
      <c r="AC256" s="63" t="s">
        <v>694</v>
      </c>
      <c r="AD256" s="32" t="s">
        <v>694</v>
      </c>
      <c r="AE256" s="63" t="s">
        <v>694</v>
      </c>
      <c r="AF256" s="63" t="s">
        <v>694</v>
      </c>
      <c r="AG256" s="63" t="s">
        <v>694</v>
      </c>
      <c r="AH256" s="63" t="s">
        <v>694</v>
      </c>
      <c r="AI256" s="63" t="s">
        <v>694</v>
      </c>
      <c r="AJ256" s="63" t="s">
        <v>694</v>
      </c>
      <c r="AK256" s="63" t="s">
        <v>694</v>
      </c>
      <c r="AL256" s="63" t="s">
        <v>694</v>
      </c>
      <c r="AM256" s="63" t="s">
        <v>694</v>
      </c>
      <c r="AN256" s="63" t="s">
        <v>694</v>
      </c>
      <c r="AO256" s="116" t="s">
        <v>694</v>
      </c>
      <c r="AP256" s="116" t="s">
        <v>694</v>
      </c>
      <c r="AQ256" s="116" t="s">
        <v>694</v>
      </c>
      <c r="AR256" s="116" t="s">
        <v>694</v>
      </c>
      <c r="AS256" s="116" t="s">
        <v>694</v>
      </c>
      <c r="AT256" s="117" t="s">
        <v>694</v>
      </c>
      <c r="AU256" s="116" t="s">
        <v>694</v>
      </c>
      <c r="AV256" s="116" t="s">
        <v>694</v>
      </c>
      <c r="AW256" s="116" t="s">
        <v>694</v>
      </c>
      <c r="AX256" s="116" t="s">
        <v>694</v>
      </c>
      <c r="AY256" s="116" t="s">
        <v>694</v>
      </c>
      <c r="AZ256" s="117" t="s">
        <v>694</v>
      </c>
    </row>
    <row r="257" spans="1:52">
      <c r="A257" s="57" t="s">
        <v>501</v>
      </c>
      <c r="B257" s="58">
        <v>101</v>
      </c>
      <c r="C257" s="58" t="s">
        <v>13</v>
      </c>
      <c r="D257" s="21" t="s">
        <v>502</v>
      </c>
      <c r="E257" s="60" t="s">
        <v>774</v>
      </c>
      <c r="F257" s="60" t="s">
        <v>774</v>
      </c>
      <c r="G257" s="60" t="s">
        <v>774</v>
      </c>
      <c r="H257" s="60" t="s">
        <v>774</v>
      </c>
      <c r="I257" s="60" t="s">
        <v>774</v>
      </c>
      <c r="J257" s="60" t="s">
        <v>774</v>
      </c>
      <c r="K257" s="63" t="s">
        <v>694</v>
      </c>
      <c r="L257" s="32" t="s">
        <v>694</v>
      </c>
      <c r="M257" s="63" t="s">
        <v>694</v>
      </c>
      <c r="N257" s="63" t="s">
        <v>694</v>
      </c>
      <c r="O257" s="63" t="s">
        <v>694</v>
      </c>
      <c r="P257" s="63" t="s">
        <v>694</v>
      </c>
      <c r="Q257" s="67" t="s">
        <v>694</v>
      </c>
      <c r="R257" s="67" t="s">
        <v>694</v>
      </c>
      <c r="S257" s="67" t="s">
        <v>694</v>
      </c>
      <c r="T257" s="67" t="s">
        <v>694</v>
      </c>
      <c r="U257" s="67" t="s">
        <v>694</v>
      </c>
      <c r="V257" s="123" t="s">
        <v>694</v>
      </c>
      <c r="W257" s="67" t="s">
        <v>694</v>
      </c>
      <c r="X257" s="67" t="s">
        <v>694</v>
      </c>
      <c r="Y257" s="67" t="s">
        <v>694</v>
      </c>
      <c r="Z257" s="67" t="s">
        <v>694</v>
      </c>
      <c r="AA257" s="67" t="s">
        <v>694</v>
      </c>
      <c r="AB257" s="123" t="s">
        <v>694</v>
      </c>
      <c r="AC257" s="63" t="s">
        <v>774</v>
      </c>
      <c r="AD257" s="32" t="s">
        <v>774</v>
      </c>
      <c r="AE257" s="63" t="s">
        <v>774</v>
      </c>
      <c r="AF257" s="63" t="s">
        <v>774</v>
      </c>
      <c r="AG257" s="63" t="s">
        <v>774</v>
      </c>
      <c r="AH257" s="59" t="s">
        <v>774</v>
      </c>
      <c r="AI257" s="63" t="s">
        <v>694</v>
      </c>
      <c r="AJ257" s="63" t="s">
        <v>694</v>
      </c>
      <c r="AK257" s="63" t="s">
        <v>694</v>
      </c>
      <c r="AL257" s="63" t="s">
        <v>694</v>
      </c>
      <c r="AM257" s="63" t="s">
        <v>694</v>
      </c>
      <c r="AN257" s="63" t="s">
        <v>694</v>
      </c>
      <c r="AO257" s="116" t="s">
        <v>694</v>
      </c>
      <c r="AP257" s="116" t="s">
        <v>694</v>
      </c>
      <c r="AQ257" s="116" t="s">
        <v>694</v>
      </c>
      <c r="AR257" s="116" t="s">
        <v>694</v>
      </c>
      <c r="AS257" s="116" t="s">
        <v>694</v>
      </c>
      <c r="AT257" s="117" t="s">
        <v>694</v>
      </c>
      <c r="AU257" s="116" t="s">
        <v>694</v>
      </c>
      <c r="AV257" s="116" t="s">
        <v>694</v>
      </c>
      <c r="AW257" s="116" t="s">
        <v>694</v>
      </c>
      <c r="AX257" s="116" t="s">
        <v>694</v>
      </c>
      <c r="AY257" s="116" t="s">
        <v>694</v>
      </c>
      <c r="AZ257" s="117" t="s">
        <v>694</v>
      </c>
    </row>
    <row r="258" spans="1:52">
      <c r="A258" s="57" t="s">
        <v>503</v>
      </c>
      <c r="B258" s="58">
        <v>101</v>
      </c>
      <c r="C258" s="58" t="s">
        <v>13</v>
      </c>
      <c r="D258" s="21" t="s">
        <v>504</v>
      </c>
      <c r="E258" s="60" t="s">
        <v>774</v>
      </c>
      <c r="F258" s="60" t="s">
        <v>774</v>
      </c>
      <c r="G258" s="60" t="s">
        <v>774</v>
      </c>
      <c r="H258" s="60" t="s">
        <v>774</v>
      </c>
      <c r="I258" s="60" t="s">
        <v>774</v>
      </c>
      <c r="J258" s="60" t="s">
        <v>774</v>
      </c>
      <c r="K258" s="63" t="s">
        <v>694</v>
      </c>
      <c r="L258" s="32" t="s">
        <v>694</v>
      </c>
      <c r="M258" s="63" t="s">
        <v>694</v>
      </c>
      <c r="N258" s="63" t="s">
        <v>694</v>
      </c>
      <c r="O258" s="63" t="s">
        <v>694</v>
      </c>
      <c r="P258" s="63" t="s">
        <v>694</v>
      </c>
      <c r="Q258" s="67" t="s">
        <v>694</v>
      </c>
      <c r="R258" s="67" t="s">
        <v>694</v>
      </c>
      <c r="S258" s="67" t="s">
        <v>694</v>
      </c>
      <c r="T258" s="67" t="s">
        <v>694</v>
      </c>
      <c r="U258" s="67" t="s">
        <v>694</v>
      </c>
      <c r="V258" s="123" t="s">
        <v>694</v>
      </c>
      <c r="W258" s="67" t="s">
        <v>694</v>
      </c>
      <c r="X258" s="67" t="s">
        <v>694</v>
      </c>
      <c r="Y258" s="67" t="s">
        <v>694</v>
      </c>
      <c r="Z258" s="67" t="s">
        <v>694</v>
      </c>
      <c r="AA258" s="67" t="s">
        <v>694</v>
      </c>
      <c r="AB258" s="123" t="s">
        <v>694</v>
      </c>
      <c r="AC258" s="63" t="s">
        <v>694</v>
      </c>
      <c r="AD258" s="32" t="s">
        <v>694</v>
      </c>
      <c r="AE258" s="63" t="s">
        <v>694</v>
      </c>
      <c r="AF258" s="63" t="s">
        <v>694</v>
      </c>
      <c r="AG258" s="63" t="s">
        <v>694</v>
      </c>
      <c r="AH258" s="63" t="s">
        <v>694</v>
      </c>
      <c r="AI258" s="63" t="s">
        <v>694</v>
      </c>
      <c r="AJ258" s="63" t="s">
        <v>694</v>
      </c>
      <c r="AK258" s="63" t="s">
        <v>694</v>
      </c>
      <c r="AL258" s="63" t="s">
        <v>694</v>
      </c>
      <c r="AM258" s="63" t="s">
        <v>694</v>
      </c>
      <c r="AN258" s="63" t="s">
        <v>694</v>
      </c>
      <c r="AO258" s="116" t="s">
        <v>694</v>
      </c>
      <c r="AP258" s="116" t="s">
        <v>694</v>
      </c>
      <c r="AQ258" s="116" t="s">
        <v>694</v>
      </c>
      <c r="AR258" s="116" t="s">
        <v>694</v>
      </c>
      <c r="AS258" s="116" t="s">
        <v>694</v>
      </c>
      <c r="AT258" s="117" t="s">
        <v>694</v>
      </c>
      <c r="AU258" s="116" t="s">
        <v>694</v>
      </c>
      <c r="AV258" s="116" t="s">
        <v>694</v>
      </c>
      <c r="AW258" s="116" t="s">
        <v>694</v>
      </c>
      <c r="AX258" s="116" t="s">
        <v>694</v>
      </c>
      <c r="AY258" s="116" t="s">
        <v>694</v>
      </c>
      <c r="AZ258" s="117" t="s">
        <v>694</v>
      </c>
    </row>
    <row r="259" spans="1:52">
      <c r="A259" s="57" t="s">
        <v>505</v>
      </c>
      <c r="B259" s="58">
        <v>189</v>
      </c>
      <c r="C259" s="58" t="s">
        <v>13</v>
      </c>
      <c r="D259" s="21" t="s">
        <v>506</v>
      </c>
      <c r="E259" s="60">
        <v>6.0606060606060608E-2</v>
      </c>
      <c r="F259" s="60">
        <v>0.71212121212121215</v>
      </c>
      <c r="G259" s="60">
        <v>0</v>
      </c>
      <c r="H259" s="60">
        <v>0.16666666666666666</v>
      </c>
      <c r="I259" s="60">
        <v>6.0606060606060608E-2</v>
      </c>
      <c r="J259" s="59">
        <v>66</v>
      </c>
      <c r="K259" s="63" t="s">
        <v>694</v>
      </c>
      <c r="L259" s="32" t="s">
        <v>694</v>
      </c>
      <c r="M259" s="63" t="s">
        <v>694</v>
      </c>
      <c r="N259" s="63" t="s">
        <v>694</v>
      </c>
      <c r="O259" s="63" t="s">
        <v>694</v>
      </c>
      <c r="P259" s="63" t="s">
        <v>694</v>
      </c>
      <c r="Q259" s="67">
        <v>7.5471698113207544E-2</v>
      </c>
      <c r="R259" s="67">
        <v>0.69811320754716977</v>
      </c>
      <c r="S259" s="67">
        <v>0</v>
      </c>
      <c r="T259" s="67">
        <v>0.16981132075471697</v>
      </c>
      <c r="U259" s="67">
        <v>5.6603773584905662E-2</v>
      </c>
      <c r="V259" s="123">
        <v>53</v>
      </c>
      <c r="W259" s="67" t="s">
        <v>694</v>
      </c>
      <c r="X259" s="67" t="s">
        <v>694</v>
      </c>
      <c r="Y259" s="67" t="s">
        <v>694</v>
      </c>
      <c r="Z259" s="67" t="s">
        <v>694</v>
      </c>
      <c r="AA259" s="67" t="s">
        <v>694</v>
      </c>
      <c r="AB259" s="123" t="s">
        <v>694</v>
      </c>
      <c r="AC259" s="63">
        <v>0.1</v>
      </c>
      <c r="AD259" s="32">
        <v>0.61428571428571432</v>
      </c>
      <c r="AE259" s="63">
        <v>0</v>
      </c>
      <c r="AF259" s="63">
        <v>0.2</v>
      </c>
      <c r="AG259" s="63">
        <v>8.5714285714285715E-2</v>
      </c>
      <c r="AH259" s="59">
        <v>70</v>
      </c>
      <c r="AI259" s="63" t="s">
        <v>774</v>
      </c>
      <c r="AJ259" s="32" t="s">
        <v>774</v>
      </c>
      <c r="AK259" s="63" t="s">
        <v>774</v>
      </c>
      <c r="AL259" s="63" t="s">
        <v>774</v>
      </c>
      <c r="AM259" s="63" t="s">
        <v>774</v>
      </c>
      <c r="AN259" s="59" t="s">
        <v>774</v>
      </c>
      <c r="AO259" s="116">
        <v>8.5714285714285715E-2</v>
      </c>
      <c r="AP259" s="116">
        <v>0.68571428571428572</v>
      </c>
      <c r="AQ259" s="116">
        <v>0</v>
      </c>
      <c r="AR259" s="116">
        <v>0.14285714285714285</v>
      </c>
      <c r="AS259" s="116">
        <v>8.5714285714285715E-2</v>
      </c>
      <c r="AT259" s="117">
        <v>70</v>
      </c>
      <c r="AU259" s="116" t="s">
        <v>774</v>
      </c>
      <c r="AV259" s="116" t="s">
        <v>774</v>
      </c>
      <c r="AW259" s="116" t="s">
        <v>774</v>
      </c>
      <c r="AX259" s="116" t="s">
        <v>774</v>
      </c>
      <c r="AY259" s="116" t="s">
        <v>774</v>
      </c>
      <c r="AZ259" s="116" t="s">
        <v>774</v>
      </c>
    </row>
    <row r="260" spans="1:52">
      <c r="A260" s="57" t="s">
        <v>641</v>
      </c>
      <c r="B260" s="58">
        <v>123</v>
      </c>
      <c r="C260" s="58" t="s">
        <v>13</v>
      </c>
      <c r="D260" s="21" t="s">
        <v>507</v>
      </c>
      <c r="E260" s="63" t="s">
        <v>694</v>
      </c>
      <c r="F260" s="32" t="s">
        <v>694</v>
      </c>
      <c r="G260" s="63" t="s">
        <v>694</v>
      </c>
      <c r="H260" s="63" t="s">
        <v>694</v>
      </c>
      <c r="I260" s="63" t="s">
        <v>694</v>
      </c>
      <c r="J260" s="63" t="s">
        <v>694</v>
      </c>
      <c r="K260" s="63" t="s">
        <v>694</v>
      </c>
      <c r="L260" s="32" t="s">
        <v>694</v>
      </c>
      <c r="M260" s="63" t="s">
        <v>694</v>
      </c>
      <c r="N260" s="63" t="s">
        <v>694</v>
      </c>
      <c r="O260" s="63" t="s">
        <v>694</v>
      </c>
      <c r="P260" s="63" t="s">
        <v>694</v>
      </c>
      <c r="Q260" s="67" t="s">
        <v>694</v>
      </c>
      <c r="R260" s="67" t="s">
        <v>694</v>
      </c>
      <c r="S260" s="67" t="s">
        <v>694</v>
      </c>
      <c r="T260" s="67" t="s">
        <v>694</v>
      </c>
      <c r="U260" s="67" t="s">
        <v>694</v>
      </c>
      <c r="V260" s="123" t="s">
        <v>694</v>
      </c>
      <c r="W260" s="67" t="s">
        <v>694</v>
      </c>
      <c r="X260" s="67" t="s">
        <v>694</v>
      </c>
      <c r="Y260" s="67" t="s">
        <v>694</v>
      </c>
      <c r="Z260" s="67" t="s">
        <v>694</v>
      </c>
      <c r="AA260" s="67" t="s">
        <v>694</v>
      </c>
      <c r="AB260" s="67" t="s">
        <v>694</v>
      </c>
      <c r="AC260" s="63" t="s">
        <v>694</v>
      </c>
      <c r="AD260" s="32" t="s">
        <v>694</v>
      </c>
      <c r="AE260" s="63" t="s">
        <v>694</v>
      </c>
      <c r="AF260" s="63" t="s">
        <v>694</v>
      </c>
      <c r="AG260" s="63" t="s">
        <v>694</v>
      </c>
      <c r="AH260" s="63" t="s">
        <v>694</v>
      </c>
      <c r="AI260" s="63" t="s">
        <v>694</v>
      </c>
      <c r="AJ260" s="63" t="s">
        <v>694</v>
      </c>
      <c r="AK260" s="63" t="s">
        <v>694</v>
      </c>
      <c r="AL260" s="63" t="s">
        <v>694</v>
      </c>
      <c r="AM260" s="63" t="s">
        <v>694</v>
      </c>
      <c r="AN260" s="63" t="s">
        <v>694</v>
      </c>
      <c r="AO260" s="116" t="s">
        <v>694</v>
      </c>
      <c r="AP260" s="116" t="s">
        <v>694</v>
      </c>
      <c r="AQ260" s="116" t="s">
        <v>694</v>
      </c>
      <c r="AR260" s="116" t="s">
        <v>694</v>
      </c>
      <c r="AS260" s="116" t="s">
        <v>694</v>
      </c>
      <c r="AT260" s="117" t="s">
        <v>694</v>
      </c>
      <c r="AU260" s="116" t="s">
        <v>694</v>
      </c>
      <c r="AV260" s="116" t="s">
        <v>694</v>
      </c>
      <c r="AW260" s="116" t="s">
        <v>694</v>
      </c>
      <c r="AX260" s="116" t="s">
        <v>694</v>
      </c>
      <c r="AY260" s="116" t="s">
        <v>694</v>
      </c>
      <c r="AZ260" s="117" t="s">
        <v>694</v>
      </c>
    </row>
    <row r="261" spans="1:52">
      <c r="A261" s="57" t="s">
        <v>508</v>
      </c>
      <c r="B261" s="58">
        <v>123</v>
      </c>
      <c r="C261" s="58" t="s">
        <v>13</v>
      </c>
      <c r="D261" s="21" t="s">
        <v>509</v>
      </c>
      <c r="E261" s="63" t="s">
        <v>694</v>
      </c>
      <c r="F261" s="32" t="s">
        <v>694</v>
      </c>
      <c r="G261" s="63" t="s">
        <v>694</v>
      </c>
      <c r="H261" s="63" t="s">
        <v>694</v>
      </c>
      <c r="I261" s="63" t="s">
        <v>694</v>
      </c>
      <c r="J261" s="63" t="s">
        <v>694</v>
      </c>
      <c r="K261" s="63" t="s">
        <v>694</v>
      </c>
      <c r="L261" s="32" t="s">
        <v>694</v>
      </c>
      <c r="M261" s="63" t="s">
        <v>694</v>
      </c>
      <c r="N261" s="63" t="s">
        <v>694</v>
      </c>
      <c r="O261" s="63" t="s">
        <v>694</v>
      </c>
      <c r="P261" s="63" t="s">
        <v>694</v>
      </c>
      <c r="Q261" s="67" t="s">
        <v>694</v>
      </c>
      <c r="R261" s="67" t="s">
        <v>694</v>
      </c>
      <c r="S261" s="67" t="s">
        <v>694</v>
      </c>
      <c r="T261" s="67" t="s">
        <v>694</v>
      </c>
      <c r="U261" s="67" t="s">
        <v>694</v>
      </c>
      <c r="V261" s="123" t="s">
        <v>694</v>
      </c>
      <c r="W261" s="67" t="s">
        <v>694</v>
      </c>
      <c r="X261" s="67" t="s">
        <v>694</v>
      </c>
      <c r="Y261" s="67" t="s">
        <v>694</v>
      </c>
      <c r="Z261" s="67" t="s">
        <v>694</v>
      </c>
      <c r="AA261" s="67" t="s">
        <v>694</v>
      </c>
      <c r="AB261" s="123" t="s">
        <v>694</v>
      </c>
      <c r="AC261" s="63" t="s">
        <v>694</v>
      </c>
      <c r="AD261" s="32" t="s">
        <v>694</v>
      </c>
      <c r="AE261" s="63" t="s">
        <v>694</v>
      </c>
      <c r="AF261" s="63" t="s">
        <v>694</v>
      </c>
      <c r="AG261" s="63" t="s">
        <v>694</v>
      </c>
      <c r="AH261" s="63" t="s">
        <v>694</v>
      </c>
      <c r="AI261" s="63" t="s">
        <v>694</v>
      </c>
      <c r="AJ261" s="63" t="s">
        <v>694</v>
      </c>
      <c r="AK261" s="63" t="s">
        <v>694</v>
      </c>
      <c r="AL261" s="63" t="s">
        <v>694</v>
      </c>
      <c r="AM261" s="63" t="s">
        <v>694</v>
      </c>
      <c r="AN261" s="63" t="s">
        <v>694</v>
      </c>
      <c r="AO261" s="116" t="s">
        <v>694</v>
      </c>
      <c r="AP261" s="116" t="s">
        <v>694</v>
      </c>
      <c r="AQ261" s="116" t="s">
        <v>694</v>
      </c>
      <c r="AR261" s="116" t="s">
        <v>694</v>
      </c>
      <c r="AS261" s="116" t="s">
        <v>694</v>
      </c>
      <c r="AT261" s="117" t="s">
        <v>694</v>
      </c>
      <c r="AU261" s="116" t="s">
        <v>694</v>
      </c>
      <c r="AV261" s="116" t="s">
        <v>694</v>
      </c>
      <c r="AW261" s="116" t="s">
        <v>694</v>
      </c>
      <c r="AX261" s="116" t="s">
        <v>694</v>
      </c>
      <c r="AY261" s="116" t="s">
        <v>694</v>
      </c>
      <c r="AZ261" s="117" t="s">
        <v>694</v>
      </c>
    </row>
    <row r="262" spans="1:52">
      <c r="A262" s="68" t="s">
        <v>642</v>
      </c>
      <c r="B262" s="58">
        <v>171</v>
      </c>
      <c r="C262" s="58" t="s">
        <v>13</v>
      </c>
      <c r="D262" s="21" t="s">
        <v>510</v>
      </c>
      <c r="E262" s="63" t="s">
        <v>694</v>
      </c>
      <c r="F262" s="32" t="s">
        <v>694</v>
      </c>
      <c r="G262" s="63" t="s">
        <v>694</v>
      </c>
      <c r="H262" s="63" t="s">
        <v>694</v>
      </c>
      <c r="I262" s="63" t="s">
        <v>694</v>
      </c>
      <c r="J262" s="63" t="s">
        <v>694</v>
      </c>
      <c r="K262" s="63" t="s">
        <v>694</v>
      </c>
      <c r="L262" s="32" t="s">
        <v>694</v>
      </c>
      <c r="M262" s="63" t="s">
        <v>694</v>
      </c>
      <c r="N262" s="63" t="s">
        <v>694</v>
      </c>
      <c r="O262" s="63" t="s">
        <v>694</v>
      </c>
      <c r="P262" s="63" t="s">
        <v>694</v>
      </c>
      <c r="Q262" s="67" t="s">
        <v>694</v>
      </c>
      <c r="R262" s="67" t="s">
        <v>694</v>
      </c>
      <c r="S262" s="67" t="s">
        <v>694</v>
      </c>
      <c r="T262" s="67" t="s">
        <v>694</v>
      </c>
      <c r="U262" s="67" t="s">
        <v>694</v>
      </c>
      <c r="V262" s="123" t="s">
        <v>694</v>
      </c>
      <c r="W262" s="67" t="s">
        <v>694</v>
      </c>
      <c r="X262" s="67" t="s">
        <v>694</v>
      </c>
      <c r="Y262" s="67" t="s">
        <v>694</v>
      </c>
      <c r="Z262" s="67" t="s">
        <v>694</v>
      </c>
      <c r="AA262" s="67" t="s">
        <v>694</v>
      </c>
      <c r="AB262" s="67" t="s">
        <v>694</v>
      </c>
      <c r="AC262" s="63" t="s">
        <v>694</v>
      </c>
      <c r="AD262" s="32" t="s">
        <v>694</v>
      </c>
      <c r="AE262" s="63" t="s">
        <v>694</v>
      </c>
      <c r="AF262" s="63" t="s">
        <v>694</v>
      </c>
      <c r="AG262" s="63" t="s">
        <v>694</v>
      </c>
      <c r="AH262" s="63" t="s">
        <v>694</v>
      </c>
      <c r="AI262" s="63" t="s">
        <v>694</v>
      </c>
      <c r="AJ262" s="63" t="s">
        <v>694</v>
      </c>
      <c r="AK262" s="63" t="s">
        <v>694</v>
      </c>
      <c r="AL262" s="63" t="s">
        <v>694</v>
      </c>
      <c r="AM262" s="63" t="s">
        <v>694</v>
      </c>
      <c r="AN262" s="63" t="s">
        <v>694</v>
      </c>
      <c r="AO262" s="116" t="s">
        <v>694</v>
      </c>
      <c r="AP262" s="116" t="s">
        <v>694</v>
      </c>
      <c r="AQ262" s="116" t="s">
        <v>694</v>
      </c>
      <c r="AR262" s="116" t="s">
        <v>694</v>
      </c>
      <c r="AS262" s="116" t="s">
        <v>694</v>
      </c>
      <c r="AT262" s="117" t="s">
        <v>694</v>
      </c>
      <c r="AU262" s="116" t="s">
        <v>694</v>
      </c>
      <c r="AV262" s="116" t="s">
        <v>694</v>
      </c>
      <c r="AW262" s="116" t="s">
        <v>694</v>
      </c>
      <c r="AX262" s="116" t="s">
        <v>694</v>
      </c>
      <c r="AY262" s="116" t="s">
        <v>694</v>
      </c>
      <c r="AZ262" s="117" t="s">
        <v>694</v>
      </c>
    </row>
    <row r="263" spans="1:52">
      <c r="A263" s="57" t="s">
        <v>511</v>
      </c>
      <c r="B263" s="58">
        <v>121</v>
      </c>
      <c r="C263" s="58" t="s">
        <v>13</v>
      </c>
      <c r="D263" s="21" t="s">
        <v>512</v>
      </c>
      <c r="E263" s="60">
        <v>0</v>
      </c>
      <c r="F263" s="60">
        <v>0.75757575757575757</v>
      </c>
      <c r="G263" s="60">
        <v>0</v>
      </c>
      <c r="H263" s="60">
        <v>9.0909090909090912E-2</v>
      </c>
      <c r="I263" s="60">
        <v>0.15151515151515152</v>
      </c>
      <c r="J263" s="59">
        <v>33</v>
      </c>
      <c r="K263" s="60" t="s">
        <v>774</v>
      </c>
      <c r="L263" s="60" t="s">
        <v>774</v>
      </c>
      <c r="M263" s="60" t="s">
        <v>774</v>
      </c>
      <c r="N263" s="60" t="s">
        <v>774</v>
      </c>
      <c r="O263" s="60" t="s">
        <v>774</v>
      </c>
      <c r="P263" s="60" t="s">
        <v>774</v>
      </c>
      <c r="Q263" s="67">
        <v>2.7027027027027029E-2</v>
      </c>
      <c r="R263" s="67">
        <v>0.70270270270270274</v>
      </c>
      <c r="S263" s="67">
        <v>0</v>
      </c>
      <c r="T263" s="67">
        <v>0.13513513513513514</v>
      </c>
      <c r="U263" s="67">
        <v>0.13513513513513514</v>
      </c>
      <c r="V263" s="123">
        <v>37</v>
      </c>
      <c r="W263" s="67" t="s">
        <v>774</v>
      </c>
      <c r="X263" s="67" t="s">
        <v>774</v>
      </c>
      <c r="Y263" s="67" t="s">
        <v>774</v>
      </c>
      <c r="Z263" s="67" t="s">
        <v>774</v>
      </c>
      <c r="AA263" s="67" t="s">
        <v>774</v>
      </c>
      <c r="AB263" s="123" t="s">
        <v>774</v>
      </c>
      <c r="AC263" s="63">
        <v>0</v>
      </c>
      <c r="AD263" s="32">
        <v>0.65853658536585369</v>
      </c>
      <c r="AE263" s="63">
        <v>0</v>
      </c>
      <c r="AF263" s="63">
        <v>4.878048780487805E-2</v>
      </c>
      <c r="AG263" s="63">
        <v>0.29268292682926828</v>
      </c>
      <c r="AH263" s="59">
        <v>41</v>
      </c>
      <c r="AI263" s="63" t="s">
        <v>774</v>
      </c>
      <c r="AJ263" s="32" t="s">
        <v>774</v>
      </c>
      <c r="AK263" s="63" t="s">
        <v>774</v>
      </c>
      <c r="AL263" s="63" t="s">
        <v>774</v>
      </c>
      <c r="AM263" s="63" t="s">
        <v>774</v>
      </c>
      <c r="AN263" s="59" t="s">
        <v>774</v>
      </c>
      <c r="AO263" s="116">
        <v>0</v>
      </c>
      <c r="AP263" s="116">
        <v>0.77419354838709675</v>
      </c>
      <c r="AQ263" s="116">
        <v>0</v>
      </c>
      <c r="AR263" s="116">
        <v>3.2258064516129031E-2</v>
      </c>
      <c r="AS263" s="116">
        <v>0.19354838709677419</v>
      </c>
      <c r="AT263" s="117">
        <v>31</v>
      </c>
      <c r="AU263" s="116" t="s">
        <v>774</v>
      </c>
      <c r="AV263" s="116" t="s">
        <v>774</v>
      </c>
      <c r="AW263" s="116" t="s">
        <v>774</v>
      </c>
      <c r="AX263" s="116" t="s">
        <v>774</v>
      </c>
      <c r="AY263" s="116" t="s">
        <v>774</v>
      </c>
      <c r="AZ263" s="116" t="s">
        <v>774</v>
      </c>
    </row>
    <row r="264" spans="1:52">
      <c r="A264" s="57" t="s">
        <v>513</v>
      </c>
      <c r="B264" s="58">
        <v>101</v>
      </c>
      <c r="C264" s="58" t="s">
        <v>13</v>
      </c>
      <c r="D264" s="21" t="s">
        <v>514</v>
      </c>
      <c r="E264" s="63" t="s">
        <v>694</v>
      </c>
      <c r="F264" s="32" t="s">
        <v>694</v>
      </c>
      <c r="G264" s="63" t="s">
        <v>694</v>
      </c>
      <c r="H264" s="63" t="s">
        <v>694</v>
      </c>
      <c r="I264" s="63" t="s">
        <v>694</v>
      </c>
      <c r="J264" s="63" t="s">
        <v>694</v>
      </c>
      <c r="K264" s="63" t="s">
        <v>694</v>
      </c>
      <c r="L264" s="32" t="s">
        <v>694</v>
      </c>
      <c r="M264" s="63" t="s">
        <v>694</v>
      </c>
      <c r="N264" s="63" t="s">
        <v>694</v>
      </c>
      <c r="O264" s="63" t="s">
        <v>694</v>
      </c>
      <c r="P264" s="63" t="s">
        <v>694</v>
      </c>
      <c r="Q264" s="67" t="s">
        <v>694</v>
      </c>
      <c r="R264" s="67" t="s">
        <v>694</v>
      </c>
      <c r="S264" s="67" t="s">
        <v>694</v>
      </c>
      <c r="T264" s="67" t="s">
        <v>694</v>
      </c>
      <c r="U264" s="67" t="s">
        <v>694</v>
      </c>
      <c r="V264" s="123" t="s">
        <v>694</v>
      </c>
      <c r="W264" s="67" t="s">
        <v>694</v>
      </c>
      <c r="X264" s="67" t="s">
        <v>694</v>
      </c>
      <c r="Y264" s="67" t="s">
        <v>694</v>
      </c>
      <c r="Z264" s="67" t="s">
        <v>694</v>
      </c>
      <c r="AA264" s="67" t="s">
        <v>694</v>
      </c>
      <c r="AB264" s="123" t="s">
        <v>694</v>
      </c>
      <c r="AC264" s="63" t="s">
        <v>694</v>
      </c>
      <c r="AD264" s="32" t="s">
        <v>694</v>
      </c>
      <c r="AE264" s="63" t="s">
        <v>694</v>
      </c>
      <c r="AF264" s="63" t="s">
        <v>694</v>
      </c>
      <c r="AG264" s="63" t="s">
        <v>694</v>
      </c>
      <c r="AH264" s="63" t="s">
        <v>694</v>
      </c>
      <c r="AI264" s="63" t="s">
        <v>694</v>
      </c>
      <c r="AJ264" s="63" t="s">
        <v>694</v>
      </c>
      <c r="AK264" s="63" t="s">
        <v>694</v>
      </c>
      <c r="AL264" s="63" t="s">
        <v>694</v>
      </c>
      <c r="AM264" s="63" t="s">
        <v>694</v>
      </c>
      <c r="AN264" s="63" t="s">
        <v>694</v>
      </c>
      <c r="AO264" s="116" t="s">
        <v>774</v>
      </c>
      <c r="AP264" s="116" t="s">
        <v>774</v>
      </c>
      <c r="AQ264" s="116" t="s">
        <v>774</v>
      </c>
      <c r="AR264" s="116" t="s">
        <v>774</v>
      </c>
      <c r="AS264" s="116" t="s">
        <v>774</v>
      </c>
      <c r="AT264" s="116" t="s">
        <v>774</v>
      </c>
      <c r="AU264" s="116" t="s">
        <v>694</v>
      </c>
      <c r="AV264" s="116" t="s">
        <v>694</v>
      </c>
      <c r="AW264" s="116" t="s">
        <v>694</v>
      </c>
      <c r="AX264" s="116" t="s">
        <v>694</v>
      </c>
      <c r="AY264" s="116" t="s">
        <v>694</v>
      </c>
      <c r="AZ264" s="117" t="s">
        <v>694</v>
      </c>
    </row>
    <row r="265" spans="1:52">
      <c r="A265" s="57" t="s">
        <v>515</v>
      </c>
      <c r="B265" s="58">
        <v>112</v>
      </c>
      <c r="C265" s="58" t="s">
        <v>13</v>
      </c>
      <c r="D265" s="21" t="s">
        <v>516</v>
      </c>
      <c r="E265" s="63" t="s">
        <v>694</v>
      </c>
      <c r="F265" s="32" t="s">
        <v>694</v>
      </c>
      <c r="G265" s="63" t="s">
        <v>694</v>
      </c>
      <c r="H265" s="63" t="s">
        <v>694</v>
      </c>
      <c r="I265" s="63" t="s">
        <v>694</v>
      </c>
      <c r="J265" s="63" t="s">
        <v>694</v>
      </c>
      <c r="K265" s="63" t="s">
        <v>694</v>
      </c>
      <c r="L265" s="32" t="s">
        <v>694</v>
      </c>
      <c r="M265" s="63" t="s">
        <v>694</v>
      </c>
      <c r="N265" s="63" t="s">
        <v>694</v>
      </c>
      <c r="O265" s="63" t="s">
        <v>694</v>
      </c>
      <c r="P265" s="63" t="s">
        <v>694</v>
      </c>
      <c r="Q265" s="67">
        <v>0.2</v>
      </c>
      <c r="R265" s="67">
        <v>0.3</v>
      </c>
      <c r="S265" s="67">
        <v>0</v>
      </c>
      <c r="T265" s="67">
        <v>0.3</v>
      </c>
      <c r="U265" s="67">
        <v>0.2</v>
      </c>
      <c r="V265" s="123">
        <v>10</v>
      </c>
      <c r="W265" s="67" t="s">
        <v>694</v>
      </c>
      <c r="X265" s="67" t="s">
        <v>694</v>
      </c>
      <c r="Y265" s="67" t="s">
        <v>694</v>
      </c>
      <c r="Z265" s="67" t="s">
        <v>694</v>
      </c>
      <c r="AA265" s="67" t="s">
        <v>694</v>
      </c>
      <c r="AB265" s="123" t="s">
        <v>694</v>
      </c>
      <c r="AC265" s="63">
        <v>0.2</v>
      </c>
      <c r="AD265" s="32">
        <v>0</v>
      </c>
      <c r="AE265" s="63">
        <v>0</v>
      </c>
      <c r="AF265" s="63">
        <v>0.8</v>
      </c>
      <c r="AG265" s="63">
        <v>0</v>
      </c>
      <c r="AH265" s="59">
        <v>5</v>
      </c>
      <c r="AI265" s="63" t="s">
        <v>694</v>
      </c>
      <c r="AJ265" s="63" t="s">
        <v>694</v>
      </c>
      <c r="AK265" s="63" t="s">
        <v>694</v>
      </c>
      <c r="AL265" s="63" t="s">
        <v>694</v>
      </c>
      <c r="AM265" s="63" t="s">
        <v>694</v>
      </c>
      <c r="AN265" s="63" t="s">
        <v>694</v>
      </c>
      <c r="AO265" s="116" t="s">
        <v>774</v>
      </c>
      <c r="AP265" s="116" t="s">
        <v>774</v>
      </c>
      <c r="AQ265" s="116" t="s">
        <v>774</v>
      </c>
      <c r="AR265" s="116" t="s">
        <v>774</v>
      </c>
      <c r="AS265" s="116" t="s">
        <v>774</v>
      </c>
      <c r="AT265" s="116" t="s">
        <v>774</v>
      </c>
      <c r="AU265" s="116" t="s">
        <v>694</v>
      </c>
      <c r="AV265" s="116" t="s">
        <v>694</v>
      </c>
      <c r="AW265" s="116" t="s">
        <v>694</v>
      </c>
      <c r="AX265" s="116" t="s">
        <v>694</v>
      </c>
      <c r="AY265" s="116" t="s">
        <v>694</v>
      </c>
      <c r="AZ265" s="117" t="s">
        <v>694</v>
      </c>
    </row>
    <row r="266" spans="1:52">
      <c r="A266" s="57" t="s">
        <v>517</v>
      </c>
      <c r="B266" s="58">
        <v>189</v>
      </c>
      <c r="C266" s="58" t="s">
        <v>13</v>
      </c>
      <c r="D266" s="21" t="s">
        <v>518</v>
      </c>
      <c r="E266" s="60">
        <v>7.6923076923076927E-2</v>
      </c>
      <c r="F266" s="60">
        <v>0.92307692307692313</v>
      </c>
      <c r="G266" s="60">
        <v>0</v>
      </c>
      <c r="H266" s="60">
        <v>0</v>
      </c>
      <c r="I266" s="60">
        <v>0</v>
      </c>
      <c r="J266" s="59">
        <v>39</v>
      </c>
      <c r="K266" s="63" t="s">
        <v>694</v>
      </c>
      <c r="L266" s="32" t="s">
        <v>694</v>
      </c>
      <c r="M266" s="63" t="s">
        <v>694</v>
      </c>
      <c r="N266" s="63" t="s">
        <v>694</v>
      </c>
      <c r="O266" s="63" t="s">
        <v>694</v>
      </c>
      <c r="P266" s="63" t="s">
        <v>694</v>
      </c>
      <c r="Q266" s="67">
        <v>9.0909090909090912E-2</v>
      </c>
      <c r="R266" s="67">
        <v>0.90909090909090906</v>
      </c>
      <c r="S266" s="67">
        <v>0</v>
      </c>
      <c r="T266" s="67">
        <v>0</v>
      </c>
      <c r="U266" s="67">
        <v>0</v>
      </c>
      <c r="V266" s="123">
        <v>33</v>
      </c>
      <c r="W266" s="67" t="s">
        <v>774</v>
      </c>
      <c r="X266" s="67" t="s">
        <v>774</v>
      </c>
      <c r="Y266" s="67" t="s">
        <v>774</v>
      </c>
      <c r="Z266" s="67" t="s">
        <v>774</v>
      </c>
      <c r="AA266" s="67" t="s">
        <v>774</v>
      </c>
      <c r="AB266" s="123" t="s">
        <v>774</v>
      </c>
      <c r="AC266" s="63">
        <v>7.407407407407407E-2</v>
      </c>
      <c r="AD266" s="32">
        <v>0.92592592592592593</v>
      </c>
      <c r="AE266" s="63">
        <v>0</v>
      </c>
      <c r="AF266" s="63">
        <v>0</v>
      </c>
      <c r="AG266" s="63">
        <v>0</v>
      </c>
      <c r="AH266" s="59">
        <v>27</v>
      </c>
      <c r="AI266" s="63" t="s">
        <v>694</v>
      </c>
      <c r="AJ266" s="63" t="s">
        <v>694</v>
      </c>
      <c r="AK266" s="63" t="s">
        <v>694</v>
      </c>
      <c r="AL266" s="63" t="s">
        <v>694</v>
      </c>
      <c r="AM266" s="63" t="s">
        <v>694</v>
      </c>
      <c r="AN266" s="63" t="s">
        <v>694</v>
      </c>
      <c r="AO266" s="116">
        <v>0</v>
      </c>
      <c r="AP266" s="116">
        <v>1</v>
      </c>
      <c r="AQ266" s="116">
        <v>0</v>
      </c>
      <c r="AR266" s="116">
        <v>0</v>
      </c>
      <c r="AS266" s="116">
        <v>0</v>
      </c>
      <c r="AT266" s="117">
        <v>27</v>
      </c>
      <c r="AU266" s="116" t="s">
        <v>694</v>
      </c>
      <c r="AV266" s="116" t="s">
        <v>694</v>
      </c>
      <c r="AW266" s="116" t="s">
        <v>694</v>
      </c>
      <c r="AX266" s="116" t="s">
        <v>694</v>
      </c>
      <c r="AY266" s="116" t="s">
        <v>694</v>
      </c>
      <c r="AZ266" s="117" t="s">
        <v>694</v>
      </c>
    </row>
    <row r="267" spans="1:52">
      <c r="A267" s="58">
        <v>27905</v>
      </c>
      <c r="B267" s="58">
        <v>121</v>
      </c>
      <c r="C267" s="58" t="s">
        <v>13</v>
      </c>
      <c r="D267" s="21" t="s">
        <v>519</v>
      </c>
      <c r="E267" s="63" t="s">
        <v>694</v>
      </c>
      <c r="F267" s="32" t="s">
        <v>694</v>
      </c>
      <c r="G267" s="63" t="s">
        <v>694</v>
      </c>
      <c r="H267" s="63" t="s">
        <v>694</v>
      </c>
      <c r="I267" s="63" t="s">
        <v>694</v>
      </c>
      <c r="J267" s="63" t="s">
        <v>694</v>
      </c>
      <c r="K267" s="63" t="s">
        <v>694</v>
      </c>
      <c r="L267" s="32" t="s">
        <v>694</v>
      </c>
      <c r="M267" s="63" t="s">
        <v>694</v>
      </c>
      <c r="N267" s="63" t="s">
        <v>694</v>
      </c>
      <c r="O267" s="63" t="s">
        <v>694</v>
      </c>
      <c r="P267" s="63" t="s">
        <v>694</v>
      </c>
      <c r="Q267" s="67" t="s">
        <v>694</v>
      </c>
      <c r="R267" s="67" t="s">
        <v>694</v>
      </c>
      <c r="S267" s="67" t="s">
        <v>694</v>
      </c>
      <c r="T267" s="67" t="s">
        <v>694</v>
      </c>
      <c r="U267" s="67" t="s">
        <v>694</v>
      </c>
      <c r="V267" s="123" t="s">
        <v>694</v>
      </c>
      <c r="W267" s="67" t="s">
        <v>694</v>
      </c>
      <c r="X267" s="67" t="s">
        <v>694</v>
      </c>
      <c r="Y267" s="67" t="s">
        <v>694</v>
      </c>
      <c r="Z267" s="67" t="s">
        <v>694</v>
      </c>
      <c r="AA267" s="67" t="s">
        <v>694</v>
      </c>
      <c r="AB267" s="123" t="s">
        <v>694</v>
      </c>
      <c r="AC267" s="63" t="s">
        <v>694</v>
      </c>
      <c r="AD267" s="32" t="s">
        <v>694</v>
      </c>
      <c r="AE267" s="63" t="s">
        <v>694</v>
      </c>
      <c r="AF267" s="63" t="s">
        <v>694</v>
      </c>
      <c r="AG267" s="63" t="s">
        <v>694</v>
      </c>
      <c r="AH267" s="63" t="s">
        <v>694</v>
      </c>
      <c r="AI267" s="63" t="s">
        <v>694</v>
      </c>
      <c r="AJ267" s="63" t="s">
        <v>694</v>
      </c>
      <c r="AK267" s="63" t="s">
        <v>694</v>
      </c>
      <c r="AL267" s="63" t="s">
        <v>694</v>
      </c>
      <c r="AM267" s="63" t="s">
        <v>694</v>
      </c>
      <c r="AN267" s="63" t="s">
        <v>694</v>
      </c>
      <c r="AO267" s="116" t="s">
        <v>694</v>
      </c>
      <c r="AP267" s="116" t="s">
        <v>694</v>
      </c>
      <c r="AQ267" s="116" t="s">
        <v>694</v>
      </c>
      <c r="AR267" s="116" t="s">
        <v>694</v>
      </c>
      <c r="AS267" s="116" t="s">
        <v>694</v>
      </c>
      <c r="AT267" s="117" t="s">
        <v>694</v>
      </c>
      <c r="AU267" s="116" t="s">
        <v>694</v>
      </c>
      <c r="AV267" s="116" t="s">
        <v>694</v>
      </c>
      <c r="AW267" s="116" t="s">
        <v>694</v>
      </c>
      <c r="AX267" s="116" t="s">
        <v>694</v>
      </c>
      <c r="AY267" s="116" t="s">
        <v>694</v>
      </c>
      <c r="AZ267" s="117" t="s">
        <v>694</v>
      </c>
    </row>
    <row r="268" spans="1:52">
      <c r="A268" s="58">
        <v>17905</v>
      </c>
      <c r="B268" s="58">
        <v>121</v>
      </c>
      <c r="C268" s="58" t="s">
        <v>13</v>
      </c>
      <c r="D268" s="21" t="s">
        <v>520</v>
      </c>
      <c r="E268" s="63" t="s">
        <v>694</v>
      </c>
      <c r="F268" s="32" t="s">
        <v>694</v>
      </c>
      <c r="G268" s="63" t="s">
        <v>694</v>
      </c>
      <c r="H268" s="63" t="s">
        <v>694</v>
      </c>
      <c r="I268" s="63" t="s">
        <v>694</v>
      </c>
      <c r="J268" s="63" t="s">
        <v>694</v>
      </c>
      <c r="K268" s="63" t="s">
        <v>694</v>
      </c>
      <c r="L268" s="32" t="s">
        <v>694</v>
      </c>
      <c r="M268" s="63" t="s">
        <v>694</v>
      </c>
      <c r="N268" s="63" t="s">
        <v>694</v>
      </c>
      <c r="O268" s="63" t="s">
        <v>694</v>
      </c>
      <c r="P268" s="63" t="s">
        <v>694</v>
      </c>
      <c r="Q268" s="67" t="s">
        <v>694</v>
      </c>
      <c r="R268" s="67" t="s">
        <v>694</v>
      </c>
      <c r="S268" s="67" t="s">
        <v>694</v>
      </c>
      <c r="T268" s="67" t="s">
        <v>694</v>
      </c>
      <c r="U268" s="67" t="s">
        <v>694</v>
      </c>
      <c r="V268" s="123" t="s">
        <v>694</v>
      </c>
      <c r="W268" s="67" t="s">
        <v>694</v>
      </c>
      <c r="X268" s="67" t="s">
        <v>694</v>
      </c>
      <c r="Y268" s="67" t="s">
        <v>694</v>
      </c>
      <c r="Z268" s="67" t="s">
        <v>694</v>
      </c>
      <c r="AA268" s="67" t="s">
        <v>694</v>
      </c>
      <c r="AB268" s="123" t="s">
        <v>694</v>
      </c>
      <c r="AC268" s="63" t="s">
        <v>694</v>
      </c>
      <c r="AD268" s="32" t="s">
        <v>694</v>
      </c>
      <c r="AE268" s="63" t="s">
        <v>694</v>
      </c>
      <c r="AF268" s="63" t="s">
        <v>694</v>
      </c>
      <c r="AG268" s="63" t="s">
        <v>694</v>
      </c>
      <c r="AH268" s="63" t="s">
        <v>694</v>
      </c>
      <c r="AI268" s="63" t="s">
        <v>694</v>
      </c>
      <c r="AJ268" s="63" t="s">
        <v>694</v>
      </c>
      <c r="AK268" s="63" t="s">
        <v>694</v>
      </c>
      <c r="AL268" s="63" t="s">
        <v>694</v>
      </c>
      <c r="AM268" s="63" t="s">
        <v>694</v>
      </c>
      <c r="AN268" s="63" t="s">
        <v>694</v>
      </c>
      <c r="AO268" s="116" t="s">
        <v>694</v>
      </c>
      <c r="AP268" s="116" t="s">
        <v>694</v>
      </c>
      <c r="AQ268" s="116" t="s">
        <v>694</v>
      </c>
      <c r="AR268" s="116" t="s">
        <v>694</v>
      </c>
      <c r="AS268" s="116" t="s">
        <v>694</v>
      </c>
      <c r="AT268" s="117" t="s">
        <v>694</v>
      </c>
      <c r="AU268" s="116" t="s">
        <v>694</v>
      </c>
      <c r="AV268" s="116" t="s">
        <v>694</v>
      </c>
      <c r="AW268" s="116" t="s">
        <v>694</v>
      </c>
      <c r="AX268" s="116" t="s">
        <v>694</v>
      </c>
      <c r="AY268" s="116" t="s">
        <v>694</v>
      </c>
      <c r="AZ268" s="117" t="s">
        <v>694</v>
      </c>
    </row>
    <row r="269" spans="1:52">
      <c r="A269" s="58">
        <v>17902</v>
      </c>
      <c r="B269" s="58">
        <v>121</v>
      </c>
      <c r="C269" s="58" t="s">
        <v>13</v>
      </c>
      <c r="D269" s="21" t="s">
        <v>521</v>
      </c>
      <c r="E269" s="63" t="s">
        <v>694</v>
      </c>
      <c r="F269" s="32" t="s">
        <v>694</v>
      </c>
      <c r="G269" s="63" t="s">
        <v>694</v>
      </c>
      <c r="H269" s="63" t="s">
        <v>694</v>
      </c>
      <c r="I269" s="63" t="s">
        <v>694</v>
      </c>
      <c r="J269" s="63" t="s">
        <v>694</v>
      </c>
      <c r="K269" s="63" t="s">
        <v>694</v>
      </c>
      <c r="L269" s="32" t="s">
        <v>694</v>
      </c>
      <c r="M269" s="63" t="s">
        <v>694</v>
      </c>
      <c r="N269" s="63" t="s">
        <v>694</v>
      </c>
      <c r="O269" s="63" t="s">
        <v>694</v>
      </c>
      <c r="P269" s="63" t="s">
        <v>694</v>
      </c>
      <c r="Q269" s="67" t="s">
        <v>694</v>
      </c>
      <c r="R269" s="67" t="s">
        <v>694</v>
      </c>
      <c r="S269" s="67" t="s">
        <v>694</v>
      </c>
      <c r="T269" s="67" t="s">
        <v>694</v>
      </c>
      <c r="U269" s="67" t="s">
        <v>694</v>
      </c>
      <c r="V269" s="123" t="s">
        <v>694</v>
      </c>
      <c r="W269" s="67" t="s">
        <v>694</v>
      </c>
      <c r="X269" s="67" t="s">
        <v>694</v>
      </c>
      <c r="Y269" s="67" t="s">
        <v>694</v>
      </c>
      <c r="Z269" s="67" t="s">
        <v>694</v>
      </c>
      <c r="AA269" s="67" t="s">
        <v>694</v>
      </c>
      <c r="AB269" s="123" t="s">
        <v>694</v>
      </c>
      <c r="AC269" s="63" t="s">
        <v>694</v>
      </c>
      <c r="AD269" s="32" t="s">
        <v>694</v>
      </c>
      <c r="AE269" s="63" t="s">
        <v>694</v>
      </c>
      <c r="AF269" s="63" t="s">
        <v>694</v>
      </c>
      <c r="AG269" s="63" t="s">
        <v>694</v>
      </c>
      <c r="AH269" s="63" t="s">
        <v>694</v>
      </c>
      <c r="AI269" s="63" t="s">
        <v>694</v>
      </c>
      <c r="AJ269" s="63" t="s">
        <v>694</v>
      </c>
      <c r="AK269" s="63" t="s">
        <v>694</v>
      </c>
      <c r="AL269" s="63" t="s">
        <v>694</v>
      </c>
      <c r="AM269" s="63" t="s">
        <v>694</v>
      </c>
      <c r="AN269" s="63" t="s">
        <v>694</v>
      </c>
      <c r="AO269" s="116" t="s">
        <v>694</v>
      </c>
      <c r="AP269" s="116" t="s">
        <v>694</v>
      </c>
      <c r="AQ269" s="116" t="s">
        <v>694</v>
      </c>
      <c r="AR269" s="116" t="s">
        <v>694</v>
      </c>
      <c r="AS269" s="116" t="s">
        <v>694</v>
      </c>
      <c r="AT269" s="117" t="s">
        <v>694</v>
      </c>
      <c r="AU269" s="116" t="s">
        <v>694</v>
      </c>
      <c r="AV269" s="116" t="s">
        <v>694</v>
      </c>
      <c r="AW269" s="116" t="s">
        <v>694</v>
      </c>
      <c r="AX269" s="116" t="s">
        <v>694</v>
      </c>
      <c r="AY269" s="116" t="s">
        <v>694</v>
      </c>
      <c r="AZ269" s="117" t="s">
        <v>694</v>
      </c>
    </row>
    <row r="270" spans="1:52">
      <c r="A270" s="58">
        <v>33202</v>
      </c>
      <c r="B270" s="58">
        <v>101</v>
      </c>
      <c r="C270" s="58" t="s">
        <v>13</v>
      </c>
      <c r="D270" s="21" t="s">
        <v>522</v>
      </c>
      <c r="E270" s="63" t="s">
        <v>694</v>
      </c>
      <c r="F270" s="32" t="s">
        <v>694</v>
      </c>
      <c r="G270" s="63" t="s">
        <v>694</v>
      </c>
      <c r="H270" s="63" t="s">
        <v>694</v>
      </c>
      <c r="I270" s="63" t="s">
        <v>694</v>
      </c>
      <c r="J270" s="63" t="s">
        <v>694</v>
      </c>
      <c r="K270" s="63" t="s">
        <v>694</v>
      </c>
      <c r="L270" s="32" t="s">
        <v>694</v>
      </c>
      <c r="M270" s="63" t="s">
        <v>694</v>
      </c>
      <c r="N270" s="63" t="s">
        <v>694</v>
      </c>
      <c r="O270" s="63" t="s">
        <v>694</v>
      </c>
      <c r="P270" s="63" t="s">
        <v>694</v>
      </c>
      <c r="Q270" s="67" t="s">
        <v>694</v>
      </c>
      <c r="R270" s="67" t="s">
        <v>694</v>
      </c>
      <c r="S270" s="67" t="s">
        <v>694</v>
      </c>
      <c r="T270" s="67" t="s">
        <v>694</v>
      </c>
      <c r="U270" s="67" t="s">
        <v>694</v>
      </c>
      <c r="V270" s="123" t="s">
        <v>694</v>
      </c>
      <c r="W270" s="67" t="s">
        <v>694</v>
      </c>
      <c r="X270" s="67" t="s">
        <v>694</v>
      </c>
      <c r="Y270" s="67" t="s">
        <v>694</v>
      </c>
      <c r="Z270" s="67" t="s">
        <v>694</v>
      </c>
      <c r="AA270" s="67" t="s">
        <v>694</v>
      </c>
      <c r="AB270" s="123" t="s">
        <v>694</v>
      </c>
      <c r="AC270" s="63" t="s">
        <v>694</v>
      </c>
      <c r="AD270" s="32" t="s">
        <v>694</v>
      </c>
      <c r="AE270" s="63" t="s">
        <v>694</v>
      </c>
      <c r="AF270" s="63" t="s">
        <v>694</v>
      </c>
      <c r="AG270" s="63" t="s">
        <v>694</v>
      </c>
      <c r="AH270" s="63" t="s">
        <v>694</v>
      </c>
      <c r="AI270" s="63" t="s">
        <v>694</v>
      </c>
      <c r="AJ270" s="63" t="s">
        <v>694</v>
      </c>
      <c r="AK270" s="63" t="s">
        <v>694</v>
      </c>
      <c r="AL270" s="63" t="s">
        <v>694</v>
      </c>
      <c r="AM270" s="63" t="s">
        <v>694</v>
      </c>
      <c r="AN270" s="63" t="s">
        <v>694</v>
      </c>
      <c r="AO270" s="116" t="s">
        <v>694</v>
      </c>
      <c r="AP270" s="116" t="s">
        <v>694</v>
      </c>
      <c r="AQ270" s="116" t="s">
        <v>694</v>
      </c>
      <c r="AR270" s="116" t="s">
        <v>694</v>
      </c>
      <c r="AS270" s="116" t="s">
        <v>694</v>
      </c>
      <c r="AT270" s="117" t="s">
        <v>694</v>
      </c>
      <c r="AU270" s="116" t="s">
        <v>694</v>
      </c>
      <c r="AV270" s="116" t="s">
        <v>694</v>
      </c>
      <c r="AW270" s="116" t="s">
        <v>694</v>
      </c>
      <c r="AX270" s="116" t="s">
        <v>694</v>
      </c>
      <c r="AY270" s="116" t="s">
        <v>694</v>
      </c>
      <c r="AZ270" s="117" t="s">
        <v>694</v>
      </c>
    </row>
    <row r="271" spans="1:52">
      <c r="A271" s="57" t="s">
        <v>523</v>
      </c>
      <c r="B271" s="58">
        <v>121</v>
      </c>
      <c r="C271" s="58" t="s">
        <v>13</v>
      </c>
      <c r="D271" s="21" t="s">
        <v>524</v>
      </c>
      <c r="E271" s="60">
        <v>0.20454545454545456</v>
      </c>
      <c r="F271" s="60">
        <v>0.27272727272727271</v>
      </c>
      <c r="G271" s="60">
        <v>0</v>
      </c>
      <c r="H271" s="60">
        <v>0.31060606060606061</v>
      </c>
      <c r="I271" s="60">
        <v>0.21212121212121213</v>
      </c>
      <c r="J271" s="59">
        <v>132</v>
      </c>
      <c r="K271" s="60" t="s">
        <v>774</v>
      </c>
      <c r="L271" s="60" t="s">
        <v>774</v>
      </c>
      <c r="M271" s="60" t="s">
        <v>774</v>
      </c>
      <c r="N271" s="60" t="s">
        <v>774</v>
      </c>
      <c r="O271" s="60" t="s">
        <v>774</v>
      </c>
      <c r="P271" s="60" t="s">
        <v>774</v>
      </c>
      <c r="Q271" s="67">
        <v>2.8571428571428571E-2</v>
      </c>
      <c r="R271" s="67">
        <v>0.32142857142857145</v>
      </c>
      <c r="S271" s="67">
        <v>0</v>
      </c>
      <c r="T271" s="67">
        <v>0.41428571428571431</v>
      </c>
      <c r="U271" s="67">
        <v>0.23571428571428571</v>
      </c>
      <c r="V271" s="123">
        <v>140</v>
      </c>
      <c r="W271" s="67" t="s">
        <v>774</v>
      </c>
      <c r="X271" s="67" t="s">
        <v>774</v>
      </c>
      <c r="Y271" s="67" t="s">
        <v>774</v>
      </c>
      <c r="Z271" s="67" t="s">
        <v>774</v>
      </c>
      <c r="AA271" s="67" t="s">
        <v>774</v>
      </c>
      <c r="AB271" s="123" t="s">
        <v>774</v>
      </c>
      <c r="AC271" s="63">
        <v>2.5806451612903226E-2</v>
      </c>
      <c r="AD271" s="32">
        <v>0.24516129032258063</v>
      </c>
      <c r="AE271" s="63">
        <v>0</v>
      </c>
      <c r="AF271" s="63">
        <v>0.45161290322580644</v>
      </c>
      <c r="AG271" s="63">
        <v>0.27741935483870966</v>
      </c>
      <c r="AH271" s="59">
        <v>155</v>
      </c>
      <c r="AI271" s="63">
        <v>0</v>
      </c>
      <c r="AJ271" s="63">
        <v>0.4</v>
      </c>
      <c r="AK271" s="63">
        <v>0</v>
      </c>
      <c r="AL271" s="63">
        <v>0.4</v>
      </c>
      <c r="AM271" s="63">
        <v>0.2</v>
      </c>
      <c r="AN271" s="59">
        <v>10</v>
      </c>
      <c r="AO271" s="116">
        <v>4.065040650406504E-2</v>
      </c>
      <c r="AP271" s="116">
        <v>0.25203252032520324</v>
      </c>
      <c r="AQ271" s="116">
        <v>0</v>
      </c>
      <c r="AR271" s="116">
        <v>0.45528455284552843</v>
      </c>
      <c r="AS271" s="116">
        <v>0.25203252032520324</v>
      </c>
      <c r="AT271" s="117">
        <v>123</v>
      </c>
      <c r="AU271" s="116" t="s">
        <v>774</v>
      </c>
      <c r="AV271" s="116" t="s">
        <v>774</v>
      </c>
      <c r="AW271" s="116" t="s">
        <v>774</v>
      </c>
      <c r="AX271" s="116" t="s">
        <v>774</v>
      </c>
      <c r="AY271" s="116" t="s">
        <v>774</v>
      </c>
      <c r="AZ271" s="116" t="s">
        <v>774</v>
      </c>
    </row>
    <row r="272" spans="1:52">
      <c r="A272" s="57" t="s">
        <v>525</v>
      </c>
      <c r="B272" s="58">
        <v>105</v>
      </c>
      <c r="C272" s="58" t="s">
        <v>13</v>
      </c>
      <c r="D272" s="21" t="s">
        <v>526</v>
      </c>
      <c r="E272" s="60">
        <v>0</v>
      </c>
      <c r="F272" s="60">
        <v>0.5714285714285714</v>
      </c>
      <c r="G272" s="60">
        <v>0</v>
      </c>
      <c r="H272" s="60">
        <v>0.22222222222222221</v>
      </c>
      <c r="I272" s="60">
        <v>0.20634920634920634</v>
      </c>
      <c r="J272" s="59">
        <v>63</v>
      </c>
      <c r="K272" s="63" t="s">
        <v>694</v>
      </c>
      <c r="L272" s="32" t="s">
        <v>694</v>
      </c>
      <c r="M272" s="63" t="s">
        <v>694</v>
      </c>
      <c r="N272" s="63" t="s">
        <v>694</v>
      </c>
      <c r="O272" s="63" t="s">
        <v>694</v>
      </c>
      <c r="P272" s="63" t="s">
        <v>694</v>
      </c>
      <c r="Q272" s="67">
        <v>0</v>
      </c>
      <c r="R272" s="67">
        <v>0.67346938775510201</v>
      </c>
      <c r="S272" s="67">
        <v>0</v>
      </c>
      <c r="T272" s="67">
        <v>0.18367346938775511</v>
      </c>
      <c r="U272" s="67">
        <v>0.14285714285714285</v>
      </c>
      <c r="V272" s="123">
        <v>49</v>
      </c>
      <c r="W272" s="67" t="s">
        <v>774</v>
      </c>
      <c r="X272" s="67" t="s">
        <v>774</v>
      </c>
      <c r="Y272" s="67" t="s">
        <v>774</v>
      </c>
      <c r="Z272" s="67" t="s">
        <v>774</v>
      </c>
      <c r="AA272" s="67" t="s">
        <v>774</v>
      </c>
      <c r="AB272" s="123" t="s">
        <v>774</v>
      </c>
      <c r="AC272" s="63">
        <v>0</v>
      </c>
      <c r="AD272" s="32">
        <v>0.54716981132075471</v>
      </c>
      <c r="AE272" s="63">
        <v>1.8867924528301886E-2</v>
      </c>
      <c r="AF272" s="63">
        <v>0.26415094339622641</v>
      </c>
      <c r="AG272" s="63">
        <v>0.16981132075471697</v>
      </c>
      <c r="AH272" s="59">
        <v>53</v>
      </c>
      <c r="AI272" s="63" t="s">
        <v>694</v>
      </c>
      <c r="AJ272" s="63" t="s">
        <v>694</v>
      </c>
      <c r="AK272" s="63" t="s">
        <v>694</v>
      </c>
      <c r="AL272" s="63" t="s">
        <v>694</v>
      </c>
      <c r="AM272" s="63" t="s">
        <v>694</v>
      </c>
      <c r="AN272" s="63" t="s">
        <v>694</v>
      </c>
      <c r="AO272" s="116">
        <v>0</v>
      </c>
      <c r="AP272" s="116">
        <v>0.51063829787234039</v>
      </c>
      <c r="AQ272" s="116">
        <v>2.1276595744680851E-2</v>
      </c>
      <c r="AR272" s="116">
        <v>0.27659574468085107</v>
      </c>
      <c r="AS272" s="116">
        <v>0.19148936170212766</v>
      </c>
      <c r="AT272" s="117">
        <v>47</v>
      </c>
      <c r="AU272" s="116" t="s">
        <v>694</v>
      </c>
      <c r="AV272" s="116" t="s">
        <v>694</v>
      </c>
      <c r="AW272" s="116" t="s">
        <v>694</v>
      </c>
      <c r="AX272" s="116" t="s">
        <v>694</v>
      </c>
      <c r="AY272" s="116" t="s">
        <v>694</v>
      </c>
      <c r="AZ272" s="117" t="s">
        <v>694</v>
      </c>
    </row>
    <row r="273" spans="1:52">
      <c r="A273" s="58">
        <v>18902</v>
      </c>
      <c r="B273" s="58">
        <v>900</v>
      </c>
      <c r="C273" s="58" t="s">
        <v>13</v>
      </c>
      <c r="D273" s="21" t="s">
        <v>527</v>
      </c>
      <c r="E273" s="63" t="s">
        <v>694</v>
      </c>
      <c r="F273" s="32" t="s">
        <v>694</v>
      </c>
      <c r="G273" s="63" t="s">
        <v>694</v>
      </c>
      <c r="H273" s="63" t="s">
        <v>694</v>
      </c>
      <c r="I273" s="63" t="s">
        <v>694</v>
      </c>
      <c r="J273" s="63" t="s">
        <v>694</v>
      </c>
      <c r="K273" s="63" t="s">
        <v>694</v>
      </c>
      <c r="L273" s="32" t="s">
        <v>694</v>
      </c>
      <c r="M273" s="63" t="s">
        <v>694</v>
      </c>
      <c r="N273" s="63" t="s">
        <v>694</v>
      </c>
      <c r="O273" s="63" t="s">
        <v>694</v>
      </c>
      <c r="P273" s="63" t="s">
        <v>694</v>
      </c>
      <c r="Q273" s="67" t="s">
        <v>694</v>
      </c>
      <c r="R273" s="67" t="s">
        <v>694</v>
      </c>
      <c r="S273" s="67" t="s">
        <v>694</v>
      </c>
      <c r="T273" s="67" t="s">
        <v>694</v>
      </c>
      <c r="U273" s="67" t="s">
        <v>694</v>
      </c>
      <c r="V273" s="123" t="s">
        <v>694</v>
      </c>
      <c r="W273" s="67" t="s">
        <v>694</v>
      </c>
      <c r="X273" s="67" t="s">
        <v>694</v>
      </c>
      <c r="Y273" s="67" t="s">
        <v>694</v>
      </c>
      <c r="Z273" s="67" t="s">
        <v>694</v>
      </c>
      <c r="AA273" s="67" t="s">
        <v>694</v>
      </c>
      <c r="AB273" s="123" t="s">
        <v>694</v>
      </c>
      <c r="AC273" s="63" t="s">
        <v>694</v>
      </c>
      <c r="AD273" s="32" t="s">
        <v>694</v>
      </c>
      <c r="AE273" s="63" t="s">
        <v>694</v>
      </c>
      <c r="AF273" s="63" t="s">
        <v>694</v>
      </c>
      <c r="AG273" s="63" t="s">
        <v>694</v>
      </c>
      <c r="AH273" s="63" t="s">
        <v>694</v>
      </c>
      <c r="AI273" s="63" t="s">
        <v>694</v>
      </c>
      <c r="AJ273" s="63" t="s">
        <v>694</v>
      </c>
      <c r="AK273" s="63" t="s">
        <v>694</v>
      </c>
      <c r="AL273" s="63" t="s">
        <v>694</v>
      </c>
      <c r="AM273" s="63" t="s">
        <v>694</v>
      </c>
      <c r="AN273" s="63" t="s">
        <v>694</v>
      </c>
      <c r="AO273" s="116" t="s">
        <v>694</v>
      </c>
      <c r="AP273" s="116" t="s">
        <v>694</v>
      </c>
      <c r="AQ273" s="116" t="s">
        <v>694</v>
      </c>
      <c r="AR273" s="116" t="s">
        <v>694</v>
      </c>
      <c r="AS273" s="116" t="s">
        <v>694</v>
      </c>
      <c r="AT273" s="117" t="s">
        <v>694</v>
      </c>
      <c r="AU273" s="116" t="s">
        <v>694</v>
      </c>
      <c r="AV273" s="116" t="s">
        <v>694</v>
      </c>
      <c r="AW273" s="116" t="s">
        <v>694</v>
      </c>
      <c r="AX273" s="116" t="s">
        <v>694</v>
      </c>
      <c r="AY273" s="116" t="s">
        <v>694</v>
      </c>
      <c r="AZ273" s="117" t="s">
        <v>694</v>
      </c>
    </row>
    <row r="274" spans="1:52">
      <c r="A274" s="57" t="s">
        <v>528</v>
      </c>
      <c r="B274" s="58">
        <v>121</v>
      </c>
      <c r="C274" s="58" t="s">
        <v>13</v>
      </c>
      <c r="D274" s="21" t="s">
        <v>529</v>
      </c>
      <c r="E274" s="60">
        <v>0.47169811320754718</v>
      </c>
      <c r="F274" s="60">
        <v>0.31446540880503143</v>
      </c>
      <c r="G274" s="60">
        <v>3.1446540880503146E-3</v>
      </c>
      <c r="H274" s="60">
        <v>6.6037735849056603E-2</v>
      </c>
      <c r="I274" s="60">
        <v>0.14465408805031446</v>
      </c>
      <c r="J274" s="59">
        <v>318</v>
      </c>
      <c r="K274" s="105">
        <v>0.46341463414634149</v>
      </c>
      <c r="L274" s="105">
        <v>0.36585365853658536</v>
      </c>
      <c r="M274" s="105">
        <v>0</v>
      </c>
      <c r="N274" s="105">
        <v>0.14634146341463414</v>
      </c>
      <c r="O274" s="105">
        <v>2.4390243902439025E-2</v>
      </c>
      <c r="P274" s="21">
        <v>41</v>
      </c>
      <c r="Q274" s="67">
        <v>0.51780821917808217</v>
      </c>
      <c r="R274" s="67">
        <v>0.28219178082191781</v>
      </c>
      <c r="S274" s="67">
        <v>0</v>
      </c>
      <c r="T274" s="67">
        <v>8.7671232876712329E-2</v>
      </c>
      <c r="U274" s="67">
        <v>0.11232876712328767</v>
      </c>
      <c r="V274" s="123">
        <v>365</v>
      </c>
      <c r="W274" s="67">
        <v>0.53191489361702127</v>
      </c>
      <c r="X274" s="67">
        <v>0.40425531914893614</v>
      </c>
      <c r="Y274" s="67">
        <v>0</v>
      </c>
      <c r="Z274" s="67">
        <v>4.2553191489361701E-2</v>
      </c>
      <c r="AA274" s="67">
        <v>2.1276595744680851E-2</v>
      </c>
      <c r="AB274" s="123">
        <v>47</v>
      </c>
      <c r="AC274" s="63">
        <v>0.59214501510574014</v>
      </c>
      <c r="AD274" s="32">
        <v>0.26586102719033233</v>
      </c>
      <c r="AE274" s="63">
        <v>6.0422960725075529E-3</v>
      </c>
      <c r="AF274" s="63">
        <v>4.8338368580060423E-2</v>
      </c>
      <c r="AG274" s="63">
        <v>8.7613293051359523E-2</v>
      </c>
      <c r="AH274" s="59">
        <v>331</v>
      </c>
      <c r="AI274" s="63">
        <v>0.46341463414634149</v>
      </c>
      <c r="AJ274" s="63">
        <v>0.46341463414634149</v>
      </c>
      <c r="AK274" s="63">
        <v>0</v>
      </c>
      <c r="AL274" s="63">
        <v>2.4390243902439025E-2</v>
      </c>
      <c r="AM274" s="63">
        <v>4.878048780487805E-2</v>
      </c>
      <c r="AN274" s="59">
        <v>41</v>
      </c>
      <c r="AO274" s="116">
        <v>0.565359477124183</v>
      </c>
      <c r="AP274" s="116">
        <v>0.26143790849673204</v>
      </c>
      <c r="AQ274" s="116">
        <v>0</v>
      </c>
      <c r="AR274" s="116">
        <v>8.4967320261437912E-2</v>
      </c>
      <c r="AS274" s="116">
        <v>8.8235294117647065E-2</v>
      </c>
      <c r="AT274" s="117">
        <v>306</v>
      </c>
      <c r="AU274" s="116">
        <v>0.5714285714285714</v>
      </c>
      <c r="AV274" s="116">
        <v>0.2857142857142857</v>
      </c>
      <c r="AW274" s="116">
        <v>0</v>
      </c>
      <c r="AX274" s="116">
        <v>9.5238095238095233E-2</v>
      </c>
      <c r="AY274" s="116">
        <v>4.7619047619047616E-2</v>
      </c>
      <c r="AZ274" s="117">
        <v>42</v>
      </c>
    </row>
    <row r="275" spans="1:52">
      <c r="A275" s="57" t="s">
        <v>530</v>
      </c>
      <c r="B275" s="58">
        <v>113</v>
      </c>
      <c r="C275" s="58" t="s">
        <v>13</v>
      </c>
      <c r="D275" s="21" t="s">
        <v>531</v>
      </c>
      <c r="E275" s="60" t="s">
        <v>774</v>
      </c>
      <c r="F275" s="60" t="s">
        <v>774</v>
      </c>
      <c r="G275" s="60" t="s">
        <v>774</v>
      </c>
      <c r="H275" s="60" t="s">
        <v>774</v>
      </c>
      <c r="I275" s="60" t="s">
        <v>774</v>
      </c>
      <c r="J275" s="60" t="s">
        <v>774</v>
      </c>
      <c r="K275" s="63" t="s">
        <v>694</v>
      </c>
      <c r="L275" s="32" t="s">
        <v>694</v>
      </c>
      <c r="M275" s="63" t="s">
        <v>694</v>
      </c>
      <c r="N275" s="63" t="s">
        <v>694</v>
      </c>
      <c r="O275" s="63" t="s">
        <v>694</v>
      </c>
      <c r="P275" s="63" t="s">
        <v>694</v>
      </c>
      <c r="Q275" s="67" t="s">
        <v>774</v>
      </c>
      <c r="R275" s="67" t="s">
        <v>774</v>
      </c>
      <c r="S275" s="67" t="s">
        <v>774</v>
      </c>
      <c r="T275" s="67" t="s">
        <v>774</v>
      </c>
      <c r="U275" s="67" t="s">
        <v>774</v>
      </c>
      <c r="V275" s="123" t="s">
        <v>774</v>
      </c>
      <c r="W275" s="67" t="s">
        <v>694</v>
      </c>
      <c r="X275" s="67" t="s">
        <v>694</v>
      </c>
      <c r="Y275" s="67" t="s">
        <v>694</v>
      </c>
      <c r="Z275" s="67" t="s">
        <v>694</v>
      </c>
      <c r="AA275" s="67" t="s">
        <v>694</v>
      </c>
      <c r="AB275" s="123" t="s">
        <v>694</v>
      </c>
      <c r="AC275" s="63" t="s">
        <v>694</v>
      </c>
      <c r="AD275" s="32" t="s">
        <v>694</v>
      </c>
      <c r="AE275" s="63" t="s">
        <v>694</v>
      </c>
      <c r="AF275" s="63" t="s">
        <v>694</v>
      </c>
      <c r="AG275" s="63" t="s">
        <v>694</v>
      </c>
      <c r="AH275" s="63" t="s">
        <v>694</v>
      </c>
      <c r="AI275" s="63" t="s">
        <v>694</v>
      </c>
      <c r="AJ275" s="63" t="s">
        <v>694</v>
      </c>
      <c r="AK275" s="63" t="s">
        <v>694</v>
      </c>
      <c r="AL275" s="63" t="s">
        <v>694</v>
      </c>
      <c r="AM275" s="63" t="s">
        <v>694</v>
      </c>
      <c r="AN275" s="63" t="s">
        <v>694</v>
      </c>
      <c r="AO275" s="116" t="s">
        <v>694</v>
      </c>
      <c r="AP275" s="116" t="s">
        <v>694</v>
      </c>
      <c r="AQ275" s="116" t="s">
        <v>694</v>
      </c>
      <c r="AR275" s="116" t="s">
        <v>694</v>
      </c>
      <c r="AS275" s="116" t="s">
        <v>694</v>
      </c>
      <c r="AT275" s="117" t="s">
        <v>694</v>
      </c>
      <c r="AU275" s="116" t="s">
        <v>694</v>
      </c>
      <c r="AV275" s="116" t="s">
        <v>694</v>
      </c>
      <c r="AW275" s="116" t="s">
        <v>694</v>
      </c>
      <c r="AX275" s="116" t="s">
        <v>694</v>
      </c>
      <c r="AY275" s="116" t="s">
        <v>694</v>
      </c>
      <c r="AZ275" s="117" t="s">
        <v>694</v>
      </c>
    </row>
    <row r="276" spans="1:52">
      <c r="A276" s="57" t="s">
        <v>532</v>
      </c>
      <c r="B276" s="58">
        <v>121</v>
      </c>
      <c r="C276" s="58" t="s">
        <v>13</v>
      </c>
      <c r="D276" s="21" t="s">
        <v>533</v>
      </c>
      <c r="E276" s="60">
        <v>0.64556962025316456</v>
      </c>
      <c r="F276" s="60">
        <v>1.2658227848101266E-2</v>
      </c>
      <c r="G276" s="60">
        <v>0</v>
      </c>
      <c r="H276" s="60">
        <v>0.26582278481012656</v>
      </c>
      <c r="I276" s="60">
        <v>7.5949367088607597E-2</v>
      </c>
      <c r="J276" s="59">
        <v>79</v>
      </c>
      <c r="K276" s="60" t="s">
        <v>774</v>
      </c>
      <c r="L276" s="60" t="s">
        <v>774</v>
      </c>
      <c r="M276" s="60" t="s">
        <v>774</v>
      </c>
      <c r="N276" s="60" t="s">
        <v>774</v>
      </c>
      <c r="O276" s="60" t="s">
        <v>774</v>
      </c>
      <c r="P276" s="60" t="s">
        <v>774</v>
      </c>
      <c r="Q276" s="67">
        <v>0.41052631578947368</v>
      </c>
      <c r="R276" s="67">
        <v>0.10526315789473684</v>
      </c>
      <c r="S276" s="67">
        <v>0</v>
      </c>
      <c r="T276" s="67">
        <v>0.33684210526315789</v>
      </c>
      <c r="U276" s="67">
        <v>0.14736842105263157</v>
      </c>
      <c r="V276" s="123">
        <v>95</v>
      </c>
      <c r="W276" s="67" t="s">
        <v>774</v>
      </c>
      <c r="X276" s="67" t="s">
        <v>774</v>
      </c>
      <c r="Y276" s="67" t="s">
        <v>774</v>
      </c>
      <c r="Z276" s="67" t="s">
        <v>774</v>
      </c>
      <c r="AA276" s="67" t="s">
        <v>774</v>
      </c>
      <c r="AB276" s="123" t="s">
        <v>774</v>
      </c>
      <c r="AC276" s="63">
        <v>0.32323232323232326</v>
      </c>
      <c r="AD276" s="32">
        <v>0.24242424242424243</v>
      </c>
      <c r="AE276" s="63">
        <v>0</v>
      </c>
      <c r="AF276" s="63">
        <v>0.27272727272727271</v>
      </c>
      <c r="AG276" s="63">
        <v>0.16161616161616163</v>
      </c>
      <c r="AH276" s="59">
        <v>99</v>
      </c>
      <c r="AI276" s="63" t="s">
        <v>774</v>
      </c>
      <c r="AJ276" s="32" t="s">
        <v>774</v>
      </c>
      <c r="AK276" s="63" t="s">
        <v>774</v>
      </c>
      <c r="AL276" s="63" t="s">
        <v>774</v>
      </c>
      <c r="AM276" s="63" t="s">
        <v>774</v>
      </c>
      <c r="AN276" s="59" t="s">
        <v>774</v>
      </c>
      <c r="AO276" s="116">
        <v>0.32989690721649484</v>
      </c>
      <c r="AP276" s="116">
        <v>0.27835051546391754</v>
      </c>
      <c r="AQ276" s="116">
        <v>0</v>
      </c>
      <c r="AR276" s="116">
        <v>0.24742268041237114</v>
      </c>
      <c r="AS276" s="116">
        <v>0.14432989690721648</v>
      </c>
      <c r="AT276" s="117">
        <v>97</v>
      </c>
      <c r="AU276" s="116" t="s">
        <v>774</v>
      </c>
      <c r="AV276" s="116" t="s">
        <v>774</v>
      </c>
      <c r="AW276" s="116" t="s">
        <v>774</v>
      </c>
      <c r="AX276" s="116" t="s">
        <v>774</v>
      </c>
      <c r="AY276" s="116" t="s">
        <v>774</v>
      </c>
      <c r="AZ276" s="116" t="s">
        <v>774</v>
      </c>
    </row>
    <row r="277" spans="1:52">
      <c r="A277" s="57" t="s">
        <v>534</v>
      </c>
      <c r="B277" s="58">
        <v>101</v>
      </c>
      <c r="C277" s="58" t="s">
        <v>13</v>
      </c>
      <c r="D277" s="21" t="s">
        <v>535</v>
      </c>
      <c r="E277" s="60" t="s">
        <v>774</v>
      </c>
      <c r="F277" s="60" t="s">
        <v>774</v>
      </c>
      <c r="G277" s="60" t="s">
        <v>774</v>
      </c>
      <c r="H277" s="60" t="s">
        <v>774</v>
      </c>
      <c r="I277" s="60" t="s">
        <v>774</v>
      </c>
      <c r="J277" s="60" t="s">
        <v>774</v>
      </c>
      <c r="K277" s="63" t="s">
        <v>694</v>
      </c>
      <c r="L277" s="32" t="s">
        <v>694</v>
      </c>
      <c r="M277" s="63" t="s">
        <v>694</v>
      </c>
      <c r="N277" s="63" t="s">
        <v>694</v>
      </c>
      <c r="O277" s="63" t="s">
        <v>694</v>
      </c>
      <c r="P277" s="63" t="s">
        <v>694</v>
      </c>
      <c r="Q277" s="67" t="s">
        <v>774</v>
      </c>
      <c r="R277" s="67" t="s">
        <v>774</v>
      </c>
      <c r="S277" s="67" t="s">
        <v>774</v>
      </c>
      <c r="T277" s="67" t="s">
        <v>774</v>
      </c>
      <c r="U277" s="67" t="s">
        <v>774</v>
      </c>
      <c r="V277" s="123" t="s">
        <v>774</v>
      </c>
      <c r="W277" s="67" t="s">
        <v>694</v>
      </c>
      <c r="X277" s="67" t="s">
        <v>694</v>
      </c>
      <c r="Y277" s="67" t="s">
        <v>694</v>
      </c>
      <c r="Z277" s="67" t="s">
        <v>694</v>
      </c>
      <c r="AA277" s="67" t="s">
        <v>694</v>
      </c>
      <c r="AB277" s="123" t="s">
        <v>694</v>
      </c>
      <c r="AC277" s="63" t="s">
        <v>694</v>
      </c>
      <c r="AD277" s="32" t="s">
        <v>694</v>
      </c>
      <c r="AE277" s="63" t="s">
        <v>694</v>
      </c>
      <c r="AF277" s="63" t="s">
        <v>694</v>
      </c>
      <c r="AG277" s="63" t="s">
        <v>694</v>
      </c>
      <c r="AH277" s="63" t="s">
        <v>694</v>
      </c>
      <c r="AI277" s="63" t="s">
        <v>694</v>
      </c>
      <c r="AJ277" s="63" t="s">
        <v>694</v>
      </c>
      <c r="AK277" s="63" t="s">
        <v>694</v>
      </c>
      <c r="AL277" s="63" t="s">
        <v>694</v>
      </c>
      <c r="AM277" s="63" t="s">
        <v>694</v>
      </c>
      <c r="AN277" s="63" t="s">
        <v>694</v>
      </c>
      <c r="AO277" s="116" t="s">
        <v>774</v>
      </c>
      <c r="AP277" s="116" t="s">
        <v>774</v>
      </c>
      <c r="AQ277" s="116" t="s">
        <v>774</v>
      </c>
      <c r="AR277" s="116" t="s">
        <v>774</v>
      </c>
      <c r="AS277" s="116" t="s">
        <v>774</v>
      </c>
      <c r="AT277" s="116" t="s">
        <v>774</v>
      </c>
      <c r="AU277" s="116" t="s">
        <v>694</v>
      </c>
      <c r="AV277" s="116" t="s">
        <v>694</v>
      </c>
      <c r="AW277" s="116" t="s">
        <v>694</v>
      </c>
      <c r="AX277" s="116" t="s">
        <v>694</v>
      </c>
      <c r="AY277" s="116" t="s">
        <v>694</v>
      </c>
      <c r="AZ277" s="117" t="s">
        <v>694</v>
      </c>
    </row>
    <row r="278" spans="1:52">
      <c r="A278" s="57" t="s">
        <v>536</v>
      </c>
      <c r="B278" s="58">
        <v>113</v>
      </c>
      <c r="C278" s="58" t="s">
        <v>13</v>
      </c>
      <c r="D278" s="21" t="s">
        <v>537</v>
      </c>
      <c r="E278" s="60">
        <v>0</v>
      </c>
      <c r="F278" s="60">
        <v>0.75</v>
      </c>
      <c r="G278" s="60">
        <v>0</v>
      </c>
      <c r="H278" s="60">
        <v>0</v>
      </c>
      <c r="I278" s="60">
        <v>0.25</v>
      </c>
      <c r="J278" s="59">
        <v>12</v>
      </c>
      <c r="K278" s="63" t="s">
        <v>694</v>
      </c>
      <c r="L278" s="32" t="s">
        <v>694</v>
      </c>
      <c r="M278" s="63" t="s">
        <v>694</v>
      </c>
      <c r="N278" s="63" t="s">
        <v>694</v>
      </c>
      <c r="O278" s="63" t="s">
        <v>694</v>
      </c>
      <c r="P278" s="63" t="s">
        <v>694</v>
      </c>
      <c r="Q278" s="67">
        <v>0</v>
      </c>
      <c r="R278" s="67">
        <v>0.5625</v>
      </c>
      <c r="S278" s="67">
        <v>0</v>
      </c>
      <c r="T278" s="67">
        <v>0.125</v>
      </c>
      <c r="U278" s="67">
        <v>0.3125</v>
      </c>
      <c r="V278" s="123">
        <v>16</v>
      </c>
      <c r="W278" s="67" t="s">
        <v>694</v>
      </c>
      <c r="X278" s="67" t="s">
        <v>694</v>
      </c>
      <c r="Y278" s="67" t="s">
        <v>694</v>
      </c>
      <c r="Z278" s="67" t="s">
        <v>694</v>
      </c>
      <c r="AA278" s="67" t="s">
        <v>694</v>
      </c>
      <c r="AB278" s="123" t="s">
        <v>694</v>
      </c>
      <c r="AC278" s="63">
        <v>0</v>
      </c>
      <c r="AD278" s="32">
        <v>0.5714285714285714</v>
      </c>
      <c r="AE278" s="63">
        <v>0</v>
      </c>
      <c r="AF278" s="63">
        <v>0</v>
      </c>
      <c r="AG278" s="63">
        <v>0.42857142857142855</v>
      </c>
      <c r="AH278" s="59">
        <v>14</v>
      </c>
      <c r="AI278" s="63" t="s">
        <v>694</v>
      </c>
      <c r="AJ278" s="63" t="s">
        <v>694</v>
      </c>
      <c r="AK278" s="63" t="s">
        <v>694</v>
      </c>
      <c r="AL278" s="63" t="s">
        <v>694</v>
      </c>
      <c r="AM278" s="63" t="s">
        <v>694</v>
      </c>
      <c r="AN278" s="63" t="s">
        <v>694</v>
      </c>
      <c r="AO278" s="116">
        <v>0</v>
      </c>
      <c r="AP278" s="116">
        <v>0.6</v>
      </c>
      <c r="AQ278" s="116">
        <v>0</v>
      </c>
      <c r="AR278" s="116">
        <v>0</v>
      </c>
      <c r="AS278" s="116">
        <v>0.4</v>
      </c>
      <c r="AT278" s="117">
        <v>10</v>
      </c>
      <c r="AU278" s="116" t="s">
        <v>694</v>
      </c>
      <c r="AV278" s="116" t="s">
        <v>694</v>
      </c>
      <c r="AW278" s="116" t="s">
        <v>694</v>
      </c>
      <c r="AX278" s="116" t="s">
        <v>694</v>
      </c>
      <c r="AY278" s="116" t="s">
        <v>694</v>
      </c>
      <c r="AZ278" s="117" t="s">
        <v>694</v>
      </c>
    </row>
    <row r="279" spans="1:52">
      <c r="A279" s="57" t="s">
        <v>538</v>
      </c>
      <c r="B279" s="58">
        <v>105</v>
      </c>
      <c r="C279" s="58" t="s">
        <v>13</v>
      </c>
      <c r="D279" s="21" t="s">
        <v>539</v>
      </c>
      <c r="E279" s="60" t="s">
        <v>774</v>
      </c>
      <c r="F279" s="60" t="s">
        <v>774</v>
      </c>
      <c r="G279" s="60" t="s">
        <v>774</v>
      </c>
      <c r="H279" s="60" t="s">
        <v>774</v>
      </c>
      <c r="I279" s="60" t="s">
        <v>774</v>
      </c>
      <c r="J279" s="60" t="s">
        <v>774</v>
      </c>
      <c r="K279" s="63" t="s">
        <v>694</v>
      </c>
      <c r="L279" s="32" t="s">
        <v>694</v>
      </c>
      <c r="M279" s="63" t="s">
        <v>694</v>
      </c>
      <c r="N279" s="63" t="s">
        <v>694</v>
      </c>
      <c r="O279" s="63" t="s">
        <v>694</v>
      </c>
      <c r="P279" s="63" t="s">
        <v>694</v>
      </c>
      <c r="Q279" s="67" t="s">
        <v>774</v>
      </c>
      <c r="R279" s="67" t="s">
        <v>774</v>
      </c>
      <c r="S279" s="67" t="s">
        <v>774</v>
      </c>
      <c r="T279" s="67" t="s">
        <v>774</v>
      </c>
      <c r="U279" s="67" t="s">
        <v>774</v>
      </c>
      <c r="V279" s="123" t="s">
        <v>774</v>
      </c>
      <c r="W279" s="67" t="s">
        <v>694</v>
      </c>
      <c r="X279" s="67" t="s">
        <v>694</v>
      </c>
      <c r="Y279" s="67" t="s">
        <v>694</v>
      </c>
      <c r="Z279" s="67" t="s">
        <v>694</v>
      </c>
      <c r="AA279" s="67" t="s">
        <v>694</v>
      </c>
      <c r="AB279" s="123" t="s">
        <v>694</v>
      </c>
      <c r="AC279" s="63" t="s">
        <v>774</v>
      </c>
      <c r="AD279" s="32" t="s">
        <v>774</v>
      </c>
      <c r="AE279" s="63" t="s">
        <v>774</v>
      </c>
      <c r="AF279" s="63" t="s">
        <v>774</v>
      </c>
      <c r="AG279" s="63" t="s">
        <v>774</v>
      </c>
      <c r="AH279" s="59" t="s">
        <v>774</v>
      </c>
      <c r="AI279" s="63" t="s">
        <v>694</v>
      </c>
      <c r="AJ279" s="63" t="s">
        <v>694</v>
      </c>
      <c r="AK279" s="63" t="s">
        <v>694</v>
      </c>
      <c r="AL279" s="63" t="s">
        <v>694</v>
      </c>
      <c r="AM279" s="63" t="s">
        <v>694</v>
      </c>
      <c r="AN279" s="63" t="s">
        <v>694</v>
      </c>
      <c r="AO279" s="116" t="s">
        <v>774</v>
      </c>
      <c r="AP279" s="116" t="s">
        <v>774</v>
      </c>
      <c r="AQ279" s="116" t="s">
        <v>774</v>
      </c>
      <c r="AR279" s="116" t="s">
        <v>774</v>
      </c>
      <c r="AS279" s="116" t="s">
        <v>774</v>
      </c>
      <c r="AT279" s="116" t="s">
        <v>774</v>
      </c>
      <c r="AU279" s="116" t="s">
        <v>694</v>
      </c>
      <c r="AV279" s="116" t="s">
        <v>694</v>
      </c>
      <c r="AW279" s="116" t="s">
        <v>694</v>
      </c>
      <c r="AX279" s="116" t="s">
        <v>694</v>
      </c>
      <c r="AY279" s="116" t="s">
        <v>694</v>
      </c>
      <c r="AZ279" s="117" t="s">
        <v>694</v>
      </c>
    </row>
    <row r="280" spans="1:52">
      <c r="A280" s="57" t="s">
        <v>540</v>
      </c>
      <c r="B280" s="58">
        <v>113</v>
      </c>
      <c r="C280" s="58" t="s">
        <v>13</v>
      </c>
      <c r="D280" s="21" t="s">
        <v>541</v>
      </c>
      <c r="E280" s="60" t="s">
        <v>774</v>
      </c>
      <c r="F280" s="60" t="s">
        <v>774</v>
      </c>
      <c r="G280" s="60" t="s">
        <v>774</v>
      </c>
      <c r="H280" s="60" t="s">
        <v>774</v>
      </c>
      <c r="I280" s="60" t="s">
        <v>774</v>
      </c>
      <c r="J280" s="60" t="s">
        <v>774</v>
      </c>
      <c r="K280" s="63" t="s">
        <v>694</v>
      </c>
      <c r="L280" s="32" t="s">
        <v>694</v>
      </c>
      <c r="M280" s="63" t="s">
        <v>694</v>
      </c>
      <c r="N280" s="63" t="s">
        <v>694</v>
      </c>
      <c r="O280" s="63" t="s">
        <v>694</v>
      </c>
      <c r="P280" s="63" t="s">
        <v>694</v>
      </c>
      <c r="Q280" s="67" t="s">
        <v>774</v>
      </c>
      <c r="R280" s="67" t="s">
        <v>774</v>
      </c>
      <c r="S280" s="67" t="s">
        <v>774</v>
      </c>
      <c r="T280" s="67" t="s">
        <v>774</v>
      </c>
      <c r="U280" s="67" t="s">
        <v>774</v>
      </c>
      <c r="V280" s="123" t="s">
        <v>774</v>
      </c>
      <c r="W280" s="67" t="s">
        <v>694</v>
      </c>
      <c r="X280" s="67" t="s">
        <v>694</v>
      </c>
      <c r="Y280" s="67" t="s">
        <v>694</v>
      </c>
      <c r="Z280" s="67" t="s">
        <v>694</v>
      </c>
      <c r="AA280" s="67" t="s">
        <v>694</v>
      </c>
      <c r="AB280" s="123" t="s">
        <v>694</v>
      </c>
      <c r="AC280" s="63" t="s">
        <v>774</v>
      </c>
      <c r="AD280" s="32" t="s">
        <v>774</v>
      </c>
      <c r="AE280" s="63" t="s">
        <v>774</v>
      </c>
      <c r="AF280" s="63" t="s">
        <v>774</v>
      </c>
      <c r="AG280" s="63" t="s">
        <v>774</v>
      </c>
      <c r="AH280" s="59" t="s">
        <v>774</v>
      </c>
      <c r="AI280" s="63" t="s">
        <v>694</v>
      </c>
      <c r="AJ280" s="63" t="s">
        <v>694</v>
      </c>
      <c r="AK280" s="63" t="s">
        <v>694</v>
      </c>
      <c r="AL280" s="63" t="s">
        <v>694</v>
      </c>
      <c r="AM280" s="63" t="s">
        <v>694</v>
      </c>
      <c r="AN280" s="63" t="s">
        <v>694</v>
      </c>
      <c r="AO280" s="116" t="s">
        <v>774</v>
      </c>
      <c r="AP280" s="116" t="s">
        <v>774</v>
      </c>
      <c r="AQ280" s="116" t="s">
        <v>774</v>
      </c>
      <c r="AR280" s="116" t="s">
        <v>774</v>
      </c>
      <c r="AS280" s="116" t="s">
        <v>774</v>
      </c>
      <c r="AT280" s="116" t="s">
        <v>774</v>
      </c>
      <c r="AU280" s="116" t="s">
        <v>694</v>
      </c>
      <c r="AV280" s="116" t="s">
        <v>694</v>
      </c>
      <c r="AW280" s="116" t="s">
        <v>694</v>
      </c>
      <c r="AX280" s="116" t="s">
        <v>694</v>
      </c>
      <c r="AY280" s="116" t="s">
        <v>694</v>
      </c>
      <c r="AZ280" s="117" t="s">
        <v>694</v>
      </c>
    </row>
    <row r="281" spans="1:52">
      <c r="A281" s="57" t="s">
        <v>542</v>
      </c>
      <c r="B281" s="58">
        <v>171</v>
      </c>
      <c r="C281" s="58" t="s">
        <v>13</v>
      </c>
      <c r="D281" s="21" t="s">
        <v>543</v>
      </c>
      <c r="E281" s="60" t="s">
        <v>774</v>
      </c>
      <c r="F281" s="60" t="s">
        <v>774</v>
      </c>
      <c r="G281" s="60" t="s">
        <v>774</v>
      </c>
      <c r="H281" s="60" t="s">
        <v>774</v>
      </c>
      <c r="I281" s="60" t="s">
        <v>774</v>
      </c>
      <c r="J281" s="60" t="s">
        <v>774</v>
      </c>
      <c r="K281" s="63" t="s">
        <v>694</v>
      </c>
      <c r="L281" s="32" t="s">
        <v>694</v>
      </c>
      <c r="M281" s="63" t="s">
        <v>694</v>
      </c>
      <c r="N281" s="63" t="s">
        <v>694</v>
      </c>
      <c r="O281" s="63" t="s">
        <v>694</v>
      </c>
      <c r="P281" s="63" t="s">
        <v>694</v>
      </c>
      <c r="Q281" s="67" t="s">
        <v>774</v>
      </c>
      <c r="R281" s="67" t="s">
        <v>774</v>
      </c>
      <c r="S281" s="67" t="s">
        <v>774</v>
      </c>
      <c r="T281" s="67" t="s">
        <v>774</v>
      </c>
      <c r="U281" s="67" t="s">
        <v>774</v>
      </c>
      <c r="V281" s="123" t="s">
        <v>774</v>
      </c>
      <c r="W281" s="67" t="s">
        <v>694</v>
      </c>
      <c r="X281" s="67" t="s">
        <v>694</v>
      </c>
      <c r="Y281" s="67" t="s">
        <v>694</v>
      </c>
      <c r="Z281" s="67" t="s">
        <v>694</v>
      </c>
      <c r="AA281" s="67" t="s">
        <v>694</v>
      </c>
      <c r="AB281" s="123" t="s">
        <v>694</v>
      </c>
      <c r="AC281" s="63" t="s">
        <v>774</v>
      </c>
      <c r="AD281" s="32" t="s">
        <v>774</v>
      </c>
      <c r="AE281" s="63" t="s">
        <v>774</v>
      </c>
      <c r="AF281" s="63" t="s">
        <v>774</v>
      </c>
      <c r="AG281" s="63" t="s">
        <v>774</v>
      </c>
      <c r="AH281" s="59" t="s">
        <v>774</v>
      </c>
      <c r="AI281" s="63" t="s">
        <v>694</v>
      </c>
      <c r="AJ281" s="63" t="s">
        <v>694</v>
      </c>
      <c r="AK281" s="63" t="s">
        <v>694</v>
      </c>
      <c r="AL281" s="63" t="s">
        <v>694</v>
      </c>
      <c r="AM281" s="63" t="s">
        <v>694</v>
      </c>
      <c r="AN281" s="63" t="s">
        <v>694</v>
      </c>
      <c r="AO281" s="116" t="s">
        <v>774</v>
      </c>
      <c r="AP281" s="116" t="s">
        <v>774</v>
      </c>
      <c r="AQ281" s="116" t="s">
        <v>774</v>
      </c>
      <c r="AR281" s="116" t="s">
        <v>774</v>
      </c>
      <c r="AS281" s="116" t="s">
        <v>774</v>
      </c>
      <c r="AT281" s="116" t="s">
        <v>774</v>
      </c>
      <c r="AU281" s="116" t="s">
        <v>694</v>
      </c>
      <c r="AV281" s="116" t="s">
        <v>694</v>
      </c>
      <c r="AW281" s="116" t="s">
        <v>694</v>
      </c>
      <c r="AX281" s="116" t="s">
        <v>694</v>
      </c>
      <c r="AY281" s="116" t="s">
        <v>694</v>
      </c>
      <c r="AZ281" s="117" t="s">
        <v>694</v>
      </c>
    </row>
    <row r="282" spans="1:52">
      <c r="A282" s="57" t="s">
        <v>544</v>
      </c>
      <c r="B282" s="58">
        <v>105</v>
      </c>
      <c r="C282" s="58" t="s">
        <v>13</v>
      </c>
      <c r="D282" s="21" t="s">
        <v>545</v>
      </c>
      <c r="E282" s="60">
        <v>0.97142857142857142</v>
      </c>
      <c r="F282" s="60">
        <v>0</v>
      </c>
      <c r="G282" s="60">
        <v>0</v>
      </c>
      <c r="H282" s="60">
        <v>2.8571428571428571E-2</v>
      </c>
      <c r="I282" s="60">
        <v>0</v>
      </c>
      <c r="J282" s="59">
        <v>35</v>
      </c>
      <c r="K282" s="63" t="s">
        <v>694</v>
      </c>
      <c r="L282" s="32" t="s">
        <v>694</v>
      </c>
      <c r="M282" s="63" t="s">
        <v>694</v>
      </c>
      <c r="N282" s="63" t="s">
        <v>694</v>
      </c>
      <c r="O282" s="63" t="s">
        <v>694</v>
      </c>
      <c r="P282" s="63" t="s">
        <v>694</v>
      </c>
      <c r="Q282" s="67">
        <v>0.9</v>
      </c>
      <c r="R282" s="67">
        <v>0</v>
      </c>
      <c r="S282" s="67">
        <v>0</v>
      </c>
      <c r="T282" s="67">
        <v>0.1</v>
      </c>
      <c r="U282" s="67">
        <v>0</v>
      </c>
      <c r="V282" s="123">
        <v>30</v>
      </c>
      <c r="W282" s="67" t="s">
        <v>694</v>
      </c>
      <c r="X282" s="67" t="s">
        <v>694</v>
      </c>
      <c r="Y282" s="67" t="s">
        <v>694</v>
      </c>
      <c r="Z282" s="67" t="s">
        <v>694</v>
      </c>
      <c r="AA282" s="67" t="s">
        <v>694</v>
      </c>
      <c r="AB282" s="123" t="s">
        <v>694</v>
      </c>
      <c r="AC282" s="63">
        <v>0.8214285714285714</v>
      </c>
      <c r="AD282" s="32">
        <v>0</v>
      </c>
      <c r="AE282" s="63">
        <v>3.5714285714285712E-2</v>
      </c>
      <c r="AF282" s="63">
        <v>0.14285714285714285</v>
      </c>
      <c r="AG282" s="63">
        <v>0</v>
      </c>
      <c r="AH282" s="59">
        <v>28</v>
      </c>
      <c r="AI282" s="63" t="s">
        <v>694</v>
      </c>
      <c r="AJ282" s="63" t="s">
        <v>694</v>
      </c>
      <c r="AK282" s="63" t="s">
        <v>694</v>
      </c>
      <c r="AL282" s="63" t="s">
        <v>694</v>
      </c>
      <c r="AM282" s="63" t="s">
        <v>694</v>
      </c>
      <c r="AN282" s="63" t="s">
        <v>694</v>
      </c>
      <c r="AO282" s="116">
        <v>0.89189189189189189</v>
      </c>
      <c r="AP282" s="116">
        <v>0</v>
      </c>
      <c r="AQ282" s="116">
        <v>0</v>
      </c>
      <c r="AR282" s="116">
        <v>0.10810810810810811</v>
      </c>
      <c r="AS282" s="116">
        <v>0</v>
      </c>
      <c r="AT282" s="117">
        <v>37</v>
      </c>
      <c r="AU282" s="116" t="s">
        <v>774</v>
      </c>
      <c r="AV282" s="116" t="s">
        <v>774</v>
      </c>
      <c r="AW282" s="116" t="s">
        <v>774</v>
      </c>
      <c r="AX282" s="116" t="s">
        <v>774</v>
      </c>
      <c r="AY282" s="116" t="s">
        <v>774</v>
      </c>
      <c r="AZ282" s="116" t="s">
        <v>774</v>
      </c>
    </row>
    <row r="283" spans="1:52">
      <c r="A283" s="57" t="s">
        <v>546</v>
      </c>
      <c r="B283" s="58">
        <v>123</v>
      </c>
      <c r="C283" s="58" t="s">
        <v>13</v>
      </c>
      <c r="D283" s="21" t="s">
        <v>547</v>
      </c>
      <c r="E283" s="63" t="s">
        <v>694</v>
      </c>
      <c r="F283" s="32" t="s">
        <v>694</v>
      </c>
      <c r="G283" s="63" t="s">
        <v>694</v>
      </c>
      <c r="H283" s="63" t="s">
        <v>694</v>
      </c>
      <c r="I283" s="63" t="s">
        <v>694</v>
      </c>
      <c r="J283" s="63" t="s">
        <v>694</v>
      </c>
      <c r="K283" s="63" t="s">
        <v>694</v>
      </c>
      <c r="L283" s="32" t="s">
        <v>694</v>
      </c>
      <c r="M283" s="63" t="s">
        <v>694</v>
      </c>
      <c r="N283" s="63" t="s">
        <v>694</v>
      </c>
      <c r="O283" s="63" t="s">
        <v>694</v>
      </c>
      <c r="P283" s="63" t="s">
        <v>694</v>
      </c>
      <c r="Q283" s="67" t="s">
        <v>694</v>
      </c>
      <c r="R283" s="67" t="s">
        <v>694</v>
      </c>
      <c r="S283" s="67" t="s">
        <v>694</v>
      </c>
      <c r="T283" s="67" t="s">
        <v>694</v>
      </c>
      <c r="U283" s="67" t="s">
        <v>694</v>
      </c>
      <c r="V283" s="123" t="s">
        <v>694</v>
      </c>
      <c r="W283" s="67" t="s">
        <v>694</v>
      </c>
      <c r="X283" s="67" t="s">
        <v>694</v>
      </c>
      <c r="Y283" s="67" t="s">
        <v>694</v>
      </c>
      <c r="Z283" s="67" t="s">
        <v>694</v>
      </c>
      <c r="AA283" s="67" t="s">
        <v>694</v>
      </c>
      <c r="AB283" s="123" t="s">
        <v>694</v>
      </c>
      <c r="AC283" s="63" t="s">
        <v>774</v>
      </c>
      <c r="AD283" s="32" t="s">
        <v>774</v>
      </c>
      <c r="AE283" s="63" t="s">
        <v>774</v>
      </c>
      <c r="AF283" s="63" t="s">
        <v>774</v>
      </c>
      <c r="AG283" s="63" t="s">
        <v>774</v>
      </c>
      <c r="AH283" s="59" t="s">
        <v>774</v>
      </c>
      <c r="AI283" s="63" t="s">
        <v>694</v>
      </c>
      <c r="AJ283" s="63" t="s">
        <v>694</v>
      </c>
      <c r="AK283" s="63" t="s">
        <v>694</v>
      </c>
      <c r="AL283" s="63" t="s">
        <v>694</v>
      </c>
      <c r="AM283" s="63" t="s">
        <v>694</v>
      </c>
      <c r="AN283" s="63" t="s">
        <v>694</v>
      </c>
      <c r="AO283" s="116" t="s">
        <v>774</v>
      </c>
      <c r="AP283" s="116" t="s">
        <v>774</v>
      </c>
      <c r="AQ283" s="116" t="s">
        <v>774</v>
      </c>
      <c r="AR283" s="116" t="s">
        <v>774</v>
      </c>
      <c r="AS283" s="116" t="s">
        <v>774</v>
      </c>
      <c r="AT283" s="116" t="s">
        <v>774</v>
      </c>
      <c r="AU283" s="116" t="s">
        <v>694</v>
      </c>
      <c r="AV283" s="116" t="s">
        <v>694</v>
      </c>
      <c r="AW283" s="116" t="s">
        <v>694</v>
      </c>
      <c r="AX283" s="116" t="s">
        <v>694</v>
      </c>
      <c r="AY283" s="116" t="s">
        <v>694</v>
      </c>
      <c r="AZ283" s="117" t="s">
        <v>694</v>
      </c>
    </row>
    <row r="284" spans="1:52">
      <c r="A284" s="57" t="s">
        <v>548</v>
      </c>
      <c r="B284" s="58">
        <v>112</v>
      </c>
      <c r="C284" s="58" t="s">
        <v>13</v>
      </c>
      <c r="D284" s="21" t="s">
        <v>549</v>
      </c>
      <c r="E284" s="60" t="s">
        <v>774</v>
      </c>
      <c r="F284" s="60" t="s">
        <v>774</v>
      </c>
      <c r="G284" s="60" t="s">
        <v>774</v>
      </c>
      <c r="H284" s="60" t="s">
        <v>774</v>
      </c>
      <c r="I284" s="60" t="s">
        <v>774</v>
      </c>
      <c r="J284" s="60" t="s">
        <v>774</v>
      </c>
      <c r="K284" s="63" t="s">
        <v>694</v>
      </c>
      <c r="L284" s="32" t="s">
        <v>694</v>
      </c>
      <c r="M284" s="63" t="s">
        <v>694</v>
      </c>
      <c r="N284" s="63" t="s">
        <v>694</v>
      </c>
      <c r="O284" s="63" t="s">
        <v>694</v>
      </c>
      <c r="P284" s="63" t="s">
        <v>694</v>
      </c>
      <c r="Q284" s="67" t="s">
        <v>774</v>
      </c>
      <c r="R284" s="67" t="s">
        <v>774</v>
      </c>
      <c r="S284" s="67" t="s">
        <v>774</v>
      </c>
      <c r="T284" s="67" t="s">
        <v>774</v>
      </c>
      <c r="U284" s="67" t="s">
        <v>774</v>
      </c>
      <c r="V284" s="123" t="s">
        <v>774</v>
      </c>
      <c r="W284" s="67" t="s">
        <v>694</v>
      </c>
      <c r="X284" s="67" t="s">
        <v>694</v>
      </c>
      <c r="Y284" s="67" t="s">
        <v>694</v>
      </c>
      <c r="Z284" s="67" t="s">
        <v>694</v>
      </c>
      <c r="AA284" s="67" t="s">
        <v>694</v>
      </c>
      <c r="AB284" s="123" t="s">
        <v>694</v>
      </c>
      <c r="AC284" s="63" t="s">
        <v>774</v>
      </c>
      <c r="AD284" s="32" t="s">
        <v>774</v>
      </c>
      <c r="AE284" s="63" t="s">
        <v>774</v>
      </c>
      <c r="AF284" s="63" t="s">
        <v>774</v>
      </c>
      <c r="AG284" s="63" t="s">
        <v>774</v>
      </c>
      <c r="AH284" s="59" t="s">
        <v>774</v>
      </c>
      <c r="AI284" s="63" t="s">
        <v>694</v>
      </c>
      <c r="AJ284" s="63" t="s">
        <v>694</v>
      </c>
      <c r="AK284" s="63" t="s">
        <v>694</v>
      </c>
      <c r="AL284" s="63" t="s">
        <v>694</v>
      </c>
      <c r="AM284" s="63" t="s">
        <v>694</v>
      </c>
      <c r="AN284" s="63" t="s">
        <v>694</v>
      </c>
      <c r="AO284" s="116" t="s">
        <v>774</v>
      </c>
      <c r="AP284" s="116" t="s">
        <v>774</v>
      </c>
      <c r="AQ284" s="116" t="s">
        <v>774</v>
      </c>
      <c r="AR284" s="116" t="s">
        <v>774</v>
      </c>
      <c r="AS284" s="116" t="s">
        <v>774</v>
      </c>
      <c r="AT284" s="116" t="s">
        <v>774</v>
      </c>
      <c r="AU284" s="116" t="s">
        <v>694</v>
      </c>
      <c r="AV284" s="116" t="s">
        <v>694</v>
      </c>
      <c r="AW284" s="116" t="s">
        <v>694</v>
      </c>
      <c r="AX284" s="116" t="s">
        <v>694</v>
      </c>
      <c r="AY284" s="116" t="s">
        <v>694</v>
      </c>
      <c r="AZ284" s="117" t="s">
        <v>694</v>
      </c>
    </row>
    <row r="285" spans="1:52">
      <c r="A285" s="57">
        <v>20400</v>
      </c>
      <c r="B285" s="58">
        <v>112</v>
      </c>
      <c r="C285" s="58" t="s">
        <v>13</v>
      </c>
      <c r="D285" s="21" t="s">
        <v>550</v>
      </c>
      <c r="E285" s="63" t="s">
        <v>694</v>
      </c>
      <c r="F285" s="32" t="s">
        <v>694</v>
      </c>
      <c r="G285" s="63" t="s">
        <v>694</v>
      </c>
      <c r="H285" s="63" t="s">
        <v>694</v>
      </c>
      <c r="I285" s="63" t="s">
        <v>694</v>
      </c>
      <c r="J285" s="63" t="s">
        <v>694</v>
      </c>
      <c r="K285" s="63" t="s">
        <v>694</v>
      </c>
      <c r="L285" s="32" t="s">
        <v>694</v>
      </c>
      <c r="M285" s="63" t="s">
        <v>694</v>
      </c>
      <c r="N285" s="63" t="s">
        <v>694</v>
      </c>
      <c r="O285" s="63" t="s">
        <v>694</v>
      </c>
      <c r="P285" s="63" t="s">
        <v>694</v>
      </c>
      <c r="Q285" s="67" t="s">
        <v>774</v>
      </c>
      <c r="R285" s="67" t="s">
        <v>774</v>
      </c>
      <c r="S285" s="67" t="s">
        <v>774</v>
      </c>
      <c r="T285" s="67" t="s">
        <v>774</v>
      </c>
      <c r="U285" s="67" t="s">
        <v>774</v>
      </c>
      <c r="V285" s="123" t="s">
        <v>774</v>
      </c>
      <c r="W285" s="67" t="s">
        <v>694</v>
      </c>
      <c r="X285" s="67" t="s">
        <v>694</v>
      </c>
      <c r="Y285" s="67" t="s">
        <v>694</v>
      </c>
      <c r="Z285" s="67" t="s">
        <v>694</v>
      </c>
      <c r="AA285" s="67" t="s">
        <v>694</v>
      </c>
      <c r="AB285" s="123" t="s">
        <v>694</v>
      </c>
      <c r="AC285" s="63" t="s">
        <v>774</v>
      </c>
      <c r="AD285" s="32" t="s">
        <v>774</v>
      </c>
      <c r="AE285" s="63" t="s">
        <v>774</v>
      </c>
      <c r="AF285" s="63" t="s">
        <v>774</v>
      </c>
      <c r="AG285" s="63" t="s">
        <v>774</v>
      </c>
      <c r="AH285" s="59" t="s">
        <v>774</v>
      </c>
      <c r="AI285" s="63" t="s">
        <v>694</v>
      </c>
      <c r="AJ285" s="63" t="s">
        <v>694</v>
      </c>
      <c r="AK285" s="63" t="s">
        <v>694</v>
      </c>
      <c r="AL285" s="63" t="s">
        <v>694</v>
      </c>
      <c r="AM285" s="63" t="s">
        <v>694</v>
      </c>
      <c r="AN285" s="63" t="s">
        <v>694</v>
      </c>
      <c r="AO285" s="116" t="s">
        <v>774</v>
      </c>
      <c r="AP285" s="116" t="s">
        <v>774</v>
      </c>
      <c r="AQ285" s="116" t="s">
        <v>774</v>
      </c>
      <c r="AR285" s="116" t="s">
        <v>774</v>
      </c>
      <c r="AS285" s="116" t="s">
        <v>774</v>
      </c>
      <c r="AT285" s="116" t="s">
        <v>774</v>
      </c>
      <c r="AU285" s="116" t="s">
        <v>694</v>
      </c>
      <c r="AV285" s="116" t="s">
        <v>694</v>
      </c>
      <c r="AW285" s="116" t="s">
        <v>694</v>
      </c>
      <c r="AX285" s="116" t="s">
        <v>694</v>
      </c>
      <c r="AY285" s="116" t="s">
        <v>694</v>
      </c>
      <c r="AZ285" s="117" t="s">
        <v>694</v>
      </c>
    </row>
    <row r="286" spans="1:52">
      <c r="A286" s="57" t="s">
        <v>551</v>
      </c>
      <c r="B286" s="58">
        <v>121</v>
      </c>
      <c r="C286" s="58" t="s">
        <v>13</v>
      </c>
      <c r="D286" s="21" t="s">
        <v>552</v>
      </c>
      <c r="E286" s="60">
        <v>0.28205128205128205</v>
      </c>
      <c r="F286" s="60">
        <v>0.53846153846153844</v>
      </c>
      <c r="G286" s="60">
        <v>0</v>
      </c>
      <c r="H286" s="60">
        <v>2.564102564102564E-2</v>
      </c>
      <c r="I286" s="60">
        <v>0.15384615384615385</v>
      </c>
      <c r="J286" s="59">
        <v>39</v>
      </c>
      <c r="K286" s="105">
        <v>0.14285714285714285</v>
      </c>
      <c r="L286" s="105">
        <v>0.7142857142857143</v>
      </c>
      <c r="M286" s="105">
        <v>0</v>
      </c>
      <c r="N286" s="105">
        <v>0</v>
      </c>
      <c r="O286" s="105">
        <v>0.14285714285714285</v>
      </c>
      <c r="P286" s="21">
        <v>14</v>
      </c>
      <c r="Q286" s="67">
        <v>0.27500000000000002</v>
      </c>
      <c r="R286" s="67">
        <v>0.6</v>
      </c>
      <c r="S286" s="67">
        <v>0</v>
      </c>
      <c r="T286" s="67">
        <v>0.125</v>
      </c>
      <c r="U286" s="67">
        <v>0</v>
      </c>
      <c r="V286" s="123">
        <v>40</v>
      </c>
      <c r="W286" s="67">
        <v>0.2857142857142857</v>
      </c>
      <c r="X286" s="67">
        <v>0.5</v>
      </c>
      <c r="Y286" s="67">
        <v>0</v>
      </c>
      <c r="Z286" s="67">
        <v>0.21428571428571427</v>
      </c>
      <c r="AA286" s="67">
        <v>0</v>
      </c>
      <c r="AB286" s="123">
        <v>14</v>
      </c>
      <c r="AC286" s="63">
        <v>0.21052631578947367</v>
      </c>
      <c r="AD286" s="32">
        <v>0.68421052631578949</v>
      </c>
      <c r="AE286" s="63">
        <v>0</v>
      </c>
      <c r="AF286" s="63">
        <v>0.10526315789473684</v>
      </c>
      <c r="AG286" s="63">
        <v>0</v>
      </c>
      <c r="AH286" s="59">
        <v>19</v>
      </c>
      <c r="AI286" s="63" t="s">
        <v>774</v>
      </c>
      <c r="AJ286" s="32" t="s">
        <v>774</v>
      </c>
      <c r="AK286" s="63" t="s">
        <v>774</v>
      </c>
      <c r="AL286" s="63" t="s">
        <v>774</v>
      </c>
      <c r="AM286" s="63" t="s">
        <v>774</v>
      </c>
      <c r="AN286" s="59" t="s">
        <v>774</v>
      </c>
      <c r="AO286" s="116">
        <v>0.16666666666666666</v>
      </c>
      <c r="AP286" s="116">
        <v>0.77777777777777779</v>
      </c>
      <c r="AQ286" s="116">
        <v>0</v>
      </c>
      <c r="AR286" s="116">
        <v>5.5555555555555552E-2</v>
      </c>
      <c r="AS286" s="116">
        <v>0</v>
      </c>
      <c r="AT286" s="117">
        <v>18</v>
      </c>
      <c r="AU286" s="116" t="s">
        <v>774</v>
      </c>
      <c r="AV286" s="116" t="s">
        <v>774</v>
      </c>
      <c r="AW286" s="116" t="s">
        <v>774</v>
      </c>
      <c r="AX286" s="116" t="s">
        <v>774</v>
      </c>
      <c r="AY286" s="116" t="s">
        <v>774</v>
      </c>
      <c r="AZ286" s="116" t="s">
        <v>774</v>
      </c>
    </row>
    <row r="287" spans="1:52">
      <c r="A287" s="57" t="s">
        <v>553</v>
      </c>
      <c r="B287" s="58">
        <v>113</v>
      </c>
      <c r="C287" s="58" t="s">
        <v>8</v>
      </c>
      <c r="D287" s="21" t="s">
        <v>554</v>
      </c>
      <c r="E287" s="60">
        <v>5.4545454545454543E-2</v>
      </c>
      <c r="F287" s="60">
        <v>0.76363636363636367</v>
      </c>
      <c r="G287" s="60">
        <v>0</v>
      </c>
      <c r="H287" s="60">
        <v>3.6363636363636362E-2</v>
      </c>
      <c r="I287" s="60">
        <v>0.14545454545454545</v>
      </c>
      <c r="J287" s="59">
        <v>55</v>
      </c>
      <c r="K287" s="60" t="s">
        <v>774</v>
      </c>
      <c r="L287" s="60" t="s">
        <v>774</v>
      </c>
      <c r="M287" s="60" t="s">
        <v>774</v>
      </c>
      <c r="N287" s="60" t="s">
        <v>774</v>
      </c>
      <c r="O287" s="60" t="s">
        <v>774</v>
      </c>
      <c r="P287" s="60" t="s">
        <v>774</v>
      </c>
      <c r="Q287" s="67">
        <v>1.2658227848101266E-2</v>
      </c>
      <c r="R287" s="67">
        <v>0.72151898734177211</v>
      </c>
      <c r="S287" s="67">
        <v>0</v>
      </c>
      <c r="T287" s="67">
        <v>0.22784810126582278</v>
      </c>
      <c r="U287" s="67">
        <v>3.7974683544303799E-2</v>
      </c>
      <c r="V287" s="123">
        <v>79</v>
      </c>
      <c r="W287" s="67" t="s">
        <v>774</v>
      </c>
      <c r="X287" s="67" t="s">
        <v>774</v>
      </c>
      <c r="Y287" s="67" t="s">
        <v>774</v>
      </c>
      <c r="Z287" s="67" t="s">
        <v>774</v>
      </c>
      <c r="AA287" s="67" t="s">
        <v>774</v>
      </c>
      <c r="AB287" s="123" t="s">
        <v>774</v>
      </c>
      <c r="AC287" s="63">
        <v>7.0422535211267609E-2</v>
      </c>
      <c r="AD287" s="32">
        <v>0.60563380281690138</v>
      </c>
      <c r="AE287" s="63">
        <v>4.2253521126760563E-2</v>
      </c>
      <c r="AF287" s="63">
        <v>0.25352112676056338</v>
      </c>
      <c r="AG287" s="63">
        <v>2.8169014084507043E-2</v>
      </c>
      <c r="AH287" s="59">
        <v>71</v>
      </c>
      <c r="AI287" s="63" t="s">
        <v>774</v>
      </c>
      <c r="AJ287" s="32" t="s">
        <v>774</v>
      </c>
      <c r="AK287" s="63" t="s">
        <v>774</v>
      </c>
      <c r="AL287" s="63" t="s">
        <v>774</v>
      </c>
      <c r="AM287" s="63" t="s">
        <v>774</v>
      </c>
      <c r="AN287" s="59" t="s">
        <v>774</v>
      </c>
      <c r="AO287" s="116">
        <v>1.4492753623188406E-2</v>
      </c>
      <c r="AP287" s="116">
        <v>0.71014492753623193</v>
      </c>
      <c r="AQ287" s="116">
        <v>0</v>
      </c>
      <c r="AR287" s="116">
        <v>0.27536231884057971</v>
      </c>
      <c r="AS287" s="116">
        <v>0</v>
      </c>
      <c r="AT287" s="117">
        <v>69</v>
      </c>
      <c r="AU287" s="116" t="s">
        <v>774</v>
      </c>
      <c r="AV287" s="116" t="s">
        <v>774</v>
      </c>
      <c r="AW287" s="116" t="s">
        <v>774</v>
      </c>
      <c r="AX287" s="116" t="s">
        <v>774</v>
      </c>
      <c r="AY287" s="116" t="s">
        <v>774</v>
      </c>
      <c r="AZ287" s="116" t="s">
        <v>774</v>
      </c>
    </row>
    <row r="288" spans="1:52">
      <c r="A288" s="57" t="s">
        <v>555</v>
      </c>
      <c r="B288" s="58">
        <v>105</v>
      </c>
      <c r="C288" s="58" t="s">
        <v>13</v>
      </c>
      <c r="D288" s="21" t="s">
        <v>556</v>
      </c>
      <c r="E288" s="60">
        <v>0.2857142857142857</v>
      </c>
      <c r="F288" s="60">
        <v>0.7142857142857143</v>
      </c>
      <c r="G288" s="60">
        <v>0</v>
      </c>
      <c r="H288" s="60">
        <v>0</v>
      </c>
      <c r="I288" s="60">
        <v>0</v>
      </c>
      <c r="J288" s="59">
        <v>14</v>
      </c>
      <c r="K288" s="63" t="s">
        <v>694</v>
      </c>
      <c r="L288" s="32" t="s">
        <v>694</v>
      </c>
      <c r="M288" s="63" t="s">
        <v>694</v>
      </c>
      <c r="N288" s="63" t="s">
        <v>694</v>
      </c>
      <c r="O288" s="63" t="s">
        <v>694</v>
      </c>
      <c r="P288" s="63" t="s">
        <v>694</v>
      </c>
      <c r="Q288" s="67">
        <v>0.5</v>
      </c>
      <c r="R288" s="67">
        <v>0.4</v>
      </c>
      <c r="S288" s="67">
        <v>0</v>
      </c>
      <c r="T288" s="67">
        <v>0.1</v>
      </c>
      <c r="U288" s="67">
        <v>0</v>
      </c>
      <c r="V288" s="123">
        <v>10</v>
      </c>
      <c r="W288" s="67" t="s">
        <v>694</v>
      </c>
      <c r="X288" s="67" t="s">
        <v>694</v>
      </c>
      <c r="Y288" s="67" t="s">
        <v>694</v>
      </c>
      <c r="Z288" s="67" t="s">
        <v>694</v>
      </c>
      <c r="AA288" s="67" t="s">
        <v>694</v>
      </c>
      <c r="AB288" s="123" t="s">
        <v>694</v>
      </c>
      <c r="AC288" s="63">
        <v>0.33333333333333331</v>
      </c>
      <c r="AD288" s="32">
        <v>0.66666666666666663</v>
      </c>
      <c r="AE288" s="63">
        <v>0</v>
      </c>
      <c r="AF288" s="63">
        <v>0</v>
      </c>
      <c r="AG288" s="63">
        <v>0</v>
      </c>
      <c r="AH288" s="59">
        <v>12</v>
      </c>
      <c r="AI288" s="63" t="s">
        <v>774</v>
      </c>
      <c r="AJ288" s="32" t="s">
        <v>774</v>
      </c>
      <c r="AK288" s="63" t="s">
        <v>774</v>
      </c>
      <c r="AL288" s="63" t="s">
        <v>774</v>
      </c>
      <c r="AM288" s="63" t="s">
        <v>774</v>
      </c>
      <c r="AN288" s="59" t="s">
        <v>774</v>
      </c>
      <c r="AO288" s="116" t="s">
        <v>774</v>
      </c>
      <c r="AP288" s="116" t="s">
        <v>774</v>
      </c>
      <c r="AQ288" s="116" t="s">
        <v>774</v>
      </c>
      <c r="AR288" s="116" t="s">
        <v>774</v>
      </c>
      <c r="AS288" s="116" t="s">
        <v>774</v>
      </c>
      <c r="AT288" s="116" t="s">
        <v>774</v>
      </c>
      <c r="AU288" s="116" t="s">
        <v>694</v>
      </c>
      <c r="AV288" s="116" t="s">
        <v>694</v>
      </c>
      <c r="AW288" s="116" t="s">
        <v>694</v>
      </c>
      <c r="AX288" s="116" t="s">
        <v>694</v>
      </c>
      <c r="AY288" s="116" t="s">
        <v>694</v>
      </c>
      <c r="AZ288" s="117" t="s">
        <v>694</v>
      </c>
    </row>
    <row r="289" spans="1:52">
      <c r="A289" s="57" t="s">
        <v>557</v>
      </c>
      <c r="B289" s="58">
        <v>121</v>
      </c>
      <c r="C289" s="58" t="s">
        <v>13</v>
      </c>
      <c r="D289" s="21" t="s">
        <v>558</v>
      </c>
      <c r="E289" s="60">
        <v>0</v>
      </c>
      <c r="F289" s="60">
        <v>0.38461538461538464</v>
      </c>
      <c r="G289" s="60">
        <v>0</v>
      </c>
      <c r="H289" s="60">
        <v>0.48717948717948717</v>
      </c>
      <c r="I289" s="60">
        <v>0.12820512820512819</v>
      </c>
      <c r="J289" s="59">
        <v>78</v>
      </c>
      <c r="K289" s="60" t="s">
        <v>774</v>
      </c>
      <c r="L289" s="60" t="s">
        <v>774</v>
      </c>
      <c r="M289" s="60" t="s">
        <v>774</v>
      </c>
      <c r="N289" s="60" t="s">
        <v>774</v>
      </c>
      <c r="O289" s="60" t="s">
        <v>774</v>
      </c>
      <c r="P289" s="60" t="s">
        <v>774</v>
      </c>
      <c r="Q289" s="67">
        <v>0.36666666666666664</v>
      </c>
      <c r="R289" s="67">
        <v>0.35</v>
      </c>
      <c r="S289" s="67">
        <v>1.6666666666666666E-2</v>
      </c>
      <c r="T289" s="67">
        <v>0.21666666666666667</v>
      </c>
      <c r="U289" s="67">
        <v>0.05</v>
      </c>
      <c r="V289" s="123">
        <v>60</v>
      </c>
      <c r="W289" s="67" t="s">
        <v>774</v>
      </c>
      <c r="X289" s="67" t="s">
        <v>774</v>
      </c>
      <c r="Y289" s="67" t="s">
        <v>774</v>
      </c>
      <c r="Z289" s="67" t="s">
        <v>774</v>
      </c>
      <c r="AA289" s="67" t="s">
        <v>774</v>
      </c>
      <c r="AB289" s="123" t="s">
        <v>774</v>
      </c>
      <c r="AC289" s="63">
        <v>0.5</v>
      </c>
      <c r="AD289" s="32">
        <v>0.28846153846153844</v>
      </c>
      <c r="AE289" s="63">
        <v>0</v>
      </c>
      <c r="AF289" s="63">
        <v>0.15384615384615385</v>
      </c>
      <c r="AG289" s="63">
        <v>5.7692307692307696E-2</v>
      </c>
      <c r="AH289" s="59">
        <v>52</v>
      </c>
      <c r="AI289" s="63" t="s">
        <v>774</v>
      </c>
      <c r="AJ289" s="32" t="s">
        <v>774</v>
      </c>
      <c r="AK289" s="63" t="s">
        <v>774</v>
      </c>
      <c r="AL289" s="63" t="s">
        <v>774</v>
      </c>
      <c r="AM289" s="63" t="s">
        <v>774</v>
      </c>
      <c r="AN289" s="59" t="s">
        <v>774</v>
      </c>
      <c r="AO289" s="116">
        <v>0.46666666666666667</v>
      </c>
      <c r="AP289" s="116">
        <v>0.31111111111111112</v>
      </c>
      <c r="AQ289" s="116">
        <v>0</v>
      </c>
      <c r="AR289" s="116">
        <v>0.13333333333333333</v>
      </c>
      <c r="AS289" s="116">
        <v>8.8888888888888892E-2</v>
      </c>
      <c r="AT289" s="117">
        <v>45</v>
      </c>
      <c r="AU289" s="116" t="s">
        <v>774</v>
      </c>
      <c r="AV289" s="116" t="s">
        <v>774</v>
      </c>
      <c r="AW289" s="116" t="s">
        <v>774</v>
      </c>
      <c r="AX289" s="116" t="s">
        <v>774</v>
      </c>
      <c r="AY289" s="116" t="s">
        <v>774</v>
      </c>
      <c r="AZ289" s="116" t="s">
        <v>774</v>
      </c>
    </row>
    <row r="290" spans="1:52">
      <c r="A290" s="57" t="s">
        <v>559</v>
      </c>
      <c r="B290" s="58">
        <v>101</v>
      </c>
      <c r="C290" s="58" t="s">
        <v>13</v>
      </c>
      <c r="D290" s="21" t="s">
        <v>560</v>
      </c>
      <c r="E290" s="60" t="s">
        <v>774</v>
      </c>
      <c r="F290" s="60" t="s">
        <v>774</v>
      </c>
      <c r="G290" s="60" t="s">
        <v>774</v>
      </c>
      <c r="H290" s="60" t="s">
        <v>774</v>
      </c>
      <c r="I290" s="60" t="s">
        <v>774</v>
      </c>
      <c r="J290" s="60" t="s">
        <v>774</v>
      </c>
      <c r="K290" s="63" t="s">
        <v>694</v>
      </c>
      <c r="L290" s="32" t="s">
        <v>694</v>
      </c>
      <c r="M290" s="63" t="s">
        <v>694</v>
      </c>
      <c r="N290" s="63" t="s">
        <v>694</v>
      </c>
      <c r="O290" s="63" t="s">
        <v>694</v>
      </c>
      <c r="P290" s="63" t="s">
        <v>694</v>
      </c>
      <c r="Q290" s="67" t="s">
        <v>774</v>
      </c>
      <c r="R290" s="67" t="s">
        <v>774</v>
      </c>
      <c r="S290" s="67" t="s">
        <v>774</v>
      </c>
      <c r="T290" s="67" t="s">
        <v>774</v>
      </c>
      <c r="U290" s="67" t="s">
        <v>774</v>
      </c>
      <c r="V290" s="123" t="s">
        <v>774</v>
      </c>
      <c r="W290" s="67" t="s">
        <v>694</v>
      </c>
      <c r="X290" s="67" t="s">
        <v>694</v>
      </c>
      <c r="Y290" s="67" t="s">
        <v>694</v>
      </c>
      <c r="Z290" s="67" t="s">
        <v>694</v>
      </c>
      <c r="AA290" s="67" t="s">
        <v>694</v>
      </c>
      <c r="AB290" s="123" t="s">
        <v>694</v>
      </c>
      <c r="AC290" s="63" t="s">
        <v>774</v>
      </c>
      <c r="AD290" s="32" t="s">
        <v>774</v>
      </c>
      <c r="AE290" s="63" t="s">
        <v>774</v>
      </c>
      <c r="AF290" s="63" t="s">
        <v>774</v>
      </c>
      <c r="AG290" s="63" t="s">
        <v>774</v>
      </c>
      <c r="AH290" s="59" t="s">
        <v>774</v>
      </c>
      <c r="AI290" s="63" t="s">
        <v>694</v>
      </c>
      <c r="AJ290" s="63" t="s">
        <v>694</v>
      </c>
      <c r="AK290" s="63" t="s">
        <v>694</v>
      </c>
      <c r="AL290" s="63" t="s">
        <v>694</v>
      </c>
      <c r="AM290" s="63" t="s">
        <v>694</v>
      </c>
      <c r="AN290" s="63" t="s">
        <v>694</v>
      </c>
      <c r="AO290" s="116" t="s">
        <v>774</v>
      </c>
      <c r="AP290" s="116" t="s">
        <v>774</v>
      </c>
      <c r="AQ290" s="116" t="s">
        <v>774</v>
      </c>
      <c r="AR290" s="116" t="s">
        <v>774</v>
      </c>
      <c r="AS290" s="116" t="s">
        <v>774</v>
      </c>
      <c r="AT290" s="116" t="s">
        <v>774</v>
      </c>
      <c r="AU290" s="116" t="s">
        <v>694</v>
      </c>
      <c r="AV290" s="116" t="s">
        <v>694</v>
      </c>
      <c r="AW290" s="116" t="s">
        <v>694</v>
      </c>
      <c r="AX290" s="116" t="s">
        <v>694</v>
      </c>
      <c r="AY290" s="116" t="s">
        <v>694</v>
      </c>
      <c r="AZ290" s="117" t="s">
        <v>694</v>
      </c>
    </row>
    <row r="291" spans="1:52">
      <c r="A291" s="57" t="s">
        <v>561</v>
      </c>
      <c r="B291" s="58">
        <v>112</v>
      </c>
      <c r="C291" s="58" t="s">
        <v>13</v>
      </c>
      <c r="D291" s="21" t="s">
        <v>562</v>
      </c>
      <c r="E291" s="60">
        <v>0.13596491228070176</v>
      </c>
      <c r="F291" s="60">
        <v>0.27192982456140352</v>
      </c>
      <c r="G291" s="60">
        <v>0</v>
      </c>
      <c r="H291" s="60">
        <v>0.46052631578947367</v>
      </c>
      <c r="I291" s="60">
        <v>0.13157894736842105</v>
      </c>
      <c r="J291" s="59">
        <v>228</v>
      </c>
      <c r="K291" s="60" t="s">
        <v>774</v>
      </c>
      <c r="L291" s="60" t="s">
        <v>774</v>
      </c>
      <c r="M291" s="60" t="s">
        <v>774</v>
      </c>
      <c r="N291" s="60" t="s">
        <v>774</v>
      </c>
      <c r="O291" s="60" t="s">
        <v>774</v>
      </c>
      <c r="P291" s="60" t="s">
        <v>774</v>
      </c>
      <c r="Q291" s="67">
        <v>0.24074074074074073</v>
      </c>
      <c r="R291" s="67">
        <v>0.43518518518518517</v>
      </c>
      <c r="S291" s="67">
        <v>0</v>
      </c>
      <c r="T291" s="67">
        <v>0.18055555555555555</v>
      </c>
      <c r="U291" s="67">
        <v>0.14351851851851852</v>
      </c>
      <c r="V291" s="123">
        <v>216</v>
      </c>
      <c r="W291" s="67" t="s">
        <v>694</v>
      </c>
      <c r="X291" s="67" t="s">
        <v>694</v>
      </c>
      <c r="Y291" s="67" t="s">
        <v>694</v>
      </c>
      <c r="Z291" s="67" t="s">
        <v>694</v>
      </c>
      <c r="AA291" s="67" t="s">
        <v>694</v>
      </c>
      <c r="AB291" s="123" t="s">
        <v>694</v>
      </c>
      <c r="AC291" s="63">
        <v>0.30901287553648071</v>
      </c>
      <c r="AD291" s="32">
        <v>0.39914163090128757</v>
      </c>
      <c r="AE291" s="63">
        <v>4.2918454935622317E-3</v>
      </c>
      <c r="AF291" s="63">
        <v>0.16738197424892703</v>
      </c>
      <c r="AG291" s="63">
        <v>0.12017167381974249</v>
      </c>
      <c r="AH291" s="59">
        <v>233</v>
      </c>
      <c r="AI291" s="63" t="s">
        <v>774</v>
      </c>
      <c r="AJ291" s="32" t="s">
        <v>774</v>
      </c>
      <c r="AK291" s="63" t="s">
        <v>774</v>
      </c>
      <c r="AL291" s="63" t="s">
        <v>774</v>
      </c>
      <c r="AM291" s="63" t="s">
        <v>774</v>
      </c>
      <c r="AN291" s="59" t="s">
        <v>774</v>
      </c>
      <c r="AO291" s="116">
        <v>0.33333333333333331</v>
      </c>
      <c r="AP291" s="116">
        <v>0.26470588235294118</v>
      </c>
      <c r="AQ291" s="116">
        <v>0</v>
      </c>
      <c r="AR291" s="116">
        <v>0.26960784313725489</v>
      </c>
      <c r="AS291" s="116">
        <v>0.13235294117647059</v>
      </c>
      <c r="AT291" s="117">
        <v>204</v>
      </c>
      <c r="AU291" s="116" t="s">
        <v>774</v>
      </c>
      <c r="AV291" s="116" t="s">
        <v>774</v>
      </c>
      <c r="AW291" s="116" t="s">
        <v>774</v>
      </c>
      <c r="AX291" s="116" t="s">
        <v>774</v>
      </c>
      <c r="AY291" s="116" t="s">
        <v>774</v>
      </c>
      <c r="AZ291" s="116" t="s">
        <v>774</v>
      </c>
    </row>
    <row r="292" spans="1:52">
      <c r="A292" s="57" t="s">
        <v>563</v>
      </c>
      <c r="B292" s="58">
        <v>121</v>
      </c>
      <c r="C292" s="58" t="s">
        <v>13</v>
      </c>
      <c r="D292" s="21" t="s">
        <v>564</v>
      </c>
      <c r="E292" s="60">
        <v>0.5</v>
      </c>
      <c r="F292" s="60">
        <v>0</v>
      </c>
      <c r="G292" s="60">
        <v>0</v>
      </c>
      <c r="H292" s="60">
        <v>0</v>
      </c>
      <c r="I292" s="60">
        <v>0.5</v>
      </c>
      <c r="J292" s="59">
        <v>14</v>
      </c>
      <c r="K292" s="63" t="s">
        <v>694</v>
      </c>
      <c r="L292" s="32" t="s">
        <v>694</v>
      </c>
      <c r="M292" s="63" t="s">
        <v>694</v>
      </c>
      <c r="N292" s="63" t="s">
        <v>694</v>
      </c>
      <c r="O292" s="63" t="s">
        <v>694</v>
      </c>
      <c r="P292" s="63" t="s">
        <v>694</v>
      </c>
      <c r="Q292" s="67">
        <v>0.8</v>
      </c>
      <c r="R292" s="67">
        <v>0</v>
      </c>
      <c r="S292" s="67">
        <v>0</v>
      </c>
      <c r="T292" s="67">
        <v>0</v>
      </c>
      <c r="U292" s="67">
        <v>0.2</v>
      </c>
      <c r="V292" s="123">
        <v>15</v>
      </c>
      <c r="W292" s="67" t="s">
        <v>694</v>
      </c>
      <c r="X292" s="67" t="s">
        <v>694</v>
      </c>
      <c r="Y292" s="67" t="s">
        <v>694</v>
      </c>
      <c r="Z292" s="67" t="s">
        <v>694</v>
      </c>
      <c r="AA292" s="67" t="s">
        <v>694</v>
      </c>
      <c r="AB292" s="123" t="s">
        <v>694</v>
      </c>
      <c r="AC292" s="63">
        <v>1</v>
      </c>
      <c r="AD292" s="32">
        <v>0</v>
      </c>
      <c r="AE292" s="63">
        <v>0</v>
      </c>
      <c r="AF292" s="63">
        <v>0</v>
      </c>
      <c r="AG292" s="63">
        <v>0</v>
      </c>
      <c r="AH292" s="59">
        <v>14</v>
      </c>
      <c r="AI292" s="63" t="s">
        <v>694</v>
      </c>
      <c r="AJ292" s="63" t="s">
        <v>694</v>
      </c>
      <c r="AK292" s="63" t="s">
        <v>694</v>
      </c>
      <c r="AL292" s="63" t="s">
        <v>694</v>
      </c>
      <c r="AM292" s="63" t="s">
        <v>694</v>
      </c>
      <c r="AN292" s="63" t="s">
        <v>694</v>
      </c>
      <c r="AO292" s="116">
        <v>1</v>
      </c>
      <c r="AP292" s="116">
        <v>0</v>
      </c>
      <c r="AQ292" s="116">
        <v>0</v>
      </c>
      <c r="AR292" s="116">
        <v>0</v>
      </c>
      <c r="AS292" s="116">
        <v>0</v>
      </c>
      <c r="AT292" s="117">
        <v>14</v>
      </c>
      <c r="AU292" s="116" t="s">
        <v>694</v>
      </c>
      <c r="AV292" s="116" t="s">
        <v>694</v>
      </c>
      <c r="AW292" s="116" t="s">
        <v>694</v>
      </c>
      <c r="AX292" s="116" t="s">
        <v>694</v>
      </c>
      <c r="AY292" s="116" t="s">
        <v>694</v>
      </c>
      <c r="AZ292" s="117" t="s">
        <v>694</v>
      </c>
    </row>
    <row r="293" spans="1:52">
      <c r="A293" s="57" t="s">
        <v>565</v>
      </c>
      <c r="B293" s="58">
        <v>112</v>
      </c>
      <c r="C293" s="58" t="s">
        <v>13</v>
      </c>
      <c r="D293" s="21" t="s">
        <v>566</v>
      </c>
      <c r="E293" s="63" t="s">
        <v>694</v>
      </c>
      <c r="F293" s="32" t="s">
        <v>694</v>
      </c>
      <c r="G293" s="63" t="s">
        <v>694</v>
      </c>
      <c r="H293" s="63" t="s">
        <v>694</v>
      </c>
      <c r="I293" s="63" t="s">
        <v>694</v>
      </c>
      <c r="J293" s="63" t="s">
        <v>694</v>
      </c>
      <c r="K293" s="63" t="s">
        <v>694</v>
      </c>
      <c r="L293" s="32" t="s">
        <v>694</v>
      </c>
      <c r="M293" s="63" t="s">
        <v>694</v>
      </c>
      <c r="N293" s="63" t="s">
        <v>694</v>
      </c>
      <c r="O293" s="63" t="s">
        <v>694</v>
      </c>
      <c r="P293" s="63" t="s">
        <v>694</v>
      </c>
      <c r="Q293" s="67" t="s">
        <v>774</v>
      </c>
      <c r="R293" s="67" t="s">
        <v>774</v>
      </c>
      <c r="S293" s="67" t="s">
        <v>774</v>
      </c>
      <c r="T293" s="67" t="s">
        <v>774</v>
      </c>
      <c r="U293" s="67" t="s">
        <v>774</v>
      </c>
      <c r="V293" s="123" t="s">
        <v>774</v>
      </c>
      <c r="W293" s="67" t="s">
        <v>694</v>
      </c>
      <c r="X293" s="67" t="s">
        <v>694</v>
      </c>
      <c r="Y293" s="67" t="s">
        <v>694</v>
      </c>
      <c r="Z293" s="67" t="s">
        <v>694</v>
      </c>
      <c r="AA293" s="67" t="s">
        <v>694</v>
      </c>
      <c r="AB293" s="123" t="s">
        <v>694</v>
      </c>
      <c r="AC293" s="63" t="s">
        <v>774</v>
      </c>
      <c r="AD293" s="32" t="s">
        <v>774</v>
      </c>
      <c r="AE293" s="63" t="s">
        <v>774</v>
      </c>
      <c r="AF293" s="63" t="s">
        <v>774</v>
      </c>
      <c r="AG293" s="63" t="s">
        <v>774</v>
      </c>
      <c r="AH293" s="59" t="s">
        <v>774</v>
      </c>
      <c r="AI293" s="63" t="s">
        <v>694</v>
      </c>
      <c r="AJ293" s="63" t="s">
        <v>694</v>
      </c>
      <c r="AK293" s="63" t="s">
        <v>694</v>
      </c>
      <c r="AL293" s="63" t="s">
        <v>694</v>
      </c>
      <c r="AM293" s="63" t="s">
        <v>694</v>
      </c>
      <c r="AN293" s="63" t="s">
        <v>694</v>
      </c>
      <c r="AO293" s="116" t="s">
        <v>774</v>
      </c>
      <c r="AP293" s="116" t="s">
        <v>774</v>
      </c>
      <c r="AQ293" s="116" t="s">
        <v>774</v>
      </c>
      <c r="AR293" s="116" t="s">
        <v>774</v>
      </c>
      <c r="AS293" s="116" t="s">
        <v>774</v>
      </c>
      <c r="AT293" s="116" t="s">
        <v>774</v>
      </c>
      <c r="AU293" s="116" t="s">
        <v>694</v>
      </c>
      <c r="AV293" s="116" t="s">
        <v>694</v>
      </c>
      <c r="AW293" s="116" t="s">
        <v>694</v>
      </c>
      <c r="AX293" s="116" t="s">
        <v>694</v>
      </c>
      <c r="AY293" s="116" t="s">
        <v>694</v>
      </c>
      <c r="AZ293" s="117" t="s">
        <v>694</v>
      </c>
    </row>
    <row r="294" spans="1:52">
      <c r="A294" s="57" t="s">
        <v>567</v>
      </c>
      <c r="B294" s="58">
        <v>105</v>
      </c>
      <c r="C294" s="58" t="s">
        <v>13</v>
      </c>
      <c r="D294" s="21" t="s">
        <v>568</v>
      </c>
      <c r="E294" s="60">
        <v>0.31818181818181818</v>
      </c>
      <c r="F294" s="60">
        <v>0</v>
      </c>
      <c r="G294" s="60">
        <v>0</v>
      </c>
      <c r="H294" s="60">
        <v>0.36363636363636365</v>
      </c>
      <c r="I294" s="60">
        <v>0.31818181818181818</v>
      </c>
      <c r="J294" s="59">
        <v>22</v>
      </c>
      <c r="K294" s="63" t="s">
        <v>694</v>
      </c>
      <c r="L294" s="32" t="s">
        <v>694</v>
      </c>
      <c r="M294" s="63" t="s">
        <v>694</v>
      </c>
      <c r="N294" s="63" t="s">
        <v>694</v>
      </c>
      <c r="O294" s="63" t="s">
        <v>694</v>
      </c>
      <c r="P294" s="63" t="s">
        <v>694</v>
      </c>
      <c r="Q294" s="67">
        <v>0.4</v>
      </c>
      <c r="R294" s="67">
        <v>0</v>
      </c>
      <c r="S294" s="67">
        <v>0.12</v>
      </c>
      <c r="T294" s="67">
        <v>0.2</v>
      </c>
      <c r="U294" s="67">
        <v>0.28000000000000003</v>
      </c>
      <c r="V294" s="123">
        <v>25</v>
      </c>
      <c r="W294" s="67" t="s">
        <v>694</v>
      </c>
      <c r="X294" s="67" t="s">
        <v>694</v>
      </c>
      <c r="Y294" s="67" t="s">
        <v>694</v>
      </c>
      <c r="Z294" s="67" t="s">
        <v>694</v>
      </c>
      <c r="AA294" s="67" t="s">
        <v>694</v>
      </c>
      <c r="AB294" s="123" t="s">
        <v>694</v>
      </c>
      <c r="AC294" s="63">
        <v>0.25</v>
      </c>
      <c r="AD294" s="32">
        <v>0</v>
      </c>
      <c r="AE294" s="63">
        <v>0</v>
      </c>
      <c r="AF294" s="63">
        <v>0.44444444444444442</v>
      </c>
      <c r="AG294" s="63">
        <v>0.30555555555555558</v>
      </c>
      <c r="AH294" s="59">
        <v>36</v>
      </c>
      <c r="AI294" s="63" t="s">
        <v>694</v>
      </c>
      <c r="AJ294" s="63" t="s">
        <v>694</v>
      </c>
      <c r="AK294" s="63" t="s">
        <v>694</v>
      </c>
      <c r="AL294" s="63" t="s">
        <v>694</v>
      </c>
      <c r="AM294" s="63" t="s">
        <v>694</v>
      </c>
      <c r="AN294" s="63" t="s">
        <v>694</v>
      </c>
      <c r="AO294" s="116">
        <v>0.34375</v>
      </c>
      <c r="AP294" s="116">
        <v>6.25E-2</v>
      </c>
      <c r="AQ294" s="116">
        <v>0</v>
      </c>
      <c r="AR294" s="116">
        <v>0.5</v>
      </c>
      <c r="AS294" s="116">
        <v>9.375E-2</v>
      </c>
      <c r="AT294" s="117">
        <v>32</v>
      </c>
      <c r="AU294" s="116" t="s">
        <v>694</v>
      </c>
      <c r="AV294" s="116" t="s">
        <v>694</v>
      </c>
      <c r="AW294" s="116" t="s">
        <v>694</v>
      </c>
      <c r="AX294" s="116" t="s">
        <v>694</v>
      </c>
      <c r="AY294" s="116" t="s">
        <v>694</v>
      </c>
      <c r="AZ294" s="117" t="s">
        <v>694</v>
      </c>
    </row>
    <row r="295" spans="1:52">
      <c r="A295" s="57" t="s">
        <v>569</v>
      </c>
      <c r="B295" s="58">
        <v>123</v>
      </c>
      <c r="C295" s="58" t="s">
        <v>13</v>
      </c>
      <c r="D295" s="21" t="s">
        <v>570</v>
      </c>
      <c r="E295" s="60" t="s">
        <v>774</v>
      </c>
      <c r="F295" s="60" t="s">
        <v>774</v>
      </c>
      <c r="G295" s="60" t="s">
        <v>774</v>
      </c>
      <c r="H295" s="60" t="s">
        <v>774</v>
      </c>
      <c r="I295" s="60" t="s">
        <v>774</v>
      </c>
      <c r="J295" s="60" t="s">
        <v>774</v>
      </c>
      <c r="K295" s="63" t="s">
        <v>694</v>
      </c>
      <c r="L295" s="32" t="s">
        <v>694</v>
      </c>
      <c r="M295" s="63" t="s">
        <v>694</v>
      </c>
      <c r="N295" s="63" t="s">
        <v>694</v>
      </c>
      <c r="O295" s="63" t="s">
        <v>694</v>
      </c>
      <c r="P295" s="63" t="s">
        <v>694</v>
      </c>
      <c r="Q295" s="67" t="s">
        <v>774</v>
      </c>
      <c r="R295" s="67" t="s">
        <v>774</v>
      </c>
      <c r="S295" s="67" t="s">
        <v>774</v>
      </c>
      <c r="T295" s="67" t="s">
        <v>774</v>
      </c>
      <c r="U295" s="67" t="s">
        <v>774</v>
      </c>
      <c r="V295" s="123" t="s">
        <v>774</v>
      </c>
      <c r="W295" s="67" t="s">
        <v>694</v>
      </c>
      <c r="X295" s="67" t="s">
        <v>694</v>
      </c>
      <c r="Y295" s="67" t="s">
        <v>694</v>
      </c>
      <c r="Z295" s="67" t="s">
        <v>694</v>
      </c>
      <c r="AA295" s="67" t="s">
        <v>694</v>
      </c>
      <c r="AB295" s="123" t="s">
        <v>694</v>
      </c>
      <c r="AC295" s="63" t="s">
        <v>774</v>
      </c>
      <c r="AD295" s="32" t="s">
        <v>774</v>
      </c>
      <c r="AE295" s="63" t="s">
        <v>774</v>
      </c>
      <c r="AF295" s="63" t="s">
        <v>774</v>
      </c>
      <c r="AG295" s="63" t="s">
        <v>774</v>
      </c>
      <c r="AH295" s="59" t="s">
        <v>774</v>
      </c>
      <c r="AI295" s="63" t="s">
        <v>694</v>
      </c>
      <c r="AJ295" s="63" t="s">
        <v>694</v>
      </c>
      <c r="AK295" s="63" t="s">
        <v>694</v>
      </c>
      <c r="AL295" s="63" t="s">
        <v>694</v>
      </c>
      <c r="AM295" s="63" t="s">
        <v>694</v>
      </c>
      <c r="AN295" s="63" t="s">
        <v>694</v>
      </c>
      <c r="AO295" s="116" t="s">
        <v>774</v>
      </c>
      <c r="AP295" s="116" t="s">
        <v>774</v>
      </c>
      <c r="AQ295" s="116" t="s">
        <v>774</v>
      </c>
      <c r="AR295" s="116" t="s">
        <v>774</v>
      </c>
      <c r="AS295" s="116" t="s">
        <v>774</v>
      </c>
      <c r="AT295" s="116" t="s">
        <v>774</v>
      </c>
      <c r="AU295" s="116" t="s">
        <v>694</v>
      </c>
      <c r="AV295" s="116" t="s">
        <v>694</v>
      </c>
      <c r="AW295" s="116" t="s">
        <v>694</v>
      </c>
      <c r="AX295" s="116" t="s">
        <v>694</v>
      </c>
      <c r="AY295" s="116" t="s">
        <v>694</v>
      </c>
      <c r="AZ295" s="117" t="s">
        <v>694</v>
      </c>
    </row>
    <row r="296" spans="1:52">
      <c r="A296" s="57" t="s">
        <v>571</v>
      </c>
      <c r="B296" s="58">
        <v>123</v>
      </c>
      <c r="C296" s="58" t="s">
        <v>13</v>
      </c>
      <c r="D296" s="21" t="s">
        <v>572</v>
      </c>
      <c r="E296" s="60">
        <v>2.3809523809523808E-2</v>
      </c>
      <c r="F296" s="60">
        <v>0.16666666666666666</v>
      </c>
      <c r="G296" s="60">
        <v>0</v>
      </c>
      <c r="H296" s="60">
        <v>0.59523809523809523</v>
      </c>
      <c r="I296" s="60">
        <v>0.21428571428571427</v>
      </c>
      <c r="J296" s="59">
        <v>42</v>
      </c>
      <c r="K296" s="63" t="s">
        <v>694</v>
      </c>
      <c r="L296" s="32" t="s">
        <v>694</v>
      </c>
      <c r="M296" s="63" t="s">
        <v>694</v>
      </c>
      <c r="N296" s="63" t="s">
        <v>694</v>
      </c>
      <c r="O296" s="63" t="s">
        <v>694</v>
      </c>
      <c r="P296" s="63" t="s">
        <v>694</v>
      </c>
      <c r="Q296" s="67">
        <v>0</v>
      </c>
      <c r="R296" s="67">
        <v>0.22727272727272727</v>
      </c>
      <c r="S296" s="67">
        <v>0</v>
      </c>
      <c r="T296" s="67">
        <v>0.61363636363636365</v>
      </c>
      <c r="U296" s="67">
        <v>0.15909090909090909</v>
      </c>
      <c r="V296" s="123">
        <v>44</v>
      </c>
      <c r="W296" s="67" t="s">
        <v>694</v>
      </c>
      <c r="X296" s="67" t="s">
        <v>694</v>
      </c>
      <c r="Y296" s="67" t="s">
        <v>694</v>
      </c>
      <c r="Z296" s="67" t="s">
        <v>694</v>
      </c>
      <c r="AA296" s="67" t="s">
        <v>694</v>
      </c>
      <c r="AB296" s="123" t="s">
        <v>694</v>
      </c>
      <c r="AC296" s="63">
        <v>5.128205128205128E-2</v>
      </c>
      <c r="AD296" s="32">
        <v>0.30769230769230771</v>
      </c>
      <c r="AE296" s="63">
        <v>0</v>
      </c>
      <c r="AF296" s="63">
        <v>0.53846153846153844</v>
      </c>
      <c r="AG296" s="63">
        <v>0.10256410256410256</v>
      </c>
      <c r="AH296" s="59">
        <v>39</v>
      </c>
      <c r="AI296" s="63" t="s">
        <v>694</v>
      </c>
      <c r="AJ296" s="63" t="s">
        <v>694</v>
      </c>
      <c r="AK296" s="63" t="s">
        <v>694</v>
      </c>
      <c r="AL296" s="63" t="s">
        <v>694</v>
      </c>
      <c r="AM296" s="63" t="s">
        <v>694</v>
      </c>
      <c r="AN296" s="63" t="s">
        <v>694</v>
      </c>
      <c r="AO296" s="116">
        <v>5.5555555555555552E-2</v>
      </c>
      <c r="AP296" s="116">
        <v>0.3611111111111111</v>
      </c>
      <c r="AQ296" s="116">
        <v>2.7777777777777776E-2</v>
      </c>
      <c r="AR296" s="116">
        <v>0.41666666666666669</v>
      </c>
      <c r="AS296" s="116">
        <v>0.1388888888888889</v>
      </c>
      <c r="AT296" s="117">
        <v>36</v>
      </c>
      <c r="AU296" s="116" t="s">
        <v>694</v>
      </c>
      <c r="AV296" s="116" t="s">
        <v>694</v>
      </c>
      <c r="AW296" s="116" t="s">
        <v>694</v>
      </c>
      <c r="AX296" s="116" t="s">
        <v>694</v>
      </c>
      <c r="AY296" s="116" t="s">
        <v>694</v>
      </c>
      <c r="AZ296" s="117" t="s">
        <v>694</v>
      </c>
    </row>
    <row r="297" spans="1:52">
      <c r="A297" s="57" t="s">
        <v>573</v>
      </c>
      <c r="B297" s="58">
        <v>105</v>
      </c>
      <c r="C297" s="58" t="s">
        <v>13</v>
      </c>
      <c r="D297" s="21" t="s">
        <v>574</v>
      </c>
      <c r="E297" s="60">
        <v>1</v>
      </c>
      <c r="F297" s="60">
        <v>0</v>
      </c>
      <c r="G297" s="60">
        <v>0</v>
      </c>
      <c r="H297" s="60">
        <v>0</v>
      </c>
      <c r="I297" s="60">
        <v>0</v>
      </c>
      <c r="J297" s="59">
        <v>21</v>
      </c>
      <c r="K297" s="63" t="s">
        <v>694</v>
      </c>
      <c r="L297" s="32" t="s">
        <v>694</v>
      </c>
      <c r="M297" s="63" t="s">
        <v>694</v>
      </c>
      <c r="N297" s="63" t="s">
        <v>694</v>
      </c>
      <c r="O297" s="63" t="s">
        <v>694</v>
      </c>
      <c r="P297" s="63" t="s">
        <v>694</v>
      </c>
      <c r="Q297" s="67">
        <v>0.96296296296296291</v>
      </c>
      <c r="R297" s="67">
        <v>3.7037037037037035E-2</v>
      </c>
      <c r="S297" s="67">
        <v>0</v>
      </c>
      <c r="T297" s="67">
        <v>0</v>
      </c>
      <c r="U297" s="67">
        <v>0</v>
      </c>
      <c r="V297" s="123">
        <v>27</v>
      </c>
      <c r="W297" s="67" t="s">
        <v>694</v>
      </c>
      <c r="X297" s="67" t="s">
        <v>694</v>
      </c>
      <c r="Y297" s="67" t="s">
        <v>694</v>
      </c>
      <c r="Z297" s="67" t="s">
        <v>694</v>
      </c>
      <c r="AA297" s="67" t="s">
        <v>694</v>
      </c>
      <c r="AB297" s="123" t="s">
        <v>694</v>
      </c>
      <c r="AC297" s="63">
        <v>1</v>
      </c>
      <c r="AD297" s="32">
        <v>0</v>
      </c>
      <c r="AE297" s="63">
        <v>0</v>
      </c>
      <c r="AF297" s="63">
        <v>0</v>
      </c>
      <c r="AG297" s="63">
        <v>0</v>
      </c>
      <c r="AH297" s="59">
        <v>17</v>
      </c>
      <c r="AI297" s="63" t="s">
        <v>694</v>
      </c>
      <c r="AJ297" s="63" t="s">
        <v>694</v>
      </c>
      <c r="AK297" s="63" t="s">
        <v>694</v>
      </c>
      <c r="AL297" s="63" t="s">
        <v>694</v>
      </c>
      <c r="AM297" s="63" t="s">
        <v>694</v>
      </c>
      <c r="AN297" s="63" t="s">
        <v>694</v>
      </c>
      <c r="AO297" s="116">
        <v>1</v>
      </c>
      <c r="AP297" s="116">
        <v>0</v>
      </c>
      <c r="AQ297" s="116">
        <v>0</v>
      </c>
      <c r="AR297" s="116">
        <v>0</v>
      </c>
      <c r="AS297" s="116">
        <v>0</v>
      </c>
      <c r="AT297" s="117">
        <v>27</v>
      </c>
      <c r="AU297" s="116" t="s">
        <v>694</v>
      </c>
      <c r="AV297" s="116" t="s">
        <v>694</v>
      </c>
      <c r="AW297" s="116" t="s">
        <v>694</v>
      </c>
      <c r="AX297" s="116" t="s">
        <v>694</v>
      </c>
      <c r="AY297" s="116" t="s">
        <v>694</v>
      </c>
      <c r="AZ297" s="117" t="s">
        <v>694</v>
      </c>
    </row>
    <row r="298" spans="1:52">
      <c r="A298" s="57" t="s">
        <v>575</v>
      </c>
      <c r="B298" s="58">
        <v>171</v>
      </c>
      <c r="C298" s="58" t="s">
        <v>13</v>
      </c>
      <c r="D298" s="21" t="s">
        <v>576</v>
      </c>
      <c r="E298" s="60">
        <v>0.58333333333333337</v>
      </c>
      <c r="F298" s="60">
        <v>0.41666666666666669</v>
      </c>
      <c r="G298" s="60">
        <v>0</v>
      </c>
      <c r="H298" s="60">
        <v>0</v>
      </c>
      <c r="I298" s="60">
        <v>0</v>
      </c>
      <c r="J298" s="59">
        <v>12</v>
      </c>
      <c r="K298" s="63" t="s">
        <v>694</v>
      </c>
      <c r="L298" s="32" t="s">
        <v>694</v>
      </c>
      <c r="M298" s="63" t="s">
        <v>694</v>
      </c>
      <c r="N298" s="63" t="s">
        <v>694</v>
      </c>
      <c r="O298" s="63" t="s">
        <v>694</v>
      </c>
      <c r="P298" s="63" t="s">
        <v>694</v>
      </c>
      <c r="Q298" s="67">
        <v>0.4</v>
      </c>
      <c r="R298" s="67">
        <v>0.6</v>
      </c>
      <c r="S298" s="67">
        <v>0</v>
      </c>
      <c r="T298" s="67">
        <v>0</v>
      </c>
      <c r="U298" s="67">
        <v>0</v>
      </c>
      <c r="V298" s="123">
        <v>15</v>
      </c>
      <c r="W298" s="67" t="s">
        <v>694</v>
      </c>
      <c r="X298" s="67" t="s">
        <v>694</v>
      </c>
      <c r="Y298" s="67" t="s">
        <v>694</v>
      </c>
      <c r="Z298" s="67" t="s">
        <v>694</v>
      </c>
      <c r="AA298" s="67" t="s">
        <v>694</v>
      </c>
      <c r="AB298" s="123" t="s">
        <v>694</v>
      </c>
      <c r="AC298" s="63">
        <v>0.4</v>
      </c>
      <c r="AD298" s="32">
        <v>0.6</v>
      </c>
      <c r="AE298" s="63">
        <v>0</v>
      </c>
      <c r="AF298" s="63">
        <v>0</v>
      </c>
      <c r="AG298" s="63">
        <v>0</v>
      </c>
      <c r="AH298" s="59">
        <v>10</v>
      </c>
      <c r="AI298" s="63" t="s">
        <v>694</v>
      </c>
      <c r="AJ298" s="63" t="s">
        <v>694</v>
      </c>
      <c r="AK298" s="63" t="s">
        <v>694</v>
      </c>
      <c r="AL298" s="63" t="s">
        <v>694</v>
      </c>
      <c r="AM298" s="63" t="s">
        <v>694</v>
      </c>
      <c r="AN298" s="63" t="s">
        <v>694</v>
      </c>
      <c r="AO298" s="116">
        <v>0.63636363636363635</v>
      </c>
      <c r="AP298" s="116">
        <v>0.36363636363636365</v>
      </c>
      <c r="AQ298" s="116">
        <v>0</v>
      </c>
      <c r="AR298" s="116">
        <v>0</v>
      </c>
      <c r="AS298" s="116">
        <v>0</v>
      </c>
      <c r="AT298" s="117">
        <v>11</v>
      </c>
      <c r="AU298" s="116" t="s">
        <v>694</v>
      </c>
      <c r="AV298" s="116" t="s">
        <v>694</v>
      </c>
      <c r="AW298" s="116" t="s">
        <v>694</v>
      </c>
      <c r="AX298" s="116" t="s">
        <v>694</v>
      </c>
      <c r="AY298" s="116" t="s">
        <v>694</v>
      </c>
      <c r="AZ298" s="117" t="s">
        <v>694</v>
      </c>
    </row>
    <row r="299" spans="1:52">
      <c r="A299" s="58">
        <v>34979</v>
      </c>
      <c r="B299" s="58">
        <v>113</v>
      </c>
      <c r="C299" s="58" t="s">
        <v>13</v>
      </c>
      <c r="D299" s="21" t="s">
        <v>577</v>
      </c>
      <c r="E299" s="63" t="s">
        <v>694</v>
      </c>
      <c r="F299" s="32" t="s">
        <v>694</v>
      </c>
      <c r="G299" s="63" t="s">
        <v>694</v>
      </c>
      <c r="H299" s="63" t="s">
        <v>694</v>
      </c>
      <c r="I299" s="63" t="s">
        <v>694</v>
      </c>
      <c r="J299" s="63" t="s">
        <v>694</v>
      </c>
      <c r="K299" s="63" t="s">
        <v>694</v>
      </c>
      <c r="L299" s="32" t="s">
        <v>694</v>
      </c>
      <c r="M299" s="63" t="s">
        <v>694</v>
      </c>
      <c r="N299" s="63" t="s">
        <v>694</v>
      </c>
      <c r="O299" s="63" t="s">
        <v>694</v>
      </c>
      <c r="P299" s="63" t="s">
        <v>694</v>
      </c>
      <c r="Q299" s="67" t="s">
        <v>694</v>
      </c>
      <c r="R299" s="67" t="s">
        <v>694</v>
      </c>
      <c r="S299" s="67" t="s">
        <v>694</v>
      </c>
      <c r="T299" s="67" t="s">
        <v>694</v>
      </c>
      <c r="U299" s="67" t="s">
        <v>694</v>
      </c>
      <c r="V299" s="123" t="s">
        <v>694</v>
      </c>
      <c r="W299" s="67" t="s">
        <v>694</v>
      </c>
      <c r="X299" s="67" t="s">
        <v>694</v>
      </c>
      <c r="Y299" s="67" t="s">
        <v>694</v>
      </c>
      <c r="Z299" s="67" t="s">
        <v>694</v>
      </c>
      <c r="AA299" s="67" t="s">
        <v>694</v>
      </c>
      <c r="AB299" s="123" t="s">
        <v>694</v>
      </c>
      <c r="AC299" s="63" t="s">
        <v>694</v>
      </c>
      <c r="AD299" s="32" t="s">
        <v>694</v>
      </c>
      <c r="AE299" s="63" t="s">
        <v>694</v>
      </c>
      <c r="AF299" s="63" t="s">
        <v>694</v>
      </c>
      <c r="AG299" s="63" t="s">
        <v>694</v>
      </c>
      <c r="AH299" s="63" t="s">
        <v>694</v>
      </c>
      <c r="AI299" s="63" t="s">
        <v>694</v>
      </c>
      <c r="AJ299" s="63" t="s">
        <v>694</v>
      </c>
      <c r="AK299" s="63" t="s">
        <v>694</v>
      </c>
      <c r="AL299" s="63" t="s">
        <v>694</v>
      </c>
      <c r="AM299" s="63" t="s">
        <v>694</v>
      </c>
      <c r="AN299" s="63" t="s">
        <v>694</v>
      </c>
      <c r="AO299" s="116" t="s">
        <v>694</v>
      </c>
      <c r="AP299" s="116" t="s">
        <v>694</v>
      </c>
      <c r="AQ299" s="116" t="s">
        <v>694</v>
      </c>
      <c r="AR299" s="116" t="s">
        <v>694</v>
      </c>
      <c r="AS299" s="116" t="s">
        <v>694</v>
      </c>
      <c r="AT299" s="117" t="s">
        <v>694</v>
      </c>
      <c r="AU299" s="116" t="s">
        <v>694</v>
      </c>
      <c r="AV299" s="116" t="s">
        <v>694</v>
      </c>
      <c r="AW299" s="116" t="s">
        <v>694</v>
      </c>
      <c r="AX299" s="116" t="s">
        <v>694</v>
      </c>
      <c r="AY299" s="116" t="s">
        <v>694</v>
      </c>
      <c r="AZ299" s="117" t="s">
        <v>694</v>
      </c>
    </row>
    <row r="300" spans="1:52">
      <c r="A300" s="57" t="s">
        <v>578</v>
      </c>
      <c r="B300" s="58">
        <v>112</v>
      </c>
      <c r="C300" s="58" t="s">
        <v>13</v>
      </c>
      <c r="D300" s="21" t="s">
        <v>579</v>
      </c>
      <c r="E300" s="60">
        <v>5.8823529411764705E-2</v>
      </c>
      <c r="F300" s="60">
        <v>0.67647058823529416</v>
      </c>
      <c r="G300" s="60">
        <v>0</v>
      </c>
      <c r="H300" s="60">
        <v>0.11764705882352941</v>
      </c>
      <c r="I300" s="60">
        <v>0.14705882352941177</v>
      </c>
      <c r="J300" s="59">
        <v>34</v>
      </c>
      <c r="K300" s="60" t="s">
        <v>774</v>
      </c>
      <c r="L300" s="60" t="s">
        <v>774</v>
      </c>
      <c r="M300" s="60" t="s">
        <v>774</v>
      </c>
      <c r="N300" s="60" t="s">
        <v>774</v>
      </c>
      <c r="O300" s="60" t="s">
        <v>774</v>
      </c>
      <c r="P300" s="60" t="s">
        <v>774</v>
      </c>
      <c r="Q300" s="67">
        <v>3.7037037037037035E-2</v>
      </c>
      <c r="R300" s="67">
        <v>0.55555555555555558</v>
      </c>
      <c r="S300" s="67">
        <v>0</v>
      </c>
      <c r="T300" s="67">
        <v>0.25925925925925924</v>
      </c>
      <c r="U300" s="67">
        <v>0.14814814814814814</v>
      </c>
      <c r="V300" s="123">
        <v>27</v>
      </c>
      <c r="W300" s="67" t="s">
        <v>774</v>
      </c>
      <c r="X300" s="67" t="s">
        <v>774</v>
      </c>
      <c r="Y300" s="67" t="s">
        <v>774</v>
      </c>
      <c r="Z300" s="67" t="s">
        <v>774</v>
      </c>
      <c r="AA300" s="67" t="s">
        <v>774</v>
      </c>
      <c r="AB300" s="123" t="s">
        <v>774</v>
      </c>
      <c r="AC300" s="63">
        <v>0</v>
      </c>
      <c r="AD300" s="32">
        <v>0.5</v>
      </c>
      <c r="AE300" s="63">
        <v>0</v>
      </c>
      <c r="AF300" s="63">
        <v>0.31578947368421051</v>
      </c>
      <c r="AG300" s="63">
        <v>0.18421052631578946</v>
      </c>
      <c r="AH300" s="59">
        <v>38</v>
      </c>
      <c r="AI300" s="63" t="s">
        <v>694</v>
      </c>
      <c r="AJ300" s="63" t="s">
        <v>694</v>
      </c>
      <c r="AK300" s="63" t="s">
        <v>694</v>
      </c>
      <c r="AL300" s="63" t="s">
        <v>694</v>
      </c>
      <c r="AM300" s="63" t="s">
        <v>694</v>
      </c>
      <c r="AN300" s="63" t="s">
        <v>694</v>
      </c>
      <c r="AO300" s="116">
        <v>3.2258064516129031E-2</v>
      </c>
      <c r="AP300" s="116">
        <v>0.70967741935483875</v>
      </c>
      <c r="AQ300" s="116">
        <v>0</v>
      </c>
      <c r="AR300" s="116">
        <v>3.2258064516129031E-2</v>
      </c>
      <c r="AS300" s="116">
        <v>0.22580645161290322</v>
      </c>
      <c r="AT300" s="117">
        <v>31</v>
      </c>
      <c r="AU300" s="116" t="s">
        <v>694</v>
      </c>
      <c r="AV300" s="116" t="s">
        <v>694</v>
      </c>
      <c r="AW300" s="116" t="s">
        <v>694</v>
      </c>
      <c r="AX300" s="116" t="s">
        <v>694</v>
      </c>
      <c r="AY300" s="116" t="s">
        <v>694</v>
      </c>
      <c r="AZ300" s="117" t="s">
        <v>694</v>
      </c>
    </row>
    <row r="301" spans="1:52">
      <c r="A301" s="57" t="s">
        <v>580</v>
      </c>
      <c r="B301" s="58">
        <v>101</v>
      </c>
      <c r="C301" s="58" t="s">
        <v>13</v>
      </c>
      <c r="D301" s="21" t="s">
        <v>581</v>
      </c>
      <c r="E301" s="60" t="s">
        <v>774</v>
      </c>
      <c r="F301" s="60" t="s">
        <v>774</v>
      </c>
      <c r="G301" s="60" t="s">
        <v>774</v>
      </c>
      <c r="H301" s="60" t="s">
        <v>774</v>
      </c>
      <c r="I301" s="60" t="s">
        <v>774</v>
      </c>
      <c r="J301" s="60" t="s">
        <v>774</v>
      </c>
      <c r="K301" s="63" t="s">
        <v>694</v>
      </c>
      <c r="L301" s="32" t="s">
        <v>694</v>
      </c>
      <c r="M301" s="63" t="s">
        <v>694</v>
      </c>
      <c r="N301" s="63" t="s">
        <v>694</v>
      </c>
      <c r="O301" s="63" t="s">
        <v>694</v>
      </c>
      <c r="P301" s="63" t="s">
        <v>694</v>
      </c>
      <c r="Q301" s="67" t="s">
        <v>774</v>
      </c>
      <c r="R301" s="67" t="s">
        <v>774</v>
      </c>
      <c r="S301" s="67" t="s">
        <v>774</v>
      </c>
      <c r="T301" s="67" t="s">
        <v>774</v>
      </c>
      <c r="U301" s="67" t="s">
        <v>774</v>
      </c>
      <c r="V301" s="123" t="s">
        <v>774</v>
      </c>
      <c r="W301" s="67" t="s">
        <v>694</v>
      </c>
      <c r="X301" s="67" t="s">
        <v>694</v>
      </c>
      <c r="Y301" s="67" t="s">
        <v>694</v>
      </c>
      <c r="Z301" s="67" t="s">
        <v>694</v>
      </c>
      <c r="AA301" s="67" t="s">
        <v>694</v>
      </c>
      <c r="AB301" s="123" t="s">
        <v>694</v>
      </c>
      <c r="AC301" s="63" t="s">
        <v>774</v>
      </c>
      <c r="AD301" s="32" t="s">
        <v>774</v>
      </c>
      <c r="AE301" s="63" t="s">
        <v>774</v>
      </c>
      <c r="AF301" s="63" t="s">
        <v>774</v>
      </c>
      <c r="AG301" s="63" t="s">
        <v>774</v>
      </c>
      <c r="AH301" s="59" t="s">
        <v>774</v>
      </c>
      <c r="AI301" s="63" t="s">
        <v>694</v>
      </c>
      <c r="AJ301" s="63" t="s">
        <v>694</v>
      </c>
      <c r="AK301" s="63" t="s">
        <v>694</v>
      </c>
      <c r="AL301" s="63" t="s">
        <v>694</v>
      </c>
      <c r="AM301" s="63" t="s">
        <v>694</v>
      </c>
      <c r="AN301" s="63" t="s">
        <v>694</v>
      </c>
      <c r="AO301" s="116" t="s">
        <v>774</v>
      </c>
      <c r="AP301" s="116" t="s">
        <v>774</v>
      </c>
      <c r="AQ301" s="116" t="s">
        <v>774</v>
      </c>
      <c r="AR301" s="116" t="s">
        <v>774</v>
      </c>
      <c r="AS301" s="116" t="s">
        <v>774</v>
      </c>
      <c r="AT301" s="116" t="s">
        <v>774</v>
      </c>
      <c r="AU301" s="116" t="s">
        <v>694</v>
      </c>
      <c r="AV301" s="116" t="s">
        <v>694</v>
      </c>
      <c r="AW301" s="116" t="s">
        <v>694</v>
      </c>
      <c r="AX301" s="116" t="s">
        <v>694</v>
      </c>
      <c r="AY301" s="116" t="s">
        <v>694</v>
      </c>
      <c r="AZ301" s="117" t="s">
        <v>694</v>
      </c>
    </row>
    <row r="302" spans="1:52">
      <c r="A302" s="57" t="s">
        <v>582</v>
      </c>
      <c r="B302" s="58">
        <v>171</v>
      </c>
      <c r="C302" s="58" t="s">
        <v>13</v>
      </c>
      <c r="D302" s="21" t="s">
        <v>583</v>
      </c>
      <c r="E302" s="60" t="s">
        <v>774</v>
      </c>
      <c r="F302" s="60" t="s">
        <v>774</v>
      </c>
      <c r="G302" s="60" t="s">
        <v>774</v>
      </c>
      <c r="H302" s="60" t="s">
        <v>774</v>
      </c>
      <c r="I302" s="60" t="s">
        <v>774</v>
      </c>
      <c r="J302" s="60" t="s">
        <v>774</v>
      </c>
      <c r="K302" s="63" t="s">
        <v>694</v>
      </c>
      <c r="L302" s="32" t="s">
        <v>694</v>
      </c>
      <c r="M302" s="63" t="s">
        <v>694</v>
      </c>
      <c r="N302" s="63" t="s">
        <v>694</v>
      </c>
      <c r="O302" s="63" t="s">
        <v>694</v>
      </c>
      <c r="P302" s="63" t="s">
        <v>694</v>
      </c>
      <c r="Q302" s="67" t="s">
        <v>774</v>
      </c>
      <c r="R302" s="67" t="s">
        <v>774</v>
      </c>
      <c r="S302" s="67" t="s">
        <v>774</v>
      </c>
      <c r="T302" s="67" t="s">
        <v>774</v>
      </c>
      <c r="U302" s="67" t="s">
        <v>774</v>
      </c>
      <c r="V302" s="123" t="s">
        <v>774</v>
      </c>
      <c r="W302" s="67" t="s">
        <v>694</v>
      </c>
      <c r="X302" s="67" t="s">
        <v>694</v>
      </c>
      <c r="Y302" s="67" t="s">
        <v>694</v>
      </c>
      <c r="Z302" s="67" t="s">
        <v>694</v>
      </c>
      <c r="AA302" s="67" t="s">
        <v>694</v>
      </c>
      <c r="AB302" s="123" t="s">
        <v>694</v>
      </c>
      <c r="AC302" s="63" t="s">
        <v>774</v>
      </c>
      <c r="AD302" s="32" t="s">
        <v>774</v>
      </c>
      <c r="AE302" s="63" t="s">
        <v>774</v>
      </c>
      <c r="AF302" s="63" t="s">
        <v>774</v>
      </c>
      <c r="AG302" s="63" t="s">
        <v>774</v>
      </c>
      <c r="AH302" s="59" t="s">
        <v>774</v>
      </c>
      <c r="AI302" s="63" t="s">
        <v>694</v>
      </c>
      <c r="AJ302" s="63" t="s">
        <v>694</v>
      </c>
      <c r="AK302" s="63" t="s">
        <v>694</v>
      </c>
      <c r="AL302" s="63" t="s">
        <v>694</v>
      </c>
      <c r="AM302" s="63" t="s">
        <v>694</v>
      </c>
      <c r="AN302" s="63" t="s">
        <v>694</v>
      </c>
      <c r="AO302" s="116" t="s">
        <v>774</v>
      </c>
      <c r="AP302" s="116" t="s">
        <v>774</v>
      </c>
      <c r="AQ302" s="116" t="s">
        <v>774</v>
      </c>
      <c r="AR302" s="116" t="s">
        <v>774</v>
      </c>
      <c r="AS302" s="116" t="s">
        <v>774</v>
      </c>
      <c r="AT302" s="116" t="s">
        <v>774</v>
      </c>
      <c r="AU302" s="116" t="s">
        <v>694</v>
      </c>
      <c r="AV302" s="116" t="s">
        <v>694</v>
      </c>
      <c r="AW302" s="116" t="s">
        <v>694</v>
      </c>
      <c r="AX302" s="116" t="s">
        <v>694</v>
      </c>
      <c r="AY302" s="116" t="s">
        <v>694</v>
      </c>
      <c r="AZ302" s="117" t="s">
        <v>694</v>
      </c>
    </row>
    <row r="303" spans="1:52">
      <c r="A303" s="57" t="s">
        <v>584</v>
      </c>
      <c r="B303" s="58">
        <v>101</v>
      </c>
      <c r="C303" s="58" t="s">
        <v>13</v>
      </c>
      <c r="D303" s="21" t="s">
        <v>585</v>
      </c>
      <c r="E303" s="60" t="s">
        <v>774</v>
      </c>
      <c r="F303" s="60" t="s">
        <v>774</v>
      </c>
      <c r="G303" s="60" t="s">
        <v>774</v>
      </c>
      <c r="H303" s="60" t="s">
        <v>774</v>
      </c>
      <c r="I303" s="60" t="s">
        <v>774</v>
      </c>
      <c r="J303" s="60" t="s">
        <v>774</v>
      </c>
      <c r="K303" s="63" t="s">
        <v>694</v>
      </c>
      <c r="L303" s="32" t="s">
        <v>694</v>
      </c>
      <c r="M303" s="63" t="s">
        <v>694</v>
      </c>
      <c r="N303" s="63" t="s">
        <v>694</v>
      </c>
      <c r="O303" s="63" t="s">
        <v>694</v>
      </c>
      <c r="P303" s="63" t="s">
        <v>694</v>
      </c>
      <c r="Q303" s="67" t="s">
        <v>774</v>
      </c>
      <c r="R303" s="67" t="s">
        <v>774</v>
      </c>
      <c r="S303" s="67" t="s">
        <v>774</v>
      </c>
      <c r="T303" s="67" t="s">
        <v>774</v>
      </c>
      <c r="U303" s="67" t="s">
        <v>774</v>
      </c>
      <c r="V303" s="123" t="s">
        <v>774</v>
      </c>
      <c r="W303" s="67" t="s">
        <v>694</v>
      </c>
      <c r="X303" s="67" t="s">
        <v>694</v>
      </c>
      <c r="Y303" s="67" t="s">
        <v>694</v>
      </c>
      <c r="Z303" s="67" t="s">
        <v>694</v>
      </c>
      <c r="AA303" s="67" t="s">
        <v>694</v>
      </c>
      <c r="AB303" s="123" t="s">
        <v>694</v>
      </c>
      <c r="AC303" s="63" t="s">
        <v>774</v>
      </c>
      <c r="AD303" s="32" t="s">
        <v>774</v>
      </c>
      <c r="AE303" s="63" t="s">
        <v>774</v>
      </c>
      <c r="AF303" s="63" t="s">
        <v>774</v>
      </c>
      <c r="AG303" s="63" t="s">
        <v>774</v>
      </c>
      <c r="AH303" s="59" t="s">
        <v>774</v>
      </c>
      <c r="AI303" s="63" t="s">
        <v>694</v>
      </c>
      <c r="AJ303" s="63" t="s">
        <v>694</v>
      </c>
      <c r="AK303" s="63" t="s">
        <v>694</v>
      </c>
      <c r="AL303" s="63" t="s">
        <v>694</v>
      </c>
      <c r="AM303" s="63" t="s">
        <v>694</v>
      </c>
      <c r="AN303" s="63" t="s">
        <v>694</v>
      </c>
      <c r="AO303" s="116" t="s">
        <v>774</v>
      </c>
      <c r="AP303" s="116" t="s">
        <v>774</v>
      </c>
      <c r="AQ303" s="116" t="s">
        <v>774</v>
      </c>
      <c r="AR303" s="116" t="s">
        <v>774</v>
      </c>
      <c r="AS303" s="116" t="s">
        <v>774</v>
      </c>
      <c r="AT303" s="116" t="s">
        <v>774</v>
      </c>
      <c r="AU303" s="116" t="s">
        <v>694</v>
      </c>
      <c r="AV303" s="116" t="s">
        <v>694</v>
      </c>
      <c r="AW303" s="116" t="s">
        <v>694</v>
      </c>
      <c r="AX303" s="116" t="s">
        <v>694</v>
      </c>
      <c r="AY303" s="116" t="s">
        <v>694</v>
      </c>
      <c r="AZ303" s="117" t="s">
        <v>694</v>
      </c>
    </row>
    <row r="304" spans="1:52">
      <c r="A304" s="57" t="s">
        <v>586</v>
      </c>
      <c r="B304" s="58">
        <v>171</v>
      </c>
      <c r="C304" s="58" t="s">
        <v>13</v>
      </c>
      <c r="D304" s="21" t="s">
        <v>587</v>
      </c>
      <c r="E304" s="60">
        <v>0.76249999999999996</v>
      </c>
      <c r="F304" s="60">
        <v>0.1875</v>
      </c>
      <c r="G304" s="60">
        <v>0</v>
      </c>
      <c r="H304" s="60">
        <v>0.05</v>
      </c>
      <c r="I304" s="60">
        <v>0</v>
      </c>
      <c r="J304" s="59">
        <v>80</v>
      </c>
      <c r="K304" s="63" t="s">
        <v>694</v>
      </c>
      <c r="L304" s="32" t="s">
        <v>694</v>
      </c>
      <c r="M304" s="63" t="s">
        <v>694</v>
      </c>
      <c r="N304" s="63" t="s">
        <v>694</v>
      </c>
      <c r="O304" s="63" t="s">
        <v>694</v>
      </c>
      <c r="P304" s="63" t="s">
        <v>694</v>
      </c>
      <c r="Q304" s="67">
        <v>0.76543209876543206</v>
      </c>
      <c r="R304" s="67">
        <v>0.16049382716049382</v>
      </c>
      <c r="S304" s="67">
        <v>0</v>
      </c>
      <c r="T304" s="67">
        <v>7.407407407407407E-2</v>
      </c>
      <c r="U304" s="67">
        <v>0</v>
      </c>
      <c r="V304" s="123">
        <v>81</v>
      </c>
      <c r="W304" s="67" t="s">
        <v>694</v>
      </c>
      <c r="X304" s="67" t="s">
        <v>694</v>
      </c>
      <c r="Y304" s="67" t="s">
        <v>694</v>
      </c>
      <c r="Z304" s="67" t="s">
        <v>694</v>
      </c>
      <c r="AA304" s="67" t="s">
        <v>694</v>
      </c>
      <c r="AB304" s="123" t="s">
        <v>694</v>
      </c>
      <c r="AC304" s="63">
        <v>0.78787878787878785</v>
      </c>
      <c r="AD304" s="32">
        <v>8.0808080808080815E-2</v>
      </c>
      <c r="AE304" s="63">
        <v>0</v>
      </c>
      <c r="AF304" s="63">
        <v>0.12121212121212122</v>
      </c>
      <c r="AG304" s="63">
        <v>1.0101010101010102E-2</v>
      </c>
      <c r="AH304" s="59">
        <v>99</v>
      </c>
      <c r="AI304" s="63" t="s">
        <v>774</v>
      </c>
      <c r="AJ304" s="32" t="s">
        <v>774</v>
      </c>
      <c r="AK304" s="63" t="s">
        <v>774</v>
      </c>
      <c r="AL304" s="63" t="s">
        <v>774</v>
      </c>
      <c r="AM304" s="63" t="s">
        <v>774</v>
      </c>
      <c r="AN304" s="59" t="s">
        <v>774</v>
      </c>
      <c r="AO304" s="116">
        <v>0.81818181818181823</v>
      </c>
      <c r="AP304" s="116">
        <v>4.5454545454545456E-2</v>
      </c>
      <c r="AQ304" s="116">
        <v>0</v>
      </c>
      <c r="AR304" s="116">
        <v>9.0909090909090912E-2</v>
      </c>
      <c r="AS304" s="116">
        <v>4.5454545454545456E-2</v>
      </c>
      <c r="AT304" s="117">
        <v>88</v>
      </c>
      <c r="AU304" s="116" t="s">
        <v>774</v>
      </c>
      <c r="AV304" s="116" t="s">
        <v>774</v>
      </c>
      <c r="AW304" s="116" t="s">
        <v>774</v>
      </c>
      <c r="AX304" s="116" t="s">
        <v>774</v>
      </c>
      <c r="AY304" s="116" t="s">
        <v>774</v>
      </c>
      <c r="AZ304" s="116" t="s">
        <v>774</v>
      </c>
    </row>
    <row r="305" spans="1:52">
      <c r="A305" s="57" t="s">
        <v>588</v>
      </c>
      <c r="B305" s="58">
        <v>105</v>
      </c>
      <c r="C305" s="58" t="s">
        <v>13</v>
      </c>
      <c r="D305" s="21" t="s">
        <v>589</v>
      </c>
      <c r="E305" s="60">
        <v>0.19047619047619047</v>
      </c>
      <c r="F305" s="60">
        <v>0.3968253968253968</v>
      </c>
      <c r="G305" s="60">
        <v>0</v>
      </c>
      <c r="H305" s="60">
        <v>0.22222222222222221</v>
      </c>
      <c r="I305" s="60">
        <v>0.19047619047619047</v>
      </c>
      <c r="J305" s="59">
        <v>63</v>
      </c>
      <c r="K305" s="60" t="s">
        <v>774</v>
      </c>
      <c r="L305" s="60" t="s">
        <v>774</v>
      </c>
      <c r="M305" s="60" t="s">
        <v>774</v>
      </c>
      <c r="N305" s="60" t="s">
        <v>774</v>
      </c>
      <c r="O305" s="60" t="s">
        <v>774</v>
      </c>
      <c r="P305" s="60" t="s">
        <v>774</v>
      </c>
      <c r="Q305" s="67">
        <v>0.10606060606060606</v>
      </c>
      <c r="R305" s="67">
        <v>0.5</v>
      </c>
      <c r="S305" s="67">
        <v>3.0303030303030304E-2</v>
      </c>
      <c r="T305" s="67">
        <v>0.15151515151515152</v>
      </c>
      <c r="U305" s="67">
        <v>0.21212121212121213</v>
      </c>
      <c r="V305" s="123">
        <v>66</v>
      </c>
      <c r="W305" s="67" t="s">
        <v>694</v>
      </c>
      <c r="X305" s="67" t="s">
        <v>694</v>
      </c>
      <c r="Y305" s="67" t="s">
        <v>694</v>
      </c>
      <c r="Z305" s="67" t="s">
        <v>694</v>
      </c>
      <c r="AA305" s="67" t="s">
        <v>694</v>
      </c>
      <c r="AB305" s="123" t="s">
        <v>694</v>
      </c>
      <c r="AC305" s="63">
        <v>0.10526315789473684</v>
      </c>
      <c r="AD305" s="32">
        <v>0.54385964912280704</v>
      </c>
      <c r="AE305" s="63">
        <v>1.7543859649122806E-2</v>
      </c>
      <c r="AF305" s="63">
        <v>0.17543859649122806</v>
      </c>
      <c r="AG305" s="63">
        <v>0.15789473684210525</v>
      </c>
      <c r="AH305" s="59">
        <v>57</v>
      </c>
      <c r="AI305" s="63" t="s">
        <v>694</v>
      </c>
      <c r="AJ305" s="63" t="s">
        <v>694</v>
      </c>
      <c r="AK305" s="63" t="s">
        <v>694</v>
      </c>
      <c r="AL305" s="63" t="s">
        <v>694</v>
      </c>
      <c r="AM305" s="63" t="s">
        <v>694</v>
      </c>
      <c r="AN305" s="63" t="s">
        <v>694</v>
      </c>
      <c r="AO305" s="116">
        <v>3.6363636363636362E-2</v>
      </c>
      <c r="AP305" s="116">
        <v>0.49090909090909091</v>
      </c>
      <c r="AQ305" s="116">
        <v>1.8181818181818181E-2</v>
      </c>
      <c r="AR305" s="116">
        <v>0.30909090909090908</v>
      </c>
      <c r="AS305" s="116">
        <v>0.14545454545454545</v>
      </c>
      <c r="AT305" s="117">
        <v>55</v>
      </c>
      <c r="AU305" s="116" t="s">
        <v>694</v>
      </c>
      <c r="AV305" s="116" t="s">
        <v>694</v>
      </c>
      <c r="AW305" s="116" t="s">
        <v>694</v>
      </c>
      <c r="AX305" s="116" t="s">
        <v>694</v>
      </c>
      <c r="AY305" s="116" t="s">
        <v>694</v>
      </c>
      <c r="AZ305" s="117" t="s">
        <v>694</v>
      </c>
    </row>
    <row r="306" spans="1:52">
      <c r="A306" s="57" t="s">
        <v>590</v>
      </c>
      <c r="B306" s="58">
        <v>101</v>
      </c>
      <c r="C306" s="58" t="s">
        <v>13</v>
      </c>
      <c r="D306" s="21" t="s">
        <v>591</v>
      </c>
      <c r="E306" s="60">
        <v>0.21428571428571427</v>
      </c>
      <c r="F306" s="60">
        <v>0.5357142857142857</v>
      </c>
      <c r="G306" s="60">
        <v>0</v>
      </c>
      <c r="H306" s="60">
        <v>0</v>
      </c>
      <c r="I306" s="60">
        <v>0.25</v>
      </c>
      <c r="J306" s="59">
        <v>28</v>
      </c>
      <c r="K306" s="60" t="s">
        <v>774</v>
      </c>
      <c r="L306" s="60" t="s">
        <v>774</v>
      </c>
      <c r="M306" s="60" t="s">
        <v>774</v>
      </c>
      <c r="N306" s="60" t="s">
        <v>774</v>
      </c>
      <c r="O306" s="60" t="s">
        <v>774</v>
      </c>
      <c r="P306" s="60" t="s">
        <v>774</v>
      </c>
      <c r="Q306" s="67">
        <v>0.21428571428571427</v>
      </c>
      <c r="R306" s="67">
        <v>0.52380952380952384</v>
      </c>
      <c r="S306" s="67">
        <v>0</v>
      </c>
      <c r="T306" s="67">
        <v>0.23809523809523808</v>
      </c>
      <c r="U306" s="67">
        <v>2.3809523809523808E-2</v>
      </c>
      <c r="V306" s="123">
        <v>42</v>
      </c>
      <c r="W306" s="67" t="s">
        <v>774</v>
      </c>
      <c r="X306" s="67" t="s">
        <v>774</v>
      </c>
      <c r="Y306" s="67" t="s">
        <v>774</v>
      </c>
      <c r="Z306" s="67" t="s">
        <v>774</v>
      </c>
      <c r="AA306" s="67" t="s">
        <v>774</v>
      </c>
      <c r="AB306" s="123" t="s">
        <v>774</v>
      </c>
      <c r="AC306" s="63">
        <v>0.16666666666666666</v>
      </c>
      <c r="AD306" s="32">
        <v>0.44444444444444442</v>
      </c>
      <c r="AE306" s="63">
        <v>0</v>
      </c>
      <c r="AF306" s="63">
        <v>0.30555555555555558</v>
      </c>
      <c r="AG306" s="63">
        <v>8.3333333333333329E-2</v>
      </c>
      <c r="AH306" s="59">
        <v>36</v>
      </c>
      <c r="AI306" s="63" t="s">
        <v>774</v>
      </c>
      <c r="AJ306" s="32" t="s">
        <v>774</v>
      </c>
      <c r="AK306" s="63" t="s">
        <v>774</v>
      </c>
      <c r="AL306" s="63" t="s">
        <v>774</v>
      </c>
      <c r="AM306" s="63" t="s">
        <v>774</v>
      </c>
      <c r="AN306" s="59" t="s">
        <v>774</v>
      </c>
      <c r="AO306" s="116">
        <v>0.36666666666666664</v>
      </c>
      <c r="AP306" s="116">
        <v>0.36666666666666664</v>
      </c>
      <c r="AQ306" s="116">
        <v>0</v>
      </c>
      <c r="AR306" s="116">
        <v>0.13333333333333333</v>
      </c>
      <c r="AS306" s="116">
        <v>0.13333333333333333</v>
      </c>
      <c r="AT306" s="117">
        <v>30</v>
      </c>
      <c r="AU306" s="116" t="s">
        <v>774</v>
      </c>
      <c r="AV306" s="116" t="s">
        <v>774</v>
      </c>
      <c r="AW306" s="116" t="s">
        <v>774</v>
      </c>
      <c r="AX306" s="116" t="s">
        <v>774</v>
      </c>
      <c r="AY306" s="116" t="s">
        <v>774</v>
      </c>
      <c r="AZ306" s="116" t="s">
        <v>774</v>
      </c>
    </row>
    <row r="307" spans="1:52">
      <c r="A307" s="58">
        <v>37902</v>
      </c>
      <c r="B307" s="58">
        <v>189</v>
      </c>
      <c r="C307" s="58" t="s">
        <v>13</v>
      </c>
      <c r="D307" s="21" t="s">
        <v>592</v>
      </c>
      <c r="E307" s="63" t="s">
        <v>694</v>
      </c>
      <c r="F307" s="32" t="s">
        <v>694</v>
      </c>
      <c r="G307" s="63" t="s">
        <v>694</v>
      </c>
      <c r="H307" s="63" t="s">
        <v>694</v>
      </c>
      <c r="I307" s="63" t="s">
        <v>694</v>
      </c>
      <c r="J307" s="63" t="s">
        <v>694</v>
      </c>
      <c r="K307" s="63" t="s">
        <v>694</v>
      </c>
      <c r="L307" s="32" t="s">
        <v>694</v>
      </c>
      <c r="M307" s="63" t="s">
        <v>694</v>
      </c>
      <c r="N307" s="63" t="s">
        <v>694</v>
      </c>
      <c r="O307" s="63" t="s">
        <v>694</v>
      </c>
      <c r="P307" s="63" t="s">
        <v>694</v>
      </c>
      <c r="Q307" s="67" t="s">
        <v>694</v>
      </c>
      <c r="R307" s="67" t="s">
        <v>694</v>
      </c>
      <c r="S307" s="67" t="s">
        <v>694</v>
      </c>
      <c r="T307" s="67" t="s">
        <v>694</v>
      </c>
      <c r="U307" s="67" t="s">
        <v>694</v>
      </c>
      <c r="V307" s="123" t="s">
        <v>694</v>
      </c>
      <c r="W307" s="67" t="s">
        <v>694</v>
      </c>
      <c r="X307" s="67" t="s">
        <v>694</v>
      </c>
      <c r="Y307" s="67" t="s">
        <v>694</v>
      </c>
      <c r="Z307" s="67" t="s">
        <v>694</v>
      </c>
      <c r="AA307" s="67" t="s">
        <v>694</v>
      </c>
      <c r="AB307" s="123" t="s">
        <v>694</v>
      </c>
      <c r="AC307" s="63" t="s">
        <v>694</v>
      </c>
      <c r="AD307" s="32" t="s">
        <v>694</v>
      </c>
      <c r="AE307" s="63" t="s">
        <v>694</v>
      </c>
      <c r="AF307" s="63" t="s">
        <v>694</v>
      </c>
      <c r="AG307" s="63" t="s">
        <v>694</v>
      </c>
      <c r="AH307" s="63" t="s">
        <v>694</v>
      </c>
      <c r="AI307" s="63" t="s">
        <v>694</v>
      </c>
      <c r="AJ307" s="63" t="s">
        <v>694</v>
      </c>
      <c r="AK307" s="63" t="s">
        <v>694</v>
      </c>
      <c r="AL307" s="63" t="s">
        <v>694</v>
      </c>
      <c r="AM307" s="63" t="s">
        <v>694</v>
      </c>
      <c r="AN307" s="63" t="s">
        <v>694</v>
      </c>
      <c r="AO307" s="116" t="s">
        <v>694</v>
      </c>
      <c r="AP307" s="116" t="s">
        <v>694</v>
      </c>
      <c r="AQ307" s="116" t="s">
        <v>694</v>
      </c>
      <c r="AR307" s="116" t="s">
        <v>694</v>
      </c>
      <c r="AS307" s="116" t="s">
        <v>694</v>
      </c>
      <c r="AT307" s="117" t="s">
        <v>694</v>
      </c>
      <c r="AU307" s="116" t="s">
        <v>694</v>
      </c>
      <c r="AV307" s="116" t="s">
        <v>694</v>
      </c>
      <c r="AW307" s="116" t="s">
        <v>694</v>
      </c>
      <c r="AX307" s="116" t="s">
        <v>694</v>
      </c>
      <c r="AY307" s="116" t="s">
        <v>694</v>
      </c>
      <c r="AZ307" s="117" t="s">
        <v>694</v>
      </c>
    </row>
    <row r="308" spans="1:52">
      <c r="A308" s="57" t="s">
        <v>593</v>
      </c>
      <c r="B308" s="58">
        <v>113</v>
      </c>
      <c r="C308" s="58" t="s">
        <v>13</v>
      </c>
      <c r="D308" s="21" t="s">
        <v>594</v>
      </c>
      <c r="E308" s="63" t="s">
        <v>694</v>
      </c>
      <c r="F308" s="32" t="s">
        <v>694</v>
      </c>
      <c r="G308" s="63" t="s">
        <v>694</v>
      </c>
      <c r="H308" s="63" t="s">
        <v>694</v>
      </c>
      <c r="I308" s="63" t="s">
        <v>694</v>
      </c>
      <c r="J308" s="63" t="s">
        <v>694</v>
      </c>
      <c r="K308" s="63" t="s">
        <v>694</v>
      </c>
      <c r="L308" s="32" t="s">
        <v>694</v>
      </c>
      <c r="M308" s="63" t="s">
        <v>694</v>
      </c>
      <c r="N308" s="63" t="s">
        <v>694</v>
      </c>
      <c r="O308" s="63" t="s">
        <v>694</v>
      </c>
      <c r="P308" s="63" t="s">
        <v>694</v>
      </c>
      <c r="Q308" s="67" t="s">
        <v>774</v>
      </c>
      <c r="R308" s="67" t="s">
        <v>774</v>
      </c>
      <c r="S308" s="67" t="s">
        <v>774</v>
      </c>
      <c r="T308" s="67" t="s">
        <v>774</v>
      </c>
      <c r="U308" s="67" t="s">
        <v>774</v>
      </c>
      <c r="V308" s="123" t="s">
        <v>774</v>
      </c>
      <c r="W308" s="67" t="s">
        <v>694</v>
      </c>
      <c r="X308" s="67" t="s">
        <v>694</v>
      </c>
      <c r="Y308" s="67" t="s">
        <v>694</v>
      </c>
      <c r="Z308" s="67" t="s">
        <v>694</v>
      </c>
      <c r="AA308" s="67" t="s">
        <v>694</v>
      </c>
      <c r="AB308" s="123" t="s">
        <v>694</v>
      </c>
      <c r="AC308" s="63" t="s">
        <v>774</v>
      </c>
      <c r="AD308" s="32" t="s">
        <v>774</v>
      </c>
      <c r="AE308" s="63" t="s">
        <v>774</v>
      </c>
      <c r="AF308" s="63" t="s">
        <v>774</v>
      </c>
      <c r="AG308" s="63" t="s">
        <v>774</v>
      </c>
      <c r="AH308" s="59" t="s">
        <v>774</v>
      </c>
      <c r="AI308" s="63" t="s">
        <v>694</v>
      </c>
      <c r="AJ308" s="63" t="s">
        <v>694</v>
      </c>
      <c r="AK308" s="63" t="s">
        <v>694</v>
      </c>
      <c r="AL308" s="63" t="s">
        <v>694</v>
      </c>
      <c r="AM308" s="63" t="s">
        <v>694</v>
      </c>
      <c r="AN308" s="63" t="s">
        <v>694</v>
      </c>
      <c r="AO308" s="116" t="s">
        <v>774</v>
      </c>
      <c r="AP308" s="116" t="s">
        <v>774</v>
      </c>
      <c r="AQ308" s="116" t="s">
        <v>774</v>
      </c>
      <c r="AR308" s="116" t="s">
        <v>774</v>
      </c>
      <c r="AS308" s="116" t="s">
        <v>774</v>
      </c>
      <c r="AT308" s="116" t="s">
        <v>774</v>
      </c>
      <c r="AU308" s="116" t="s">
        <v>694</v>
      </c>
      <c r="AV308" s="116" t="s">
        <v>694</v>
      </c>
      <c r="AW308" s="116" t="s">
        <v>694</v>
      </c>
      <c r="AX308" s="116" t="s">
        <v>694</v>
      </c>
      <c r="AY308" s="116" t="s">
        <v>694</v>
      </c>
      <c r="AZ308" s="117" t="s">
        <v>694</v>
      </c>
    </row>
    <row r="309" spans="1:52">
      <c r="A309" s="57" t="s">
        <v>595</v>
      </c>
      <c r="B309" s="58">
        <v>121</v>
      </c>
      <c r="C309" s="58" t="s">
        <v>13</v>
      </c>
      <c r="D309" s="21" t="s">
        <v>596</v>
      </c>
      <c r="E309" s="60">
        <v>0.7142857142857143</v>
      </c>
      <c r="F309" s="60">
        <v>0</v>
      </c>
      <c r="G309" s="60">
        <v>0</v>
      </c>
      <c r="H309" s="60">
        <v>0.16326530612244897</v>
      </c>
      <c r="I309" s="60">
        <v>0.12244897959183673</v>
      </c>
      <c r="J309" s="59">
        <v>49</v>
      </c>
      <c r="K309" s="60" t="s">
        <v>774</v>
      </c>
      <c r="L309" s="60" t="s">
        <v>774</v>
      </c>
      <c r="M309" s="60" t="s">
        <v>774</v>
      </c>
      <c r="N309" s="60" t="s">
        <v>774</v>
      </c>
      <c r="O309" s="60" t="s">
        <v>774</v>
      </c>
      <c r="P309" s="60" t="s">
        <v>774</v>
      </c>
      <c r="Q309" s="67">
        <v>0.72222222222222221</v>
      </c>
      <c r="R309" s="67">
        <v>3.7037037037037035E-2</v>
      </c>
      <c r="S309" s="67">
        <v>0</v>
      </c>
      <c r="T309" s="67">
        <v>9.2592592592592587E-2</v>
      </c>
      <c r="U309" s="67">
        <v>0.14814814814814814</v>
      </c>
      <c r="V309" s="123">
        <v>54</v>
      </c>
      <c r="W309" s="67" t="s">
        <v>774</v>
      </c>
      <c r="X309" s="67" t="s">
        <v>774</v>
      </c>
      <c r="Y309" s="67" t="s">
        <v>774</v>
      </c>
      <c r="Z309" s="67" t="s">
        <v>774</v>
      </c>
      <c r="AA309" s="67" t="s">
        <v>774</v>
      </c>
      <c r="AB309" s="123" t="s">
        <v>774</v>
      </c>
      <c r="AC309" s="63">
        <v>0.17391304347826086</v>
      </c>
      <c r="AD309" s="32">
        <v>0.56521739130434778</v>
      </c>
      <c r="AE309" s="63">
        <v>0</v>
      </c>
      <c r="AF309" s="63">
        <v>2.1739130434782608E-2</v>
      </c>
      <c r="AG309" s="63">
        <v>0.2391304347826087</v>
      </c>
      <c r="AH309" s="59">
        <v>46</v>
      </c>
      <c r="AI309" s="63" t="s">
        <v>774</v>
      </c>
      <c r="AJ309" s="32" t="s">
        <v>774</v>
      </c>
      <c r="AK309" s="63" t="s">
        <v>774</v>
      </c>
      <c r="AL309" s="63" t="s">
        <v>774</v>
      </c>
      <c r="AM309" s="63" t="s">
        <v>774</v>
      </c>
      <c r="AN309" s="59" t="s">
        <v>774</v>
      </c>
      <c r="AO309" s="116">
        <v>0.14893617021276595</v>
      </c>
      <c r="AP309" s="116">
        <v>0.51063829787234039</v>
      </c>
      <c r="AQ309" s="116">
        <v>0</v>
      </c>
      <c r="AR309" s="116">
        <v>0.1702127659574468</v>
      </c>
      <c r="AS309" s="116">
        <v>0.1702127659574468</v>
      </c>
      <c r="AT309" s="117">
        <v>47</v>
      </c>
      <c r="AU309" s="116" t="s">
        <v>774</v>
      </c>
      <c r="AV309" s="116" t="s">
        <v>774</v>
      </c>
      <c r="AW309" s="116" t="s">
        <v>774</v>
      </c>
      <c r="AX309" s="116" t="s">
        <v>774</v>
      </c>
      <c r="AY309" s="116" t="s">
        <v>774</v>
      </c>
      <c r="AZ309" s="116" t="s">
        <v>774</v>
      </c>
    </row>
    <row r="310" spans="1:52">
      <c r="A310" s="57" t="s">
        <v>597</v>
      </c>
      <c r="B310" s="58">
        <v>112</v>
      </c>
      <c r="C310" s="58" t="s">
        <v>13</v>
      </c>
      <c r="D310" s="21" t="s">
        <v>598</v>
      </c>
      <c r="E310" s="60" t="s">
        <v>774</v>
      </c>
      <c r="F310" s="60" t="s">
        <v>774</v>
      </c>
      <c r="G310" s="60" t="s">
        <v>774</v>
      </c>
      <c r="H310" s="60" t="s">
        <v>774</v>
      </c>
      <c r="I310" s="60" t="s">
        <v>774</v>
      </c>
      <c r="J310" s="60" t="s">
        <v>774</v>
      </c>
      <c r="K310" s="63" t="s">
        <v>694</v>
      </c>
      <c r="L310" s="32" t="s">
        <v>694</v>
      </c>
      <c r="M310" s="63" t="s">
        <v>694</v>
      </c>
      <c r="N310" s="63" t="s">
        <v>694</v>
      </c>
      <c r="O310" s="63" t="s">
        <v>694</v>
      </c>
      <c r="P310" s="63" t="s">
        <v>694</v>
      </c>
      <c r="Q310" s="67" t="s">
        <v>774</v>
      </c>
      <c r="R310" s="67" t="s">
        <v>774</v>
      </c>
      <c r="S310" s="67" t="s">
        <v>774</v>
      </c>
      <c r="T310" s="67" t="s">
        <v>774</v>
      </c>
      <c r="U310" s="67" t="s">
        <v>774</v>
      </c>
      <c r="V310" s="123" t="s">
        <v>774</v>
      </c>
      <c r="W310" s="67" t="s">
        <v>694</v>
      </c>
      <c r="X310" s="67" t="s">
        <v>694</v>
      </c>
      <c r="Y310" s="67" t="s">
        <v>694</v>
      </c>
      <c r="Z310" s="67" t="s">
        <v>694</v>
      </c>
      <c r="AA310" s="67" t="s">
        <v>694</v>
      </c>
      <c r="AB310" s="123" t="s">
        <v>694</v>
      </c>
      <c r="AC310" s="63" t="s">
        <v>774</v>
      </c>
      <c r="AD310" s="32" t="s">
        <v>774</v>
      </c>
      <c r="AE310" s="63" t="s">
        <v>774</v>
      </c>
      <c r="AF310" s="63" t="s">
        <v>774</v>
      </c>
      <c r="AG310" s="63" t="s">
        <v>774</v>
      </c>
      <c r="AH310" s="59" t="s">
        <v>774</v>
      </c>
      <c r="AI310" s="63" t="s">
        <v>694</v>
      </c>
      <c r="AJ310" s="63" t="s">
        <v>694</v>
      </c>
      <c r="AK310" s="63" t="s">
        <v>694</v>
      </c>
      <c r="AL310" s="63" t="s">
        <v>694</v>
      </c>
      <c r="AM310" s="63" t="s">
        <v>694</v>
      </c>
      <c r="AN310" s="63" t="s">
        <v>694</v>
      </c>
      <c r="AO310" s="116" t="s">
        <v>774</v>
      </c>
      <c r="AP310" s="116" t="s">
        <v>774</v>
      </c>
      <c r="AQ310" s="116" t="s">
        <v>774</v>
      </c>
      <c r="AR310" s="116" t="s">
        <v>774</v>
      </c>
      <c r="AS310" s="116" t="s">
        <v>774</v>
      </c>
      <c r="AT310" s="116" t="s">
        <v>774</v>
      </c>
      <c r="AU310" s="116" t="s">
        <v>694</v>
      </c>
      <c r="AV310" s="116" t="s">
        <v>694</v>
      </c>
      <c r="AW310" s="116" t="s">
        <v>694</v>
      </c>
      <c r="AX310" s="116" t="s">
        <v>694</v>
      </c>
      <c r="AY310" s="116" t="s">
        <v>694</v>
      </c>
      <c r="AZ310" s="117" t="s">
        <v>694</v>
      </c>
    </row>
    <row r="311" spans="1:52">
      <c r="A311" s="57" t="s">
        <v>599</v>
      </c>
      <c r="B311" s="58">
        <v>101</v>
      </c>
      <c r="C311" s="58" t="s">
        <v>13</v>
      </c>
      <c r="D311" s="21" t="s">
        <v>600</v>
      </c>
      <c r="E311" s="63" t="s">
        <v>694</v>
      </c>
      <c r="F311" s="32" t="s">
        <v>694</v>
      </c>
      <c r="G311" s="63" t="s">
        <v>694</v>
      </c>
      <c r="H311" s="63" t="s">
        <v>694</v>
      </c>
      <c r="I311" s="63" t="s">
        <v>694</v>
      </c>
      <c r="J311" s="63" t="s">
        <v>694</v>
      </c>
      <c r="K311" s="63" t="s">
        <v>694</v>
      </c>
      <c r="L311" s="32" t="s">
        <v>694</v>
      </c>
      <c r="M311" s="63" t="s">
        <v>694</v>
      </c>
      <c r="N311" s="63" t="s">
        <v>694</v>
      </c>
      <c r="O311" s="63" t="s">
        <v>694</v>
      </c>
      <c r="P311" s="63" t="s">
        <v>694</v>
      </c>
      <c r="Q311" s="67" t="s">
        <v>774</v>
      </c>
      <c r="R311" s="67" t="s">
        <v>774</v>
      </c>
      <c r="S311" s="67" t="s">
        <v>774</v>
      </c>
      <c r="T311" s="67" t="s">
        <v>774</v>
      </c>
      <c r="U311" s="67" t="s">
        <v>774</v>
      </c>
      <c r="V311" s="123" t="s">
        <v>774</v>
      </c>
      <c r="W311" s="67" t="s">
        <v>694</v>
      </c>
      <c r="X311" s="67" t="s">
        <v>694</v>
      </c>
      <c r="Y311" s="67" t="s">
        <v>694</v>
      </c>
      <c r="Z311" s="67" t="s">
        <v>694</v>
      </c>
      <c r="AA311" s="67" t="s">
        <v>694</v>
      </c>
      <c r="AB311" s="123" t="s">
        <v>694</v>
      </c>
      <c r="AC311" s="63" t="s">
        <v>694</v>
      </c>
      <c r="AD311" s="32" t="s">
        <v>694</v>
      </c>
      <c r="AE311" s="63" t="s">
        <v>694</v>
      </c>
      <c r="AF311" s="63" t="s">
        <v>694</v>
      </c>
      <c r="AG311" s="63" t="s">
        <v>694</v>
      </c>
      <c r="AH311" s="63" t="s">
        <v>694</v>
      </c>
      <c r="AI311" s="63" t="s">
        <v>694</v>
      </c>
      <c r="AJ311" s="63" t="s">
        <v>694</v>
      </c>
      <c r="AK311" s="63" t="s">
        <v>694</v>
      </c>
      <c r="AL311" s="63" t="s">
        <v>694</v>
      </c>
      <c r="AM311" s="63" t="s">
        <v>694</v>
      </c>
      <c r="AN311" s="63" t="s">
        <v>694</v>
      </c>
      <c r="AO311" s="116" t="s">
        <v>774</v>
      </c>
      <c r="AP311" s="116" t="s">
        <v>774</v>
      </c>
      <c r="AQ311" s="116" t="s">
        <v>774</v>
      </c>
      <c r="AR311" s="116" t="s">
        <v>774</v>
      </c>
      <c r="AS311" s="116" t="s">
        <v>774</v>
      </c>
      <c r="AT311" s="116" t="s">
        <v>774</v>
      </c>
      <c r="AU311" s="116" t="s">
        <v>694</v>
      </c>
      <c r="AV311" s="116" t="s">
        <v>694</v>
      </c>
      <c r="AW311" s="116" t="s">
        <v>694</v>
      </c>
      <c r="AX311" s="116" t="s">
        <v>694</v>
      </c>
      <c r="AY311" s="116" t="s">
        <v>694</v>
      </c>
      <c r="AZ311" s="117" t="s">
        <v>694</v>
      </c>
    </row>
    <row r="312" spans="1:52">
      <c r="A312" s="57" t="s">
        <v>601</v>
      </c>
      <c r="B312" s="58">
        <v>113</v>
      </c>
      <c r="C312" s="58" t="s">
        <v>13</v>
      </c>
      <c r="D312" s="21" t="s">
        <v>602</v>
      </c>
      <c r="E312" s="60" t="s">
        <v>774</v>
      </c>
      <c r="F312" s="60" t="s">
        <v>774</v>
      </c>
      <c r="G312" s="60" t="s">
        <v>774</v>
      </c>
      <c r="H312" s="60" t="s">
        <v>774</v>
      </c>
      <c r="I312" s="60" t="s">
        <v>774</v>
      </c>
      <c r="J312" s="60" t="s">
        <v>774</v>
      </c>
      <c r="K312" s="63" t="s">
        <v>694</v>
      </c>
      <c r="L312" s="32" t="s">
        <v>694</v>
      </c>
      <c r="M312" s="63" t="s">
        <v>694</v>
      </c>
      <c r="N312" s="63" t="s">
        <v>694</v>
      </c>
      <c r="O312" s="63" t="s">
        <v>694</v>
      </c>
      <c r="P312" s="63" t="s">
        <v>694</v>
      </c>
      <c r="Q312" s="67" t="s">
        <v>774</v>
      </c>
      <c r="R312" s="67" t="s">
        <v>774</v>
      </c>
      <c r="S312" s="67" t="s">
        <v>774</v>
      </c>
      <c r="T312" s="67" t="s">
        <v>774</v>
      </c>
      <c r="U312" s="67" t="s">
        <v>774</v>
      </c>
      <c r="V312" s="123" t="s">
        <v>774</v>
      </c>
      <c r="W312" s="67" t="s">
        <v>694</v>
      </c>
      <c r="X312" s="67" t="s">
        <v>694</v>
      </c>
      <c r="Y312" s="67" t="s">
        <v>694</v>
      </c>
      <c r="Z312" s="67" t="s">
        <v>694</v>
      </c>
      <c r="AA312" s="67" t="s">
        <v>694</v>
      </c>
      <c r="AB312" s="123" t="s">
        <v>694</v>
      </c>
      <c r="AC312" s="63" t="s">
        <v>774</v>
      </c>
      <c r="AD312" s="32" t="s">
        <v>774</v>
      </c>
      <c r="AE312" s="63" t="s">
        <v>774</v>
      </c>
      <c r="AF312" s="63" t="s">
        <v>774</v>
      </c>
      <c r="AG312" s="63" t="s">
        <v>774</v>
      </c>
      <c r="AH312" s="59" t="s">
        <v>774</v>
      </c>
      <c r="AI312" s="63" t="s">
        <v>694</v>
      </c>
      <c r="AJ312" s="63" t="s">
        <v>694</v>
      </c>
      <c r="AK312" s="63" t="s">
        <v>694</v>
      </c>
      <c r="AL312" s="63" t="s">
        <v>694</v>
      </c>
      <c r="AM312" s="63" t="s">
        <v>694</v>
      </c>
      <c r="AN312" s="63" t="s">
        <v>694</v>
      </c>
      <c r="AO312" s="116" t="s">
        <v>694</v>
      </c>
      <c r="AP312" s="116" t="s">
        <v>694</v>
      </c>
      <c r="AQ312" s="116" t="s">
        <v>694</v>
      </c>
      <c r="AR312" s="116" t="s">
        <v>694</v>
      </c>
      <c r="AS312" s="116" t="s">
        <v>694</v>
      </c>
      <c r="AT312" s="117" t="s">
        <v>694</v>
      </c>
      <c r="AU312" s="116" t="s">
        <v>694</v>
      </c>
      <c r="AV312" s="116" t="s">
        <v>694</v>
      </c>
      <c r="AW312" s="116" t="s">
        <v>694</v>
      </c>
      <c r="AX312" s="116" t="s">
        <v>694</v>
      </c>
      <c r="AY312" s="116" t="s">
        <v>694</v>
      </c>
      <c r="AZ312" s="117" t="s">
        <v>694</v>
      </c>
    </row>
    <row r="313" spans="1:52">
      <c r="A313" s="57" t="s">
        <v>603</v>
      </c>
      <c r="B313" s="58">
        <v>171</v>
      </c>
      <c r="C313" s="58" t="s">
        <v>13</v>
      </c>
      <c r="D313" s="21" t="s">
        <v>604</v>
      </c>
      <c r="E313" s="63" t="s">
        <v>694</v>
      </c>
      <c r="F313" s="32" t="s">
        <v>694</v>
      </c>
      <c r="G313" s="63" t="s">
        <v>694</v>
      </c>
      <c r="H313" s="63" t="s">
        <v>694</v>
      </c>
      <c r="I313" s="63" t="s">
        <v>694</v>
      </c>
      <c r="J313" s="63" t="s">
        <v>694</v>
      </c>
      <c r="K313" s="63" t="s">
        <v>694</v>
      </c>
      <c r="L313" s="32" t="s">
        <v>694</v>
      </c>
      <c r="M313" s="63" t="s">
        <v>694</v>
      </c>
      <c r="N313" s="63" t="s">
        <v>694</v>
      </c>
      <c r="O313" s="63" t="s">
        <v>694</v>
      </c>
      <c r="P313" s="63" t="s">
        <v>694</v>
      </c>
      <c r="Q313" s="67" t="s">
        <v>694</v>
      </c>
      <c r="R313" s="67" t="s">
        <v>694</v>
      </c>
      <c r="S313" s="67" t="s">
        <v>694</v>
      </c>
      <c r="T313" s="67" t="s">
        <v>694</v>
      </c>
      <c r="U313" s="67" t="s">
        <v>694</v>
      </c>
      <c r="V313" s="123" t="s">
        <v>694</v>
      </c>
      <c r="W313" s="67" t="s">
        <v>694</v>
      </c>
      <c r="X313" s="67" t="s">
        <v>694</v>
      </c>
      <c r="Y313" s="67" t="s">
        <v>694</v>
      </c>
      <c r="Z313" s="67" t="s">
        <v>694</v>
      </c>
      <c r="AA313" s="67" t="s">
        <v>694</v>
      </c>
      <c r="AB313" s="123" t="s">
        <v>694</v>
      </c>
      <c r="AC313" s="63" t="s">
        <v>694</v>
      </c>
      <c r="AD313" s="32" t="s">
        <v>694</v>
      </c>
      <c r="AE313" s="63" t="s">
        <v>694</v>
      </c>
      <c r="AF313" s="63" t="s">
        <v>694</v>
      </c>
      <c r="AG313" s="63" t="s">
        <v>694</v>
      </c>
      <c r="AH313" s="63" t="s">
        <v>694</v>
      </c>
      <c r="AI313" s="63" t="s">
        <v>694</v>
      </c>
      <c r="AJ313" s="63" t="s">
        <v>694</v>
      </c>
      <c r="AK313" s="63" t="s">
        <v>694</v>
      </c>
      <c r="AL313" s="63" t="s">
        <v>694</v>
      </c>
      <c r="AM313" s="63" t="s">
        <v>694</v>
      </c>
      <c r="AN313" s="63" t="s">
        <v>694</v>
      </c>
      <c r="AO313" s="116" t="s">
        <v>694</v>
      </c>
      <c r="AP313" s="116" t="s">
        <v>694</v>
      </c>
      <c r="AQ313" s="116" t="s">
        <v>694</v>
      </c>
      <c r="AR313" s="116" t="s">
        <v>694</v>
      </c>
      <c r="AS313" s="116" t="s">
        <v>694</v>
      </c>
      <c r="AT313" s="117" t="s">
        <v>694</v>
      </c>
      <c r="AU313" s="116" t="s">
        <v>694</v>
      </c>
      <c r="AV313" s="116" t="s">
        <v>694</v>
      </c>
      <c r="AW313" s="116" t="s">
        <v>694</v>
      </c>
      <c r="AX313" s="116" t="s">
        <v>694</v>
      </c>
      <c r="AY313" s="116" t="s">
        <v>694</v>
      </c>
      <c r="AZ313" s="117" t="s">
        <v>694</v>
      </c>
    </row>
    <row r="314" spans="1:52">
      <c r="A314" s="57" t="s">
        <v>605</v>
      </c>
      <c r="B314" s="58">
        <v>113</v>
      </c>
      <c r="C314" s="58" t="s">
        <v>13</v>
      </c>
      <c r="D314" s="21" t="s">
        <v>606</v>
      </c>
      <c r="E314" s="60">
        <v>0.9</v>
      </c>
      <c r="F314" s="60">
        <v>0</v>
      </c>
      <c r="G314" s="60">
        <v>0</v>
      </c>
      <c r="H314" s="60">
        <v>0.1</v>
      </c>
      <c r="I314" s="60">
        <v>0</v>
      </c>
      <c r="J314" s="59">
        <v>10</v>
      </c>
      <c r="K314" s="60" t="s">
        <v>774</v>
      </c>
      <c r="L314" s="60" t="s">
        <v>774</v>
      </c>
      <c r="M314" s="60" t="s">
        <v>774</v>
      </c>
      <c r="N314" s="60" t="s">
        <v>774</v>
      </c>
      <c r="O314" s="60" t="s">
        <v>774</v>
      </c>
      <c r="P314" s="60" t="s">
        <v>774</v>
      </c>
      <c r="Q314" s="67" t="s">
        <v>774</v>
      </c>
      <c r="R314" s="67" t="s">
        <v>774</v>
      </c>
      <c r="S314" s="67" t="s">
        <v>774</v>
      </c>
      <c r="T314" s="67" t="s">
        <v>774</v>
      </c>
      <c r="U314" s="67" t="s">
        <v>774</v>
      </c>
      <c r="V314" s="123" t="s">
        <v>774</v>
      </c>
      <c r="W314" s="67" t="s">
        <v>694</v>
      </c>
      <c r="X314" s="67" t="s">
        <v>694</v>
      </c>
      <c r="Y314" s="67" t="s">
        <v>694</v>
      </c>
      <c r="Z314" s="67" t="s">
        <v>694</v>
      </c>
      <c r="AA314" s="67" t="s">
        <v>694</v>
      </c>
      <c r="AB314" s="123" t="s">
        <v>694</v>
      </c>
      <c r="AC314" s="63">
        <v>0.9375</v>
      </c>
      <c r="AD314" s="32">
        <v>0</v>
      </c>
      <c r="AE314" s="63">
        <v>0</v>
      </c>
      <c r="AF314" s="63">
        <v>0</v>
      </c>
      <c r="AG314" s="63">
        <v>6.25E-2</v>
      </c>
      <c r="AH314" s="59">
        <v>16</v>
      </c>
      <c r="AI314" s="63" t="s">
        <v>694</v>
      </c>
      <c r="AJ314" s="63" t="s">
        <v>694</v>
      </c>
      <c r="AK314" s="63" t="s">
        <v>694</v>
      </c>
      <c r="AL314" s="63" t="s">
        <v>694</v>
      </c>
      <c r="AM314" s="63" t="s">
        <v>694</v>
      </c>
      <c r="AN314" s="63" t="s">
        <v>694</v>
      </c>
      <c r="AO314" s="116">
        <v>0.7</v>
      </c>
      <c r="AP314" s="116">
        <v>0</v>
      </c>
      <c r="AQ314" s="116">
        <v>0</v>
      </c>
      <c r="AR314" s="116">
        <v>0</v>
      </c>
      <c r="AS314" s="116">
        <v>0.3</v>
      </c>
      <c r="AT314" s="117">
        <v>10</v>
      </c>
      <c r="AU314" s="116" t="s">
        <v>694</v>
      </c>
      <c r="AV314" s="116" t="s">
        <v>694</v>
      </c>
      <c r="AW314" s="116" t="s">
        <v>694</v>
      </c>
      <c r="AX314" s="116" t="s">
        <v>694</v>
      </c>
      <c r="AY314" s="116" t="s">
        <v>694</v>
      </c>
      <c r="AZ314" s="117" t="s">
        <v>694</v>
      </c>
    </row>
    <row r="315" spans="1:52">
      <c r="A315" s="57" t="s">
        <v>607</v>
      </c>
      <c r="B315" s="58">
        <v>113</v>
      </c>
      <c r="C315" s="58" t="s">
        <v>13</v>
      </c>
      <c r="D315" s="21" t="s">
        <v>608</v>
      </c>
      <c r="E315" s="63" t="s">
        <v>694</v>
      </c>
      <c r="F315" s="32" t="s">
        <v>694</v>
      </c>
      <c r="G315" s="63" t="s">
        <v>694</v>
      </c>
      <c r="H315" s="63" t="s">
        <v>694</v>
      </c>
      <c r="I315" s="63" t="s">
        <v>694</v>
      </c>
      <c r="J315" s="63" t="s">
        <v>694</v>
      </c>
      <c r="K315" s="63" t="s">
        <v>694</v>
      </c>
      <c r="L315" s="32" t="s">
        <v>694</v>
      </c>
      <c r="M315" s="63" t="s">
        <v>694</v>
      </c>
      <c r="N315" s="63" t="s">
        <v>694</v>
      </c>
      <c r="O315" s="63" t="s">
        <v>694</v>
      </c>
      <c r="P315" s="63" t="s">
        <v>694</v>
      </c>
      <c r="Q315" s="67" t="s">
        <v>774</v>
      </c>
      <c r="R315" s="67" t="s">
        <v>774</v>
      </c>
      <c r="S315" s="67" t="s">
        <v>774</v>
      </c>
      <c r="T315" s="67" t="s">
        <v>774</v>
      </c>
      <c r="U315" s="67" t="s">
        <v>774</v>
      </c>
      <c r="V315" s="123" t="s">
        <v>774</v>
      </c>
      <c r="W315" s="67" t="s">
        <v>694</v>
      </c>
      <c r="X315" s="67" t="s">
        <v>694</v>
      </c>
      <c r="Y315" s="67" t="s">
        <v>694</v>
      </c>
      <c r="Z315" s="67" t="s">
        <v>694</v>
      </c>
      <c r="AA315" s="67" t="s">
        <v>694</v>
      </c>
      <c r="AB315" s="123" t="s">
        <v>694</v>
      </c>
      <c r="AC315" s="63" t="s">
        <v>694</v>
      </c>
      <c r="AD315" s="32" t="s">
        <v>694</v>
      </c>
      <c r="AE315" s="63" t="s">
        <v>694</v>
      </c>
      <c r="AF315" s="63" t="s">
        <v>694</v>
      </c>
      <c r="AG315" s="63" t="s">
        <v>694</v>
      </c>
      <c r="AH315" s="63" t="s">
        <v>694</v>
      </c>
      <c r="AI315" s="63" t="s">
        <v>694</v>
      </c>
      <c r="AJ315" s="63" t="s">
        <v>694</v>
      </c>
      <c r="AK315" s="63" t="s">
        <v>694</v>
      </c>
      <c r="AL315" s="63" t="s">
        <v>694</v>
      </c>
      <c r="AM315" s="63" t="s">
        <v>694</v>
      </c>
      <c r="AN315" s="63" t="s">
        <v>694</v>
      </c>
      <c r="AO315" s="116" t="s">
        <v>774</v>
      </c>
      <c r="AP315" s="116" t="s">
        <v>774</v>
      </c>
      <c r="AQ315" s="116" t="s">
        <v>774</v>
      </c>
      <c r="AR315" s="116" t="s">
        <v>774</v>
      </c>
      <c r="AS315" s="116" t="s">
        <v>774</v>
      </c>
      <c r="AT315" s="116" t="s">
        <v>774</v>
      </c>
      <c r="AU315" s="116" t="s">
        <v>694</v>
      </c>
      <c r="AV315" s="116" t="s">
        <v>694</v>
      </c>
      <c r="AW315" s="116" t="s">
        <v>694</v>
      </c>
      <c r="AX315" s="116" t="s">
        <v>694</v>
      </c>
      <c r="AY315" s="116" t="s">
        <v>694</v>
      </c>
      <c r="AZ315" s="117" t="s">
        <v>694</v>
      </c>
    </row>
    <row r="316" spans="1:52">
      <c r="A316" s="68" t="s">
        <v>609</v>
      </c>
      <c r="B316" s="58">
        <v>112</v>
      </c>
      <c r="C316" s="58" t="s">
        <v>13</v>
      </c>
      <c r="D316" s="21" t="s">
        <v>610</v>
      </c>
      <c r="E316" s="63" t="s">
        <v>694</v>
      </c>
      <c r="F316" s="32" t="s">
        <v>694</v>
      </c>
      <c r="G316" s="63" t="s">
        <v>694</v>
      </c>
      <c r="H316" s="63" t="s">
        <v>694</v>
      </c>
      <c r="I316" s="63" t="s">
        <v>694</v>
      </c>
      <c r="J316" s="63" t="s">
        <v>694</v>
      </c>
      <c r="K316" s="63" t="s">
        <v>694</v>
      </c>
      <c r="L316" s="32" t="s">
        <v>694</v>
      </c>
      <c r="M316" s="63" t="s">
        <v>694</v>
      </c>
      <c r="N316" s="63" t="s">
        <v>694</v>
      </c>
      <c r="O316" s="63" t="s">
        <v>694</v>
      </c>
      <c r="P316" s="63" t="s">
        <v>694</v>
      </c>
      <c r="Q316" s="67" t="s">
        <v>774</v>
      </c>
      <c r="R316" s="67" t="s">
        <v>774</v>
      </c>
      <c r="S316" s="67" t="s">
        <v>774</v>
      </c>
      <c r="T316" s="67" t="s">
        <v>774</v>
      </c>
      <c r="U316" s="67" t="s">
        <v>774</v>
      </c>
      <c r="V316" s="123" t="s">
        <v>774</v>
      </c>
      <c r="W316" s="67" t="s">
        <v>694</v>
      </c>
      <c r="X316" s="67" t="s">
        <v>694</v>
      </c>
      <c r="Y316" s="67" t="s">
        <v>694</v>
      </c>
      <c r="Z316" s="67" t="s">
        <v>694</v>
      </c>
      <c r="AA316" s="67" t="s">
        <v>694</v>
      </c>
      <c r="AB316" s="123" t="s">
        <v>694</v>
      </c>
      <c r="AC316" s="63" t="s">
        <v>694</v>
      </c>
      <c r="AD316" s="32" t="s">
        <v>694</v>
      </c>
      <c r="AE316" s="63" t="s">
        <v>694</v>
      </c>
      <c r="AF316" s="63" t="s">
        <v>694</v>
      </c>
      <c r="AG316" s="63" t="s">
        <v>694</v>
      </c>
      <c r="AH316" s="63" t="s">
        <v>694</v>
      </c>
      <c r="AI316" s="63" t="s">
        <v>694</v>
      </c>
      <c r="AJ316" s="63" t="s">
        <v>694</v>
      </c>
      <c r="AK316" s="63" t="s">
        <v>694</v>
      </c>
      <c r="AL316" s="63" t="s">
        <v>694</v>
      </c>
      <c r="AM316" s="63" t="s">
        <v>694</v>
      </c>
      <c r="AN316" s="63" t="s">
        <v>694</v>
      </c>
      <c r="AO316" s="116" t="s">
        <v>774</v>
      </c>
      <c r="AP316" s="116" t="s">
        <v>774</v>
      </c>
      <c r="AQ316" s="116" t="s">
        <v>774</v>
      </c>
      <c r="AR316" s="116" t="s">
        <v>774</v>
      </c>
      <c r="AS316" s="116" t="s">
        <v>774</v>
      </c>
      <c r="AT316" s="116" t="s">
        <v>774</v>
      </c>
      <c r="AU316" s="116" t="s">
        <v>694</v>
      </c>
      <c r="AV316" s="116" t="s">
        <v>694</v>
      </c>
      <c r="AW316" s="116" t="s">
        <v>694</v>
      </c>
      <c r="AX316" s="116" t="s">
        <v>694</v>
      </c>
      <c r="AY316" s="116" t="s">
        <v>694</v>
      </c>
      <c r="AZ316" s="117" t="s">
        <v>694</v>
      </c>
    </row>
    <row r="317" spans="1:52">
      <c r="A317" s="57" t="s">
        <v>611</v>
      </c>
      <c r="B317" s="58">
        <v>112</v>
      </c>
      <c r="C317" s="58" t="s">
        <v>13</v>
      </c>
      <c r="D317" s="21" t="s">
        <v>612</v>
      </c>
      <c r="E317" s="60">
        <v>0</v>
      </c>
      <c r="F317" s="60">
        <v>0.65</v>
      </c>
      <c r="G317" s="60">
        <v>0</v>
      </c>
      <c r="H317" s="60">
        <v>0.3</v>
      </c>
      <c r="I317" s="60">
        <v>0.05</v>
      </c>
      <c r="J317" s="59">
        <v>20</v>
      </c>
      <c r="K317" s="63" t="s">
        <v>694</v>
      </c>
      <c r="L317" s="32" t="s">
        <v>694</v>
      </c>
      <c r="M317" s="63" t="s">
        <v>694</v>
      </c>
      <c r="N317" s="63" t="s">
        <v>694</v>
      </c>
      <c r="O317" s="63" t="s">
        <v>694</v>
      </c>
      <c r="P317" s="63" t="s">
        <v>694</v>
      </c>
      <c r="Q317" s="67">
        <v>6.8965517241379309E-2</v>
      </c>
      <c r="R317" s="67">
        <v>0.48275862068965519</v>
      </c>
      <c r="S317" s="67">
        <v>0</v>
      </c>
      <c r="T317" s="67">
        <v>0.13793103448275862</v>
      </c>
      <c r="U317" s="67">
        <v>0.31034482758620691</v>
      </c>
      <c r="V317" s="123">
        <v>29</v>
      </c>
      <c r="W317" s="67" t="s">
        <v>694</v>
      </c>
      <c r="X317" s="67" t="s">
        <v>694</v>
      </c>
      <c r="Y317" s="67" t="s">
        <v>694</v>
      </c>
      <c r="Z317" s="67" t="s">
        <v>694</v>
      </c>
      <c r="AA317" s="67" t="s">
        <v>694</v>
      </c>
      <c r="AB317" s="123" t="s">
        <v>694</v>
      </c>
      <c r="AC317" s="63">
        <v>3.8461538461538464E-2</v>
      </c>
      <c r="AD317" s="32">
        <v>0.53846153846153844</v>
      </c>
      <c r="AE317" s="63">
        <v>0</v>
      </c>
      <c r="AF317" s="63">
        <v>0.34615384615384615</v>
      </c>
      <c r="AG317" s="63">
        <v>7.6923076923076927E-2</v>
      </c>
      <c r="AH317" s="59">
        <v>26</v>
      </c>
      <c r="AI317" s="63" t="s">
        <v>694</v>
      </c>
      <c r="AJ317" s="63" t="s">
        <v>694</v>
      </c>
      <c r="AK317" s="63" t="s">
        <v>694</v>
      </c>
      <c r="AL317" s="63" t="s">
        <v>694</v>
      </c>
      <c r="AM317" s="63" t="s">
        <v>694</v>
      </c>
      <c r="AN317" s="63" t="s">
        <v>694</v>
      </c>
      <c r="AO317" s="116">
        <v>0</v>
      </c>
      <c r="AP317" s="116">
        <v>0.65217391304347827</v>
      </c>
      <c r="AQ317" s="116">
        <v>0</v>
      </c>
      <c r="AR317" s="116">
        <v>0.17391304347826086</v>
      </c>
      <c r="AS317" s="116">
        <v>0.17391304347826086</v>
      </c>
      <c r="AT317" s="117">
        <v>23</v>
      </c>
      <c r="AU317" s="116" t="s">
        <v>694</v>
      </c>
      <c r="AV317" s="116" t="s">
        <v>694</v>
      </c>
      <c r="AW317" s="116" t="s">
        <v>694</v>
      </c>
      <c r="AX317" s="116" t="s">
        <v>694</v>
      </c>
      <c r="AY317" s="116" t="s">
        <v>694</v>
      </c>
      <c r="AZ317" s="117" t="s">
        <v>694</v>
      </c>
    </row>
    <row r="318" spans="1:52">
      <c r="A318" s="57" t="s">
        <v>613</v>
      </c>
      <c r="B318" s="58">
        <v>105</v>
      </c>
      <c r="C318" s="58" t="s">
        <v>8</v>
      </c>
      <c r="D318" s="21" t="s">
        <v>614</v>
      </c>
      <c r="E318" s="60">
        <v>0.25821596244131456</v>
      </c>
      <c r="F318" s="60">
        <v>0.5539906103286385</v>
      </c>
      <c r="G318" s="60">
        <v>4.6948356807511738E-3</v>
      </c>
      <c r="H318" s="60">
        <v>9.8591549295774641E-2</v>
      </c>
      <c r="I318" s="60">
        <v>8.4507042253521125E-2</v>
      </c>
      <c r="J318" s="59">
        <v>213</v>
      </c>
      <c r="K318" s="60" t="s">
        <v>774</v>
      </c>
      <c r="L318" s="60" t="s">
        <v>774</v>
      </c>
      <c r="M318" s="60" t="s">
        <v>774</v>
      </c>
      <c r="N318" s="60" t="s">
        <v>774</v>
      </c>
      <c r="O318" s="60" t="s">
        <v>774</v>
      </c>
      <c r="P318" s="60" t="s">
        <v>774</v>
      </c>
      <c r="Q318" s="67">
        <v>0.36238532110091742</v>
      </c>
      <c r="R318" s="67">
        <v>0.49082568807339449</v>
      </c>
      <c r="S318" s="67">
        <v>4.5871559633027525E-3</v>
      </c>
      <c r="T318" s="67">
        <v>7.3394495412844041E-2</v>
      </c>
      <c r="U318" s="67">
        <v>6.8807339449541288E-2</v>
      </c>
      <c r="V318" s="123">
        <v>218</v>
      </c>
      <c r="W318" s="67" t="s">
        <v>694</v>
      </c>
      <c r="X318" s="67" t="s">
        <v>694</v>
      </c>
      <c r="Y318" s="67" t="s">
        <v>694</v>
      </c>
      <c r="Z318" s="67" t="s">
        <v>694</v>
      </c>
      <c r="AA318" s="67" t="s">
        <v>694</v>
      </c>
      <c r="AB318" s="123" t="s">
        <v>694</v>
      </c>
      <c r="AC318" s="63">
        <v>0.19282511210762332</v>
      </c>
      <c r="AD318" s="32">
        <v>0.5829596412556054</v>
      </c>
      <c r="AE318" s="63">
        <v>8.9686098654708519E-3</v>
      </c>
      <c r="AF318" s="63">
        <v>0.17937219730941703</v>
      </c>
      <c r="AG318" s="63">
        <v>3.5874439461883408E-2</v>
      </c>
      <c r="AH318" s="59">
        <v>223</v>
      </c>
      <c r="AI318" s="63" t="s">
        <v>774</v>
      </c>
      <c r="AJ318" s="32" t="s">
        <v>774</v>
      </c>
      <c r="AK318" s="63" t="s">
        <v>774</v>
      </c>
      <c r="AL318" s="63" t="s">
        <v>774</v>
      </c>
      <c r="AM318" s="63" t="s">
        <v>774</v>
      </c>
      <c r="AN318" s="59" t="s">
        <v>774</v>
      </c>
      <c r="AO318" s="116">
        <v>0.20207253886010362</v>
      </c>
      <c r="AP318" s="116">
        <v>0.6113989637305699</v>
      </c>
      <c r="AQ318" s="116">
        <v>1.5544041450777202E-2</v>
      </c>
      <c r="AR318" s="116">
        <v>0.13471502590673576</v>
      </c>
      <c r="AS318" s="116">
        <v>3.6269430051813469E-2</v>
      </c>
      <c r="AT318" s="117">
        <v>193</v>
      </c>
      <c r="AU318" s="116" t="s">
        <v>774</v>
      </c>
      <c r="AV318" s="116" t="s">
        <v>774</v>
      </c>
      <c r="AW318" s="116" t="s">
        <v>774</v>
      </c>
      <c r="AX318" s="116" t="s">
        <v>774</v>
      </c>
      <c r="AY318" s="116" t="s">
        <v>774</v>
      </c>
      <c r="AZ318" s="116" t="s">
        <v>774</v>
      </c>
    </row>
    <row r="319" spans="1:52">
      <c r="A319" s="57" t="s">
        <v>615</v>
      </c>
      <c r="B319" s="58">
        <v>113</v>
      </c>
      <c r="C319" s="58" t="s">
        <v>13</v>
      </c>
      <c r="D319" s="21" t="s">
        <v>616</v>
      </c>
      <c r="E319" s="60">
        <v>0.73493975903614461</v>
      </c>
      <c r="F319" s="60">
        <v>6.0240963855421686E-2</v>
      </c>
      <c r="G319" s="60">
        <v>0</v>
      </c>
      <c r="H319" s="60">
        <v>0.18072289156626506</v>
      </c>
      <c r="I319" s="60">
        <v>2.4096385542168676E-2</v>
      </c>
      <c r="J319" s="59">
        <v>83</v>
      </c>
      <c r="K319" s="60" t="s">
        <v>774</v>
      </c>
      <c r="L319" s="60" t="s">
        <v>774</v>
      </c>
      <c r="M319" s="60" t="s">
        <v>774</v>
      </c>
      <c r="N319" s="60" t="s">
        <v>774</v>
      </c>
      <c r="O319" s="60" t="s">
        <v>774</v>
      </c>
      <c r="P319" s="60" t="s">
        <v>774</v>
      </c>
      <c r="Q319" s="67">
        <v>0.81034482758620685</v>
      </c>
      <c r="R319" s="67">
        <v>0.10344827586206896</v>
      </c>
      <c r="S319" s="67">
        <v>0</v>
      </c>
      <c r="T319" s="67">
        <v>3.4482758620689655E-2</v>
      </c>
      <c r="U319" s="67">
        <v>5.1724137931034482E-2</v>
      </c>
      <c r="V319" s="123">
        <v>58</v>
      </c>
      <c r="W319" s="67" t="s">
        <v>774</v>
      </c>
      <c r="X319" s="67" t="s">
        <v>774</v>
      </c>
      <c r="Y319" s="67" t="s">
        <v>774</v>
      </c>
      <c r="Z319" s="67" t="s">
        <v>774</v>
      </c>
      <c r="AA319" s="67" t="s">
        <v>774</v>
      </c>
      <c r="AB319" s="123" t="s">
        <v>774</v>
      </c>
      <c r="AC319" s="63">
        <v>0.79661016949152541</v>
      </c>
      <c r="AD319" s="32">
        <v>0.15254237288135594</v>
      </c>
      <c r="AE319" s="63">
        <v>0</v>
      </c>
      <c r="AF319" s="63">
        <v>0</v>
      </c>
      <c r="AG319" s="63">
        <v>5.0847457627118647E-2</v>
      </c>
      <c r="AH319" s="59">
        <v>59</v>
      </c>
      <c r="AI319" s="63" t="s">
        <v>774</v>
      </c>
      <c r="AJ319" s="32" t="s">
        <v>774</v>
      </c>
      <c r="AK319" s="63" t="s">
        <v>774</v>
      </c>
      <c r="AL319" s="63" t="s">
        <v>774</v>
      </c>
      <c r="AM319" s="63" t="s">
        <v>774</v>
      </c>
      <c r="AN319" s="59" t="s">
        <v>774</v>
      </c>
      <c r="AO319" s="116">
        <v>4.4444444444444446E-2</v>
      </c>
      <c r="AP319" s="116">
        <v>0.77777777777777779</v>
      </c>
      <c r="AQ319" s="116">
        <v>0</v>
      </c>
      <c r="AR319" s="116">
        <v>0.15555555555555556</v>
      </c>
      <c r="AS319" s="116">
        <v>2.2222222222222223E-2</v>
      </c>
      <c r="AT319" s="117">
        <v>45</v>
      </c>
      <c r="AU319" s="116" t="s">
        <v>774</v>
      </c>
      <c r="AV319" s="116" t="s">
        <v>774</v>
      </c>
      <c r="AW319" s="116" t="s">
        <v>774</v>
      </c>
      <c r="AX319" s="116" t="s">
        <v>774</v>
      </c>
      <c r="AY319" s="116" t="s">
        <v>774</v>
      </c>
      <c r="AZ319" s="116" t="s">
        <v>774</v>
      </c>
    </row>
    <row r="320" spans="1:52">
      <c r="A320" s="57" t="s">
        <v>617</v>
      </c>
      <c r="B320" s="58">
        <v>105</v>
      </c>
      <c r="C320" s="58" t="s">
        <v>13</v>
      </c>
      <c r="D320" s="21" t="s">
        <v>618</v>
      </c>
      <c r="E320" s="60" t="s">
        <v>774</v>
      </c>
      <c r="F320" s="60" t="s">
        <v>774</v>
      </c>
      <c r="G320" s="60" t="s">
        <v>774</v>
      </c>
      <c r="H320" s="60" t="s">
        <v>774</v>
      </c>
      <c r="I320" s="60" t="s">
        <v>774</v>
      </c>
      <c r="J320" s="60" t="s">
        <v>774</v>
      </c>
      <c r="K320" s="63" t="s">
        <v>694</v>
      </c>
      <c r="L320" s="32" t="s">
        <v>694</v>
      </c>
      <c r="M320" s="63" t="s">
        <v>694</v>
      </c>
      <c r="N320" s="63" t="s">
        <v>694</v>
      </c>
      <c r="O320" s="63" t="s">
        <v>694</v>
      </c>
      <c r="P320" s="63" t="s">
        <v>694</v>
      </c>
      <c r="Q320" s="67" t="s">
        <v>774</v>
      </c>
      <c r="R320" s="67" t="s">
        <v>774</v>
      </c>
      <c r="S320" s="67" t="s">
        <v>774</v>
      </c>
      <c r="T320" s="67" t="s">
        <v>774</v>
      </c>
      <c r="U320" s="67" t="s">
        <v>774</v>
      </c>
      <c r="V320" s="123" t="s">
        <v>774</v>
      </c>
      <c r="W320" s="67" t="s">
        <v>694</v>
      </c>
      <c r="X320" s="67" t="s">
        <v>694</v>
      </c>
      <c r="Y320" s="67" t="s">
        <v>694</v>
      </c>
      <c r="Z320" s="67" t="s">
        <v>694</v>
      </c>
      <c r="AA320" s="67" t="s">
        <v>694</v>
      </c>
      <c r="AB320" s="123" t="s">
        <v>694</v>
      </c>
      <c r="AC320" s="63">
        <v>0.53846153846153844</v>
      </c>
      <c r="AD320" s="32">
        <v>0</v>
      </c>
      <c r="AE320" s="63">
        <v>0</v>
      </c>
      <c r="AF320" s="63">
        <v>0.38461538461538464</v>
      </c>
      <c r="AG320" s="63">
        <v>7.6923076923076927E-2</v>
      </c>
      <c r="AH320" s="59">
        <v>13</v>
      </c>
      <c r="AI320" s="63" t="s">
        <v>694</v>
      </c>
      <c r="AJ320" s="63" t="s">
        <v>694</v>
      </c>
      <c r="AK320" s="63" t="s">
        <v>694</v>
      </c>
      <c r="AL320" s="63" t="s">
        <v>694</v>
      </c>
      <c r="AM320" s="63" t="s">
        <v>694</v>
      </c>
      <c r="AN320" s="63" t="s">
        <v>694</v>
      </c>
      <c r="AO320" s="116" t="s">
        <v>774</v>
      </c>
      <c r="AP320" s="116" t="s">
        <v>774</v>
      </c>
      <c r="AQ320" s="116" t="s">
        <v>774</v>
      </c>
      <c r="AR320" s="116" t="s">
        <v>774</v>
      </c>
      <c r="AS320" s="116" t="s">
        <v>774</v>
      </c>
      <c r="AT320" s="116" t="s">
        <v>774</v>
      </c>
      <c r="AU320" s="116" t="s">
        <v>694</v>
      </c>
      <c r="AV320" s="116" t="s">
        <v>694</v>
      </c>
      <c r="AW320" s="116" t="s">
        <v>694</v>
      </c>
      <c r="AX320" s="116" t="s">
        <v>694</v>
      </c>
      <c r="AY320" s="116" t="s">
        <v>694</v>
      </c>
      <c r="AZ320" s="117" t="s">
        <v>694</v>
      </c>
    </row>
    <row r="322" spans="29:40">
      <c r="AC322" s="72"/>
      <c r="AD322" s="72"/>
      <c r="AE322" s="72"/>
      <c r="AF322" s="72"/>
      <c r="AG322" s="72"/>
      <c r="AH322" s="141"/>
      <c r="AI322" s="141"/>
      <c r="AJ322" s="141"/>
      <c r="AK322" s="141"/>
      <c r="AL322" s="141"/>
      <c r="AM322" s="141"/>
      <c r="AN322" s="141"/>
    </row>
  </sheetData>
  <autoFilter ref="C4:C320" xr:uid="{2657CB9E-C295-4567-AAC7-87D6229CEB66}"/>
  <mergeCells count="13">
    <mergeCell ref="A1:D1"/>
    <mergeCell ref="E1:S1"/>
    <mergeCell ref="A4:A5"/>
    <mergeCell ref="B4:B5"/>
    <mergeCell ref="C4:C5"/>
    <mergeCell ref="C2:C3"/>
    <mergeCell ref="AO2:AZ2"/>
    <mergeCell ref="A2:A3"/>
    <mergeCell ref="B2:B3"/>
    <mergeCell ref="D2:D3"/>
    <mergeCell ref="Q2:AB2"/>
    <mergeCell ref="AC2:AM2"/>
    <mergeCell ref="E2:P2"/>
  </mergeCells>
  <pageMargins left="0.7" right="0.7" top="0.75" bottom="0.75" header="0.3" footer="0.3"/>
  <customProperties>
    <customPr name="AblebitsBackupSheet" r:id="rId1"/>
  </customPropertie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F2D0B-A558-4A35-88D0-E30100FD5CFB}">
  <sheetPr>
    <tabColor theme="7" tint="0.59999389629810485"/>
  </sheetPr>
  <dimension ref="A1:AE33"/>
  <sheetViews>
    <sheetView workbookViewId="0">
      <selection sqref="A1:XFD1"/>
    </sheetView>
  </sheetViews>
  <sheetFormatPr defaultRowHeight="15"/>
  <cols>
    <col min="1" max="1" width="39.7109375" customWidth="1"/>
    <col min="4" max="4" width="8.85546875" customWidth="1"/>
    <col min="7" max="7" width="39.7109375" customWidth="1"/>
    <col min="13" max="13" width="39.7109375" customWidth="1"/>
  </cols>
  <sheetData>
    <row r="1" spans="1:31" s="38" customFormat="1" ht="67.900000000000006" customHeight="1">
      <c r="A1" s="172"/>
      <c r="B1" s="172"/>
      <c r="C1" s="172"/>
      <c r="D1" s="172"/>
      <c r="E1" s="172"/>
      <c r="F1" s="173" t="e" vm="1">
        <v>#VALUE!</v>
      </c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46"/>
      <c r="T1" s="146"/>
      <c r="U1" s="41"/>
      <c r="V1" s="41"/>
      <c r="W1" s="41"/>
      <c r="X1" s="41"/>
      <c r="Y1" s="147"/>
      <c r="Z1" s="147"/>
      <c r="AA1" s="147"/>
      <c r="AB1" s="147"/>
      <c r="AC1" s="147"/>
      <c r="AD1" s="147"/>
      <c r="AE1" s="147"/>
    </row>
    <row r="2" spans="1:31" s="38" customFormat="1" ht="18.600000000000001" customHeight="1">
      <c r="A2" s="150"/>
      <c r="B2" s="150"/>
      <c r="C2" s="150"/>
      <c r="D2" s="150"/>
      <c r="E2" s="150"/>
      <c r="F2" s="151"/>
      <c r="G2" s="152"/>
      <c r="H2" s="152"/>
      <c r="I2" s="152"/>
      <c r="J2" s="152"/>
      <c r="K2" s="152"/>
      <c r="L2" s="151"/>
      <c r="M2" s="152"/>
      <c r="N2" s="152"/>
      <c r="O2" s="152"/>
      <c r="P2" s="152"/>
      <c r="Q2" s="152"/>
      <c r="R2" s="151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</row>
    <row r="3" spans="1:31" ht="16.5">
      <c r="A3" s="23" t="s">
        <v>754</v>
      </c>
      <c r="B3" s="23">
        <v>2022</v>
      </c>
      <c r="C3" s="23">
        <v>2023</v>
      </c>
      <c r="D3" s="23">
        <v>2024</v>
      </c>
      <c r="E3" s="23">
        <v>2025</v>
      </c>
      <c r="F3" s="36"/>
      <c r="G3" s="22" t="s">
        <v>754</v>
      </c>
      <c r="H3" s="23">
        <v>2022</v>
      </c>
      <c r="I3" s="23">
        <v>2023</v>
      </c>
      <c r="J3" s="23">
        <v>2024</v>
      </c>
      <c r="K3" s="23">
        <v>2025</v>
      </c>
      <c r="L3" s="36"/>
      <c r="M3" s="22" t="s">
        <v>754</v>
      </c>
      <c r="N3" s="23">
        <v>2022</v>
      </c>
      <c r="O3" s="23">
        <v>2023</v>
      </c>
      <c r="P3" s="23">
        <v>2024</v>
      </c>
      <c r="Q3" s="23">
        <v>2025</v>
      </c>
      <c r="R3" s="35"/>
    </row>
    <row r="4" spans="1:31" ht="16.5">
      <c r="A4" s="16" t="s">
        <v>752</v>
      </c>
      <c r="B4" s="31">
        <v>0.31080000000000002</v>
      </c>
      <c r="C4" s="32">
        <v>0.33175012075350185</v>
      </c>
      <c r="D4" s="33">
        <v>0.34539999999999998</v>
      </c>
      <c r="E4" s="19">
        <v>0.34946677604593929</v>
      </c>
      <c r="F4" s="34"/>
      <c r="G4" s="16" t="s">
        <v>752</v>
      </c>
      <c r="H4" s="31">
        <v>0.31080000000000002</v>
      </c>
      <c r="I4" s="32">
        <v>0.33175012075350185</v>
      </c>
      <c r="J4" s="33">
        <v>0.34539999999999998</v>
      </c>
      <c r="K4" s="19">
        <v>0.34946677604593929</v>
      </c>
      <c r="L4" s="35"/>
      <c r="M4" s="16" t="s">
        <v>752</v>
      </c>
      <c r="N4" s="31">
        <v>0.31080000000000002</v>
      </c>
      <c r="O4" s="32">
        <v>0.33175012075350185</v>
      </c>
      <c r="P4" s="33">
        <v>0.34539999999999998</v>
      </c>
      <c r="Q4" s="19">
        <v>0.34946677604593929</v>
      </c>
      <c r="R4" s="35"/>
    </row>
    <row r="5" spans="1:31" ht="16.5">
      <c r="A5" s="16" t="s">
        <v>751</v>
      </c>
      <c r="B5" s="19">
        <v>0.31640000000000001</v>
      </c>
      <c r="C5" s="31">
        <v>0.31642189586114822</v>
      </c>
      <c r="D5" s="33">
        <v>0.33900000000000002</v>
      </c>
      <c r="E5" s="19">
        <v>0.30267753201396974</v>
      </c>
      <c r="F5" s="34"/>
      <c r="G5" s="21" t="s">
        <v>755</v>
      </c>
      <c r="H5" s="31">
        <f>1232/4336</f>
        <v>0.28413284132841327</v>
      </c>
      <c r="I5" s="32">
        <f>1599/5115</f>
        <v>0.31260997067448681</v>
      </c>
      <c r="J5" s="33">
        <f>1659/5189</f>
        <v>0.31971478126806707</v>
      </c>
      <c r="K5" s="19">
        <f>1640/5193</f>
        <v>0.31580974388600036</v>
      </c>
      <c r="L5" s="35"/>
      <c r="M5" s="16" t="s">
        <v>751</v>
      </c>
      <c r="N5" s="19">
        <v>0.31640000000000001</v>
      </c>
      <c r="O5" s="31">
        <v>0.31642189586114822</v>
      </c>
      <c r="P5" s="33">
        <v>0.33900000000000002</v>
      </c>
      <c r="Q5" s="19">
        <v>0.30267753201396974</v>
      </c>
      <c r="R5" s="35"/>
    </row>
    <row r="6" spans="1:31" ht="16.5">
      <c r="A6" s="35"/>
      <c r="B6" s="34"/>
      <c r="C6" s="34"/>
      <c r="D6" s="34"/>
      <c r="E6" s="34"/>
      <c r="F6" s="34"/>
      <c r="G6" s="35"/>
      <c r="H6" s="35"/>
      <c r="I6" s="35"/>
      <c r="J6" s="35"/>
      <c r="K6" s="35"/>
      <c r="L6" s="35"/>
      <c r="M6" s="21" t="s">
        <v>753</v>
      </c>
      <c r="N6" s="19">
        <f>121/420</f>
        <v>0.28809523809523807</v>
      </c>
      <c r="O6" s="31">
        <f>127/369</f>
        <v>0.34417344173441733</v>
      </c>
      <c r="P6" s="33">
        <f>160/527</f>
        <v>0.30360531309297911</v>
      </c>
      <c r="Q6" s="19">
        <v>0.27083333333333331</v>
      </c>
      <c r="R6" s="35"/>
    </row>
    <row r="7" spans="1:31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6"/>
      <c r="O7" s="35"/>
      <c r="P7" s="35"/>
      <c r="Q7" s="35"/>
      <c r="R7" s="35"/>
    </row>
    <row r="8" spans="1:31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</row>
    <row r="9" spans="1:31">
      <c r="F9" s="35"/>
      <c r="G9" s="35"/>
      <c r="L9" s="35"/>
      <c r="R9" s="35"/>
    </row>
    <row r="10" spans="1:31">
      <c r="F10" s="35"/>
      <c r="G10" s="35"/>
      <c r="L10" s="35"/>
      <c r="R10" s="35"/>
    </row>
    <row r="11" spans="1:31">
      <c r="F11" s="35"/>
      <c r="G11" s="35"/>
      <c r="L11" s="35"/>
      <c r="R11" s="35"/>
    </row>
    <row r="12" spans="1:31">
      <c r="F12" s="35"/>
      <c r="G12" s="35"/>
      <c r="L12" s="35"/>
      <c r="R12" s="35"/>
    </row>
    <row r="13" spans="1:31">
      <c r="F13" s="35"/>
      <c r="G13" s="35"/>
      <c r="L13" s="35"/>
      <c r="R13" s="35"/>
    </row>
    <row r="14" spans="1:31">
      <c r="F14" s="35"/>
      <c r="G14" s="35"/>
      <c r="L14" s="35"/>
      <c r="R14" s="35"/>
    </row>
    <row r="15" spans="1:31">
      <c r="F15" s="35"/>
      <c r="G15" s="35"/>
      <c r="L15" s="35"/>
      <c r="R15" s="35"/>
    </row>
    <row r="16" spans="1:31">
      <c r="F16" s="35"/>
      <c r="G16" s="35"/>
      <c r="L16" s="35"/>
      <c r="R16" s="35"/>
    </row>
    <row r="17" spans="1:18">
      <c r="F17" s="35"/>
      <c r="G17" s="35"/>
      <c r="L17" s="35"/>
      <c r="R17" s="35"/>
    </row>
    <row r="18" spans="1:18">
      <c r="F18" s="35"/>
      <c r="G18" s="35"/>
      <c r="L18" s="35"/>
      <c r="R18" s="35"/>
    </row>
    <row r="19" spans="1:18">
      <c r="F19" s="35"/>
      <c r="G19" s="35"/>
      <c r="L19" s="35"/>
      <c r="R19" s="35"/>
    </row>
    <row r="20" spans="1:18">
      <c r="F20" s="35"/>
      <c r="G20" s="35"/>
      <c r="L20" s="35"/>
      <c r="R20" s="35"/>
    </row>
    <row r="21" spans="1:18">
      <c r="F21" s="35"/>
      <c r="G21" s="35"/>
      <c r="L21" s="35"/>
      <c r="R21" s="35"/>
    </row>
    <row r="22" spans="1:18">
      <c r="F22" s="35"/>
      <c r="G22" s="35"/>
      <c r="L22" s="35"/>
      <c r="R22" s="35"/>
    </row>
    <row r="23" spans="1:18">
      <c r="F23" s="35"/>
      <c r="G23" s="35"/>
      <c r="L23" s="35"/>
      <c r="R23" s="35"/>
    </row>
    <row r="24" spans="1:18">
      <c r="F24" s="35"/>
      <c r="G24" s="35"/>
      <c r="L24" s="35"/>
      <c r="R24" s="35"/>
    </row>
    <row r="25" spans="1:18">
      <c r="F25" s="35"/>
      <c r="G25" s="35"/>
      <c r="L25" s="35"/>
      <c r="R25" s="35"/>
    </row>
    <row r="26" spans="1:18">
      <c r="F26" s="35"/>
      <c r="G26" s="35"/>
      <c r="L26" s="35"/>
      <c r="R26" s="35"/>
    </row>
    <row r="27" spans="1:18">
      <c r="F27" s="35"/>
      <c r="G27" s="35"/>
      <c r="L27" s="35"/>
      <c r="R27" s="35"/>
    </row>
    <row r="28" spans="1:18">
      <c r="F28" s="35"/>
      <c r="G28" s="35"/>
      <c r="L28" s="35"/>
      <c r="R28" s="35"/>
    </row>
    <row r="29" spans="1:18">
      <c r="F29" s="35"/>
      <c r="G29" s="35"/>
      <c r="L29" s="35"/>
      <c r="R29" s="35"/>
    </row>
    <row r="30" spans="1:18">
      <c r="F30" s="35"/>
      <c r="G30" s="35"/>
      <c r="L30" s="35"/>
      <c r="R30" s="35"/>
    </row>
    <row r="31" spans="1:18">
      <c r="F31" s="35"/>
      <c r="G31" s="35"/>
      <c r="L31" s="35"/>
      <c r="R31" s="35"/>
    </row>
    <row r="32" spans="1:18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</row>
    <row r="33" spans="1:18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</row>
  </sheetData>
  <mergeCells count="2">
    <mergeCell ref="A1:E1"/>
    <mergeCell ref="F1:R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D1996-965C-4B35-938D-3B3DB2305459}">
  <dimension ref="A1:M244"/>
  <sheetViews>
    <sheetView topLeftCell="A97" workbookViewId="0">
      <selection activeCell="A240" sqref="A240"/>
    </sheetView>
  </sheetViews>
  <sheetFormatPr defaultRowHeight="15"/>
  <cols>
    <col min="1" max="1" width="34.140625" bestFit="1" customWidth="1"/>
  </cols>
  <sheetData>
    <row r="1" spans="1:13">
      <c r="A1" t="s">
        <v>710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12</v>
      </c>
      <c r="I1">
        <v>8</v>
      </c>
      <c r="J1">
        <v>9</v>
      </c>
      <c r="K1">
        <v>10</v>
      </c>
      <c r="L1">
        <v>30</v>
      </c>
      <c r="M1" t="s">
        <v>711</v>
      </c>
    </row>
    <row r="2" spans="1:13">
      <c r="A2" t="s">
        <v>9</v>
      </c>
      <c r="B2">
        <v>2</v>
      </c>
      <c r="C2">
        <v>6</v>
      </c>
      <c r="D2">
        <v>7</v>
      </c>
      <c r="J2">
        <v>1</v>
      </c>
      <c r="M2">
        <v>16</v>
      </c>
    </row>
    <row r="3" spans="1:13">
      <c r="A3" t="s">
        <v>11</v>
      </c>
      <c r="C3">
        <v>1</v>
      </c>
      <c r="M3">
        <v>1</v>
      </c>
    </row>
    <row r="4" spans="1:13">
      <c r="A4" t="s">
        <v>16</v>
      </c>
      <c r="C4">
        <v>3</v>
      </c>
      <c r="D4">
        <v>2</v>
      </c>
      <c r="M4">
        <v>5</v>
      </c>
    </row>
    <row r="5" spans="1:13">
      <c r="A5" t="s">
        <v>18</v>
      </c>
      <c r="B5">
        <v>5</v>
      </c>
      <c r="C5">
        <v>15</v>
      </c>
      <c r="D5">
        <v>3</v>
      </c>
      <c r="M5">
        <v>23</v>
      </c>
    </row>
    <row r="6" spans="1:13">
      <c r="A6" t="s">
        <v>20</v>
      </c>
      <c r="B6">
        <v>1</v>
      </c>
      <c r="C6">
        <v>1</v>
      </c>
      <c r="D6">
        <v>1</v>
      </c>
      <c r="M6">
        <v>3</v>
      </c>
    </row>
    <row r="7" spans="1:13">
      <c r="A7" t="s">
        <v>22</v>
      </c>
      <c r="B7">
        <v>1</v>
      </c>
      <c r="C7">
        <v>38</v>
      </c>
      <c r="D7">
        <v>14</v>
      </c>
      <c r="M7">
        <v>53</v>
      </c>
    </row>
    <row r="8" spans="1:13">
      <c r="A8" t="s">
        <v>24</v>
      </c>
      <c r="C8">
        <v>1</v>
      </c>
      <c r="D8">
        <v>3</v>
      </c>
      <c r="H8">
        <v>1</v>
      </c>
      <c r="M8">
        <v>5</v>
      </c>
    </row>
    <row r="9" spans="1:13">
      <c r="A9" t="s">
        <v>26</v>
      </c>
      <c r="B9">
        <v>5</v>
      </c>
      <c r="C9">
        <v>37</v>
      </c>
      <c r="D9">
        <v>21</v>
      </c>
      <c r="E9">
        <v>2</v>
      </c>
      <c r="M9">
        <v>65</v>
      </c>
    </row>
    <row r="10" spans="1:13">
      <c r="A10" t="s">
        <v>28</v>
      </c>
      <c r="B10">
        <v>5</v>
      </c>
      <c r="C10">
        <v>18</v>
      </c>
      <c r="D10">
        <v>7</v>
      </c>
      <c r="M10">
        <v>30</v>
      </c>
    </row>
    <row r="11" spans="1:13">
      <c r="A11" t="s">
        <v>30</v>
      </c>
      <c r="B11">
        <v>3</v>
      </c>
      <c r="C11">
        <v>30</v>
      </c>
      <c r="D11">
        <v>6</v>
      </c>
      <c r="M11">
        <v>39</v>
      </c>
    </row>
    <row r="12" spans="1:13">
      <c r="A12" t="s">
        <v>34</v>
      </c>
      <c r="B12">
        <v>4</v>
      </c>
      <c r="C12">
        <v>44</v>
      </c>
      <c r="D12">
        <v>81</v>
      </c>
      <c r="H12">
        <v>1</v>
      </c>
      <c r="M12">
        <v>130</v>
      </c>
    </row>
    <row r="13" spans="1:13">
      <c r="A13" t="s">
        <v>36</v>
      </c>
      <c r="B13">
        <v>1</v>
      </c>
      <c r="M13">
        <v>1</v>
      </c>
    </row>
    <row r="14" spans="1:13">
      <c r="A14" t="s">
        <v>38</v>
      </c>
      <c r="B14">
        <v>2</v>
      </c>
      <c r="C14">
        <v>7</v>
      </c>
      <c r="D14">
        <v>1</v>
      </c>
      <c r="M14">
        <v>10</v>
      </c>
    </row>
    <row r="15" spans="1:13">
      <c r="A15" t="s">
        <v>40</v>
      </c>
      <c r="B15">
        <v>1</v>
      </c>
      <c r="M15">
        <v>1</v>
      </c>
    </row>
    <row r="16" spans="1:13">
      <c r="A16" t="s">
        <v>42</v>
      </c>
      <c r="B16">
        <v>3</v>
      </c>
      <c r="C16">
        <v>24</v>
      </c>
      <c r="D16">
        <v>10</v>
      </c>
      <c r="M16">
        <v>37</v>
      </c>
    </row>
    <row r="17" spans="1:13">
      <c r="A17" t="s">
        <v>44</v>
      </c>
      <c r="B17">
        <v>1</v>
      </c>
      <c r="C17">
        <v>9</v>
      </c>
      <c r="M17">
        <v>10</v>
      </c>
    </row>
    <row r="18" spans="1:13">
      <c r="A18" t="s">
        <v>46</v>
      </c>
      <c r="B18">
        <v>3</v>
      </c>
      <c r="C18">
        <v>2</v>
      </c>
      <c r="D18">
        <v>1</v>
      </c>
      <c r="M18">
        <v>6</v>
      </c>
    </row>
    <row r="19" spans="1:13">
      <c r="A19" t="s">
        <v>50</v>
      </c>
      <c r="B19">
        <v>2</v>
      </c>
      <c r="C19">
        <v>7</v>
      </c>
      <c r="D19">
        <v>1</v>
      </c>
      <c r="M19">
        <v>10</v>
      </c>
    </row>
    <row r="20" spans="1:13">
      <c r="A20" t="s">
        <v>52</v>
      </c>
      <c r="C20">
        <v>9</v>
      </c>
      <c r="D20">
        <v>7</v>
      </c>
      <c r="M20">
        <v>16</v>
      </c>
    </row>
    <row r="21" spans="1:13">
      <c r="A21" t="s">
        <v>54</v>
      </c>
      <c r="B21">
        <v>1</v>
      </c>
      <c r="C21">
        <v>1</v>
      </c>
      <c r="M21">
        <v>2</v>
      </c>
    </row>
    <row r="22" spans="1:13">
      <c r="A22" t="s">
        <v>58</v>
      </c>
      <c r="C22">
        <v>4</v>
      </c>
      <c r="M22">
        <v>4</v>
      </c>
    </row>
    <row r="23" spans="1:13">
      <c r="A23" t="s">
        <v>60</v>
      </c>
      <c r="B23">
        <v>1</v>
      </c>
      <c r="C23">
        <v>3</v>
      </c>
      <c r="M23">
        <v>4</v>
      </c>
    </row>
    <row r="24" spans="1:13">
      <c r="A24" t="s">
        <v>62</v>
      </c>
      <c r="B24">
        <v>1</v>
      </c>
      <c r="C24">
        <v>11</v>
      </c>
      <c r="D24">
        <v>1</v>
      </c>
      <c r="M24">
        <v>13</v>
      </c>
    </row>
    <row r="25" spans="1:13">
      <c r="A25" t="s">
        <v>63</v>
      </c>
      <c r="B25">
        <v>3</v>
      </c>
      <c r="M25">
        <v>3</v>
      </c>
    </row>
    <row r="26" spans="1:13">
      <c r="A26" t="s">
        <v>70</v>
      </c>
      <c r="B26">
        <v>3</v>
      </c>
      <c r="C26">
        <v>17</v>
      </c>
      <c r="D26">
        <v>20</v>
      </c>
      <c r="M26">
        <v>40</v>
      </c>
    </row>
    <row r="27" spans="1:13">
      <c r="A27" t="s">
        <v>72</v>
      </c>
      <c r="B27">
        <v>2</v>
      </c>
      <c r="C27">
        <v>20</v>
      </c>
      <c r="D27">
        <v>40</v>
      </c>
      <c r="M27">
        <v>62</v>
      </c>
    </row>
    <row r="28" spans="1:13">
      <c r="A28" t="s">
        <v>74</v>
      </c>
      <c r="C28">
        <v>8</v>
      </c>
      <c r="D28">
        <v>15</v>
      </c>
      <c r="M28">
        <v>23</v>
      </c>
    </row>
    <row r="29" spans="1:13">
      <c r="A29" t="s">
        <v>76</v>
      </c>
      <c r="C29">
        <v>7</v>
      </c>
      <c r="D29">
        <v>5</v>
      </c>
      <c r="L29">
        <v>1</v>
      </c>
      <c r="M29">
        <v>13</v>
      </c>
    </row>
    <row r="30" spans="1:13">
      <c r="A30" t="s">
        <v>78</v>
      </c>
      <c r="B30">
        <v>5</v>
      </c>
      <c r="C30">
        <v>6</v>
      </c>
      <c r="D30">
        <v>10</v>
      </c>
      <c r="M30">
        <v>21</v>
      </c>
    </row>
    <row r="31" spans="1:13">
      <c r="A31" t="s">
        <v>80</v>
      </c>
      <c r="B31">
        <v>3</v>
      </c>
      <c r="C31">
        <v>1</v>
      </c>
      <c r="D31">
        <v>1</v>
      </c>
      <c r="M31">
        <v>5</v>
      </c>
    </row>
    <row r="32" spans="1:13">
      <c r="A32" t="s">
        <v>82</v>
      </c>
      <c r="B32">
        <v>4</v>
      </c>
      <c r="D32">
        <v>1</v>
      </c>
      <c r="M32">
        <v>5</v>
      </c>
    </row>
    <row r="33" spans="1:13">
      <c r="A33" t="s">
        <v>84</v>
      </c>
      <c r="B33">
        <v>1</v>
      </c>
      <c r="C33">
        <v>12</v>
      </c>
      <c r="D33">
        <v>2</v>
      </c>
      <c r="M33">
        <v>15</v>
      </c>
    </row>
    <row r="34" spans="1:13">
      <c r="A34" t="s">
        <v>86</v>
      </c>
      <c r="B34">
        <v>1</v>
      </c>
      <c r="M34">
        <v>1</v>
      </c>
    </row>
    <row r="35" spans="1:13">
      <c r="A35" t="s">
        <v>88</v>
      </c>
      <c r="B35">
        <v>7</v>
      </c>
      <c r="C35">
        <v>17</v>
      </c>
      <c r="D35">
        <v>40</v>
      </c>
      <c r="G35">
        <v>1</v>
      </c>
      <c r="M35">
        <v>65</v>
      </c>
    </row>
    <row r="36" spans="1:13">
      <c r="A36" t="s">
        <v>92</v>
      </c>
      <c r="B36">
        <v>1</v>
      </c>
      <c r="D36">
        <v>3</v>
      </c>
      <c r="M36">
        <v>4</v>
      </c>
    </row>
    <row r="37" spans="1:13">
      <c r="A37" t="s">
        <v>712</v>
      </c>
      <c r="C37">
        <v>2</v>
      </c>
      <c r="D37">
        <v>1</v>
      </c>
      <c r="M37">
        <v>3</v>
      </c>
    </row>
    <row r="38" spans="1:13">
      <c r="A38" t="s">
        <v>100</v>
      </c>
      <c r="C38">
        <v>7</v>
      </c>
      <c r="D38">
        <v>5</v>
      </c>
      <c r="M38">
        <v>12</v>
      </c>
    </row>
    <row r="39" spans="1:13">
      <c r="A39" t="s">
        <v>102</v>
      </c>
      <c r="C39">
        <v>1</v>
      </c>
      <c r="D39">
        <v>1</v>
      </c>
      <c r="M39">
        <v>2</v>
      </c>
    </row>
    <row r="40" spans="1:13">
      <c r="A40" t="s">
        <v>104</v>
      </c>
      <c r="B40">
        <v>1</v>
      </c>
      <c r="M40">
        <v>1</v>
      </c>
    </row>
    <row r="41" spans="1:13">
      <c r="A41" t="s">
        <v>106</v>
      </c>
      <c r="C41">
        <v>1</v>
      </c>
      <c r="D41">
        <v>1</v>
      </c>
      <c r="M41">
        <v>2</v>
      </c>
    </row>
    <row r="42" spans="1:13">
      <c r="A42" t="s">
        <v>110</v>
      </c>
      <c r="C42">
        <v>5</v>
      </c>
      <c r="D42">
        <v>4</v>
      </c>
      <c r="M42">
        <v>9</v>
      </c>
    </row>
    <row r="43" spans="1:13">
      <c r="A43" t="s">
        <v>112</v>
      </c>
      <c r="C43">
        <v>1</v>
      </c>
      <c r="D43">
        <v>1</v>
      </c>
      <c r="M43">
        <v>2</v>
      </c>
    </row>
    <row r="44" spans="1:13">
      <c r="A44" t="s">
        <v>115</v>
      </c>
      <c r="C44">
        <v>1</v>
      </c>
      <c r="M44">
        <v>1</v>
      </c>
    </row>
    <row r="45" spans="1:13">
      <c r="A45" t="s">
        <v>117</v>
      </c>
      <c r="B45">
        <v>1</v>
      </c>
      <c r="C45">
        <v>1</v>
      </c>
      <c r="D45">
        <v>2</v>
      </c>
      <c r="M45">
        <v>4</v>
      </c>
    </row>
    <row r="46" spans="1:13">
      <c r="A46" t="s">
        <v>121</v>
      </c>
      <c r="B46">
        <v>1</v>
      </c>
      <c r="M46">
        <v>1</v>
      </c>
    </row>
    <row r="47" spans="1:13">
      <c r="A47" t="s">
        <v>125</v>
      </c>
      <c r="B47">
        <v>2</v>
      </c>
      <c r="M47">
        <v>2</v>
      </c>
    </row>
    <row r="48" spans="1:13">
      <c r="A48" t="s">
        <v>127</v>
      </c>
      <c r="B48">
        <v>1</v>
      </c>
      <c r="C48">
        <v>5</v>
      </c>
      <c r="D48">
        <v>2</v>
      </c>
      <c r="M48">
        <v>8</v>
      </c>
    </row>
    <row r="49" spans="1:13">
      <c r="A49" t="s">
        <v>129</v>
      </c>
      <c r="C49">
        <v>1</v>
      </c>
      <c r="M49">
        <v>1</v>
      </c>
    </row>
    <row r="50" spans="1:13">
      <c r="A50" t="s">
        <v>713</v>
      </c>
      <c r="C50">
        <v>9</v>
      </c>
      <c r="D50">
        <v>3</v>
      </c>
      <c r="M50">
        <v>12</v>
      </c>
    </row>
    <row r="51" spans="1:13">
      <c r="A51" t="s">
        <v>714</v>
      </c>
      <c r="B51">
        <v>4</v>
      </c>
      <c r="C51">
        <v>5</v>
      </c>
      <c r="D51">
        <v>12</v>
      </c>
      <c r="M51">
        <v>21</v>
      </c>
    </row>
    <row r="52" spans="1:13">
      <c r="A52" t="s">
        <v>137</v>
      </c>
      <c r="B52">
        <v>3</v>
      </c>
      <c r="C52">
        <v>7</v>
      </c>
      <c r="D52">
        <v>6</v>
      </c>
      <c r="M52">
        <v>16</v>
      </c>
    </row>
    <row r="53" spans="1:13">
      <c r="A53" t="s">
        <v>141</v>
      </c>
      <c r="B53">
        <v>1</v>
      </c>
      <c r="C53">
        <v>3</v>
      </c>
      <c r="D53">
        <v>1</v>
      </c>
      <c r="M53">
        <v>5</v>
      </c>
    </row>
    <row r="54" spans="1:13">
      <c r="A54" t="s">
        <v>143</v>
      </c>
      <c r="B54">
        <v>1</v>
      </c>
      <c r="C54">
        <v>12</v>
      </c>
      <c r="D54">
        <v>37</v>
      </c>
      <c r="M54">
        <v>50</v>
      </c>
    </row>
    <row r="55" spans="1:13">
      <c r="A55" t="s">
        <v>145</v>
      </c>
      <c r="B55">
        <v>1</v>
      </c>
      <c r="C55">
        <v>6</v>
      </c>
      <c r="D55">
        <v>6</v>
      </c>
      <c r="M55">
        <v>13</v>
      </c>
    </row>
    <row r="56" spans="1:13">
      <c r="A56" t="s">
        <v>147</v>
      </c>
      <c r="B56">
        <v>1</v>
      </c>
      <c r="C56">
        <v>3</v>
      </c>
      <c r="D56">
        <v>2</v>
      </c>
      <c r="M56">
        <v>6</v>
      </c>
    </row>
    <row r="57" spans="1:13">
      <c r="A57" t="s">
        <v>149</v>
      </c>
      <c r="C57">
        <v>1</v>
      </c>
      <c r="M57">
        <v>1</v>
      </c>
    </row>
    <row r="58" spans="1:13">
      <c r="A58" t="s">
        <v>153</v>
      </c>
      <c r="C58">
        <v>12</v>
      </c>
      <c r="D58">
        <v>5</v>
      </c>
      <c r="K58">
        <v>1</v>
      </c>
      <c r="M58">
        <v>18</v>
      </c>
    </row>
    <row r="59" spans="1:13">
      <c r="A59" t="s">
        <v>155</v>
      </c>
      <c r="B59">
        <v>4</v>
      </c>
      <c r="C59">
        <v>6</v>
      </c>
      <c r="D59">
        <v>12</v>
      </c>
      <c r="M59">
        <v>22</v>
      </c>
    </row>
    <row r="60" spans="1:13">
      <c r="A60" t="s">
        <v>159</v>
      </c>
      <c r="B60">
        <v>2</v>
      </c>
      <c r="C60">
        <v>26</v>
      </c>
      <c r="D60">
        <v>29</v>
      </c>
      <c r="H60">
        <v>1</v>
      </c>
      <c r="M60">
        <v>58</v>
      </c>
    </row>
    <row r="61" spans="1:13">
      <c r="A61" t="s">
        <v>715</v>
      </c>
      <c r="B61">
        <v>14</v>
      </c>
      <c r="C61">
        <v>39</v>
      </c>
      <c r="D61">
        <v>61</v>
      </c>
      <c r="M61">
        <v>114</v>
      </c>
    </row>
    <row r="62" spans="1:13">
      <c r="A62" t="s">
        <v>165</v>
      </c>
      <c r="B62">
        <v>9</v>
      </c>
      <c r="C62">
        <v>45</v>
      </c>
      <c r="D62">
        <v>43</v>
      </c>
      <c r="M62">
        <v>97</v>
      </c>
    </row>
    <row r="63" spans="1:13">
      <c r="A63" t="s">
        <v>167</v>
      </c>
      <c r="B63">
        <v>4</v>
      </c>
      <c r="C63">
        <v>15</v>
      </c>
      <c r="D63">
        <v>3</v>
      </c>
      <c r="M63">
        <v>22</v>
      </c>
    </row>
    <row r="64" spans="1:13">
      <c r="A64" t="s">
        <v>169</v>
      </c>
      <c r="C64">
        <v>6</v>
      </c>
      <c r="D64">
        <v>4</v>
      </c>
      <c r="M64">
        <v>10</v>
      </c>
    </row>
    <row r="65" spans="1:13">
      <c r="A65" t="s">
        <v>171</v>
      </c>
      <c r="B65">
        <v>1</v>
      </c>
      <c r="D65">
        <v>2</v>
      </c>
      <c r="M65">
        <v>3</v>
      </c>
    </row>
    <row r="66" spans="1:13">
      <c r="A66" t="s">
        <v>173</v>
      </c>
      <c r="B66">
        <v>1</v>
      </c>
      <c r="C66">
        <v>21</v>
      </c>
      <c r="D66">
        <v>15</v>
      </c>
      <c r="K66">
        <v>1</v>
      </c>
      <c r="M66">
        <v>38</v>
      </c>
    </row>
    <row r="67" spans="1:13">
      <c r="A67" t="s">
        <v>175</v>
      </c>
      <c r="B67">
        <v>1</v>
      </c>
      <c r="C67">
        <v>4</v>
      </c>
      <c r="M67">
        <v>5</v>
      </c>
    </row>
    <row r="68" spans="1:13">
      <c r="A68" t="s">
        <v>181</v>
      </c>
      <c r="B68">
        <v>1</v>
      </c>
      <c r="C68">
        <v>8</v>
      </c>
      <c r="D68">
        <v>14</v>
      </c>
      <c r="E68">
        <v>2</v>
      </c>
      <c r="I68">
        <v>1</v>
      </c>
      <c r="M68">
        <v>26</v>
      </c>
    </row>
    <row r="69" spans="1:13">
      <c r="A69" t="s">
        <v>183</v>
      </c>
      <c r="B69">
        <v>1</v>
      </c>
      <c r="C69">
        <v>3</v>
      </c>
      <c r="D69">
        <v>2</v>
      </c>
      <c r="M69">
        <v>6</v>
      </c>
    </row>
    <row r="70" spans="1:13">
      <c r="A70" t="s">
        <v>185</v>
      </c>
      <c r="C70">
        <v>20</v>
      </c>
      <c r="D70">
        <v>7</v>
      </c>
      <c r="M70">
        <v>27</v>
      </c>
    </row>
    <row r="71" spans="1:13">
      <c r="A71" t="s">
        <v>187</v>
      </c>
      <c r="B71">
        <v>1</v>
      </c>
      <c r="C71">
        <v>2</v>
      </c>
      <c r="D71">
        <v>5</v>
      </c>
      <c r="M71">
        <v>8</v>
      </c>
    </row>
    <row r="72" spans="1:13">
      <c r="A72" t="s">
        <v>189</v>
      </c>
      <c r="C72">
        <v>2</v>
      </c>
      <c r="D72">
        <v>7</v>
      </c>
      <c r="M72">
        <v>9</v>
      </c>
    </row>
    <row r="73" spans="1:13">
      <c r="A73" t="s">
        <v>196</v>
      </c>
      <c r="C73">
        <v>2</v>
      </c>
      <c r="M73">
        <v>2</v>
      </c>
    </row>
    <row r="74" spans="1:13">
      <c r="A74" t="s">
        <v>198</v>
      </c>
      <c r="B74">
        <v>1</v>
      </c>
      <c r="M74">
        <v>1</v>
      </c>
    </row>
    <row r="75" spans="1:13">
      <c r="A75" t="s">
        <v>200</v>
      </c>
      <c r="C75">
        <v>5</v>
      </c>
      <c r="D75">
        <v>6</v>
      </c>
      <c r="M75">
        <v>11</v>
      </c>
    </row>
    <row r="76" spans="1:13">
      <c r="A76" t="s">
        <v>202</v>
      </c>
      <c r="B76">
        <v>11</v>
      </c>
      <c r="C76">
        <v>17</v>
      </c>
      <c r="D76">
        <v>23</v>
      </c>
      <c r="E76">
        <v>1</v>
      </c>
      <c r="H76">
        <v>1</v>
      </c>
      <c r="I76">
        <v>1</v>
      </c>
      <c r="M76">
        <v>54</v>
      </c>
    </row>
    <row r="77" spans="1:13">
      <c r="A77" t="s">
        <v>204</v>
      </c>
      <c r="C77">
        <v>2</v>
      </c>
      <c r="D77">
        <v>3</v>
      </c>
      <c r="E77">
        <v>1</v>
      </c>
      <c r="M77">
        <v>6</v>
      </c>
    </row>
    <row r="78" spans="1:13">
      <c r="A78" t="s">
        <v>206</v>
      </c>
      <c r="B78">
        <v>1</v>
      </c>
      <c r="M78">
        <v>1</v>
      </c>
    </row>
    <row r="79" spans="1:13">
      <c r="A79" t="s">
        <v>208</v>
      </c>
      <c r="B79">
        <v>3</v>
      </c>
      <c r="C79">
        <v>5</v>
      </c>
      <c r="D79">
        <v>2</v>
      </c>
      <c r="M79">
        <v>10</v>
      </c>
    </row>
    <row r="80" spans="1:13">
      <c r="A80" t="s">
        <v>684</v>
      </c>
      <c r="B80">
        <v>1</v>
      </c>
      <c r="M80">
        <v>1</v>
      </c>
    </row>
    <row r="81" spans="1:13">
      <c r="A81" t="s">
        <v>716</v>
      </c>
      <c r="C81">
        <v>2</v>
      </c>
      <c r="M81">
        <v>2</v>
      </c>
    </row>
    <row r="82" spans="1:13">
      <c r="A82" t="s">
        <v>220</v>
      </c>
      <c r="B82">
        <v>1</v>
      </c>
      <c r="C82">
        <v>15</v>
      </c>
      <c r="D82">
        <v>8</v>
      </c>
      <c r="H82">
        <v>1</v>
      </c>
      <c r="M82">
        <v>25</v>
      </c>
    </row>
    <row r="83" spans="1:13">
      <c r="A83" t="s">
        <v>222</v>
      </c>
      <c r="B83">
        <v>1</v>
      </c>
      <c r="M83">
        <v>1</v>
      </c>
    </row>
    <row r="84" spans="1:13">
      <c r="A84" t="s">
        <v>224</v>
      </c>
      <c r="C84">
        <v>3</v>
      </c>
      <c r="D84">
        <v>1</v>
      </c>
      <c r="M84">
        <v>4</v>
      </c>
    </row>
    <row r="85" spans="1:13">
      <c r="A85" t="s">
        <v>228</v>
      </c>
      <c r="B85">
        <v>6</v>
      </c>
      <c r="C85">
        <v>17</v>
      </c>
      <c r="D85">
        <v>6</v>
      </c>
      <c r="M85">
        <v>29</v>
      </c>
    </row>
    <row r="86" spans="1:13">
      <c r="A86" t="s">
        <v>230</v>
      </c>
      <c r="B86">
        <v>5</v>
      </c>
      <c r="C86">
        <v>28</v>
      </c>
      <c r="D86">
        <v>64</v>
      </c>
      <c r="E86">
        <v>6</v>
      </c>
      <c r="M86">
        <v>103</v>
      </c>
    </row>
    <row r="87" spans="1:13">
      <c r="A87" t="s">
        <v>232</v>
      </c>
      <c r="B87">
        <v>5</v>
      </c>
      <c r="C87">
        <v>46</v>
      </c>
      <c r="D87">
        <v>72</v>
      </c>
      <c r="M87">
        <v>123</v>
      </c>
    </row>
    <row r="88" spans="1:13">
      <c r="A88" t="s">
        <v>234</v>
      </c>
      <c r="B88">
        <v>1</v>
      </c>
      <c r="C88">
        <v>1</v>
      </c>
      <c r="M88">
        <v>2</v>
      </c>
    </row>
    <row r="89" spans="1:13">
      <c r="A89" t="s">
        <v>236</v>
      </c>
      <c r="C89">
        <v>1</v>
      </c>
      <c r="D89">
        <v>3</v>
      </c>
      <c r="M89">
        <v>4</v>
      </c>
    </row>
    <row r="90" spans="1:13">
      <c r="A90" t="s">
        <v>238</v>
      </c>
      <c r="C90">
        <v>1</v>
      </c>
      <c r="D90">
        <v>2</v>
      </c>
      <c r="M90">
        <v>3</v>
      </c>
    </row>
    <row r="91" spans="1:13">
      <c r="A91" t="s">
        <v>242</v>
      </c>
      <c r="C91">
        <v>4</v>
      </c>
      <c r="D91">
        <v>1</v>
      </c>
      <c r="M91">
        <v>5</v>
      </c>
    </row>
    <row r="92" spans="1:13">
      <c r="A92" t="s">
        <v>244</v>
      </c>
      <c r="B92">
        <v>1</v>
      </c>
      <c r="C92">
        <v>2</v>
      </c>
      <c r="D92">
        <v>1</v>
      </c>
      <c r="M92">
        <v>4</v>
      </c>
    </row>
    <row r="93" spans="1:13">
      <c r="A93" t="s">
        <v>248</v>
      </c>
      <c r="B93">
        <v>2</v>
      </c>
      <c r="C93">
        <v>2</v>
      </c>
      <c r="D93">
        <v>1</v>
      </c>
      <c r="M93">
        <v>5</v>
      </c>
    </row>
    <row r="94" spans="1:13">
      <c r="A94" t="s">
        <v>250</v>
      </c>
      <c r="C94">
        <v>1</v>
      </c>
      <c r="M94">
        <v>1</v>
      </c>
    </row>
    <row r="95" spans="1:13">
      <c r="A95" t="s">
        <v>252</v>
      </c>
      <c r="B95">
        <v>1</v>
      </c>
      <c r="C95">
        <v>15</v>
      </c>
      <c r="D95">
        <v>7</v>
      </c>
      <c r="M95">
        <v>23</v>
      </c>
    </row>
    <row r="96" spans="1:13">
      <c r="A96" t="s">
        <v>254</v>
      </c>
      <c r="B96">
        <v>3</v>
      </c>
      <c r="C96">
        <v>27</v>
      </c>
      <c r="D96">
        <v>14</v>
      </c>
      <c r="M96">
        <v>44</v>
      </c>
    </row>
    <row r="97" spans="1:13">
      <c r="A97" t="s">
        <v>256</v>
      </c>
      <c r="B97">
        <v>3</v>
      </c>
      <c r="C97">
        <v>6</v>
      </c>
      <c r="D97">
        <v>10</v>
      </c>
      <c r="E97">
        <v>1</v>
      </c>
      <c r="M97">
        <v>20</v>
      </c>
    </row>
    <row r="98" spans="1:13">
      <c r="A98" t="s">
        <v>257</v>
      </c>
      <c r="B98">
        <v>1</v>
      </c>
      <c r="M98">
        <v>1</v>
      </c>
    </row>
    <row r="99" spans="1:13">
      <c r="A99" t="s">
        <v>259</v>
      </c>
      <c r="C99">
        <v>1</v>
      </c>
      <c r="M99">
        <v>1</v>
      </c>
    </row>
    <row r="100" spans="1:13">
      <c r="A100" t="s">
        <v>261</v>
      </c>
      <c r="B100">
        <v>1</v>
      </c>
      <c r="M100">
        <v>1</v>
      </c>
    </row>
    <row r="101" spans="1:13">
      <c r="A101" t="s">
        <v>263</v>
      </c>
      <c r="C101">
        <v>32</v>
      </c>
      <c r="D101">
        <v>9</v>
      </c>
      <c r="E101">
        <v>1</v>
      </c>
      <c r="M101">
        <v>42</v>
      </c>
    </row>
    <row r="102" spans="1:13">
      <c r="A102" t="s">
        <v>265</v>
      </c>
      <c r="C102">
        <v>2</v>
      </c>
      <c r="M102">
        <v>2</v>
      </c>
    </row>
    <row r="103" spans="1:13">
      <c r="A103" t="s">
        <v>269</v>
      </c>
      <c r="B103">
        <v>1</v>
      </c>
      <c r="M103">
        <v>1</v>
      </c>
    </row>
    <row r="104" spans="1:13">
      <c r="A104" t="s">
        <v>273</v>
      </c>
      <c r="B104">
        <v>2</v>
      </c>
      <c r="C104">
        <v>12</v>
      </c>
      <c r="D104">
        <v>6</v>
      </c>
      <c r="M104">
        <v>20</v>
      </c>
    </row>
    <row r="105" spans="1:13">
      <c r="A105" t="s">
        <v>275</v>
      </c>
      <c r="B105">
        <v>1</v>
      </c>
      <c r="C105">
        <v>5</v>
      </c>
      <c r="D105">
        <v>1</v>
      </c>
      <c r="M105">
        <v>7</v>
      </c>
    </row>
    <row r="106" spans="1:13">
      <c r="A106" t="s">
        <v>277</v>
      </c>
      <c r="C106">
        <v>2</v>
      </c>
      <c r="M106">
        <v>2</v>
      </c>
    </row>
    <row r="107" spans="1:13">
      <c r="A107" t="s">
        <v>279</v>
      </c>
      <c r="C107">
        <v>3</v>
      </c>
      <c r="M107">
        <v>3</v>
      </c>
    </row>
    <row r="108" spans="1:13">
      <c r="A108" t="s">
        <v>281</v>
      </c>
      <c r="C108">
        <v>1</v>
      </c>
      <c r="D108">
        <v>2</v>
      </c>
      <c r="M108">
        <v>3</v>
      </c>
    </row>
    <row r="109" spans="1:13">
      <c r="A109" t="s">
        <v>283</v>
      </c>
      <c r="B109">
        <v>7</v>
      </c>
      <c r="C109">
        <v>3</v>
      </c>
      <c r="M109">
        <v>10</v>
      </c>
    </row>
    <row r="110" spans="1:13">
      <c r="A110" t="s">
        <v>285</v>
      </c>
      <c r="B110">
        <v>4</v>
      </c>
      <c r="C110">
        <v>14</v>
      </c>
      <c r="D110">
        <v>35</v>
      </c>
      <c r="I110">
        <v>1</v>
      </c>
      <c r="M110">
        <v>54</v>
      </c>
    </row>
    <row r="111" spans="1:13">
      <c r="A111" t="s">
        <v>287</v>
      </c>
      <c r="C111">
        <v>1</v>
      </c>
      <c r="M111">
        <v>1</v>
      </c>
    </row>
    <row r="112" spans="1:13">
      <c r="A112" t="s">
        <v>289</v>
      </c>
      <c r="C112">
        <v>9</v>
      </c>
      <c r="D112">
        <v>36</v>
      </c>
      <c r="M112">
        <v>45</v>
      </c>
    </row>
    <row r="113" spans="1:13">
      <c r="A113" t="s">
        <v>293</v>
      </c>
      <c r="C113">
        <v>2</v>
      </c>
      <c r="M113">
        <v>2</v>
      </c>
    </row>
    <row r="114" spans="1:13">
      <c r="A114" t="s">
        <v>295</v>
      </c>
      <c r="B114">
        <v>5</v>
      </c>
      <c r="C114">
        <v>2</v>
      </c>
      <c r="D114">
        <v>1</v>
      </c>
      <c r="M114">
        <v>8</v>
      </c>
    </row>
    <row r="115" spans="1:13">
      <c r="A115" t="s">
        <v>297</v>
      </c>
      <c r="C115">
        <v>2</v>
      </c>
      <c r="M115">
        <v>2</v>
      </c>
    </row>
    <row r="116" spans="1:13">
      <c r="A116" t="s">
        <v>301</v>
      </c>
      <c r="B116">
        <v>5</v>
      </c>
      <c r="C116">
        <v>10</v>
      </c>
      <c r="D116">
        <v>5</v>
      </c>
      <c r="M116">
        <v>20</v>
      </c>
    </row>
    <row r="117" spans="1:13">
      <c r="A117" t="s">
        <v>303</v>
      </c>
      <c r="B117">
        <v>1</v>
      </c>
      <c r="C117">
        <v>3</v>
      </c>
      <c r="D117">
        <v>7</v>
      </c>
      <c r="M117">
        <v>11</v>
      </c>
    </row>
    <row r="118" spans="1:13">
      <c r="A118" t="s">
        <v>305</v>
      </c>
      <c r="D118">
        <v>4</v>
      </c>
      <c r="M118">
        <v>4</v>
      </c>
    </row>
    <row r="119" spans="1:13">
      <c r="A119" t="s">
        <v>307</v>
      </c>
      <c r="B119">
        <v>6</v>
      </c>
      <c r="C119">
        <v>41</v>
      </c>
      <c r="D119">
        <v>11</v>
      </c>
      <c r="M119">
        <v>58</v>
      </c>
    </row>
    <row r="120" spans="1:13">
      <c r="A120" t="s">
        <v>309</v>
      </c>
      <c r="C120">
        <v>1</v>
      </c>
      <c r="D120">
        <v>1</v>
      </c>
      <c r="M120">
        <v>2</v>
      </c>
    </row>
    <row r="121" spans="1:13">
      <c r="A121" t="s">
        <v>311</v>
      </c>
      <c r="B121">
        <v>6</v>
      </c>
      <c r="C121">
        <v>4</v>
      </c>
      <c r="D121">
        <v>3</v>
      </c>
      <c r="M121">
        <v>13</v>
      </c>
    </row>
    <row r="122" spans="1:13">
      <c r="A122" t="s">
        <v>313</v>
      </c>
      <c r="C122">
        <v>4</v>
      </c>
      <c r="D122">
        <v>3</v>
      </c>
      <c r="M122">
        <v>7</v>
      </c>
    </row>
    <row r="123" spans="1:13">
      <c r="A123" t="s">
        <v>317</v>
      </c>
      <c r="B123">
        <v>9</v>
      </c>
      <c r="C123">
        <v>18</v>
      </c>
      <c r="D123">
        <v>8</v>
      </c>
      <c r="M123">
        <v>35</v>
      </c>
    </row>
    <row r="124" spans="1:13">
      <c r="A124" t="s">
        <v>319</v>
      </c>
      <c r="B124">
        <v>2</v>
      </c>
      <c r="C124">
        <v>27</v>
      </c>
      <c r="D124">
        <v>33</v>
      </c>
      <c r="M124">
        <v>62</v>
      </c>
    </row>
    <row r="125" spans="1:13">
      <c r="A125" t="s">
        <v>321</v>
      </c>
      <c r="B125">
        <v>3</v>
      </c>
      <c r="C125">
        <v>1</v>
      </c>
      <c r="D125">
        <v>1</v>
      </c>
      <c r="M125">
        <v>5</v>
      </c>
    </row>
    <row r="126" spans="1:13">
      <c r="A126" t="s">
        <v>323</v>
      </c>
      <c r="B126">
        <v>1</v>
      </c>
      <c r="C126">
        <v>2</v>
      </c>
      <c r="M126">
        <v>3</v>
      </c>
    </row>
    <row r="127" spans="1:13">
      <c r="A127" t="s">
        <v>325</v>
      </c>
      <c r="C127">
        <v>1</v>
      </c>
      <c r="M127">
        <v>1</v>
      </c>
    </row>
    <row r="128" spans="1:13">
      <c r="A128" t="s">
        <v>329</v>
      </c>
      <c r="C128">
        <v>1</v>
      </c>
      <c r="D128">
        <v>1</v>
      </c>
      <c r="M128">
        <v>2</v>
      </c>
    </row>
    <row r="129" spans="1:13">
      <c r="A129" t="s">
        <v>331</v>
      </c>
      <c r="B129">
        <v>3</v>
      </c>
      <c r="C129">
        <v>5</v>
      </c>
      <c r="D129">
        <v>3</v>
      </c>
      <c r="M129">
        <v>11</v>
      </c>
    </row>
    <row r="130" spans="1:13">
      <c r="A130" t="s">
        <v>333</v>
      </c>
      <c r="C130">
        <v>3</v>
      </c>
      <c r="D130">
        <v>3</v>
      </c>
      <c r="M130">
        <v>6</v>
      </c>
    </row>
    <row r="131" spans="1:13">
      <c r="A131" t="s">
        <v>335</v>
      </c>
      <c r="B131">
        <v>1</v>
      </c>
      <c r="C131">
        <v>2</v>
      </c>
      <c r="D131">
        <v>1</v>
      </c>
      <c r="M131">
        <v>4</v>
      </c>
    </row>
    <row r="132" spans="1:13">
      <c r="A132" t="s">
        <v>337</v>
      </c>
      <c r="B132">
        <v>3</v>
      </c>
      <c r="C132">
        <v>10</v>
      </c>
      <c r="D132">
        <v>9</v>
      </c>
      <c r="M132">
        <v>22</v>
      </c>
    </row>
    <row r="133" spans="1:13">
      <c r="A133" t="s">
        <v>339</v>
      </c>
      <c r="B133">
        <v>2</v>
      </c>
      <c r="C133">
        <v>16</v>
      </c>
      <c r="D133">
        <v>7</v>
      </c>
      <c r="M133">
        <v>25</v>
      </c>
    </row>
    <row r="134" spans="1:13">
      <c r="A134" t="s">
        <v>341</v>
      </c>
      <c r="B134">
        <v>2</v>
      </c>
      <c r="C134">
        <v>2</v>
      </c>
      <c r="D134">
        <v>1</v>
      </c>
      <c r="M134">
        <v>5</v>
      </c>
    </row>
    <row r="135" spans="1:13">
      <c r="A135" t="s">
        <v>345</v>
      </c>
      <c r="B135">
        <v>6</v>
      </c>
      <c r="C135">
        <v>16</v>
      </c>
      <c r="D135">
        <v>22</v>
      </c>
      <c r="M135">
        <v>44</v>
      </c>
    </row>
    <row r="136" spans="1:13">
      <c r="A136" t="s">
        <v>347</v>
      </c>
      <c r="B136">
        <v>1</v>
      </c>
      <c r="C136">
        <v>2</v>
      </c>
      <c r="M136">
        <v>3</v>
      </c>
    </row>
    <row r="137" spans="1:13">
      <c r="A137" t="s">
        <v>349</v>
      </c>
      <c r="B137">
        <v>5</v>
      </c>
      <c r="C137">
        <v>18</v>
      </c>
      <c r="D137">
        <v>20</v>
      </c>
      <c r="K137">
        <v>2</v>
      </c>
      <c r="M137">
        <v>45</v>
      </c>
    </row>
    <row r="138" spans="1:13">
      <c r="A138" t="s">
        <v>351</v>
      </c>
      <c r="B138">
        <v>1</v>
      </c>
      <c r="C138">
        <v>3</v>
      </c>
      <c r="D138">
        <v>10</v>
      </c>
      <c r="M138">
        <v>14</v>
      </c>
    </row>
    <row r="139" spans="1:13">
      <c r="A139" t="s">
        <v>353</v>
      </c>
      <c r="B139">
        <v>1</v>
      </c>
      <c r="M139">
        <v>1</v>
      </c>
    </row>
    <row r="140" spans="1:13">
      <c r="A140" t="s">
        <v>355</v>
      </c>
      <c r="B140">
        <v>1</v>
      </c>
      <c r="C140">
        <v>4</v>
      </c>
      <c r="M140">
        <v>5</v>
      </c>
    </row>
    <row r="141" spans="1:13">
      <c r="A141" t="s">
        <v>357</v>
      </c>
      <c r="B141">
        <v>4</v>
      </c>
      <c r="C141">
        <v>1</v>
      </c>
      <c r="M141">
        <v>5</v>
      </c>
    </row>
    <row r="142" spans="1:13">
      <c r="A142" t="s">
        <v>359</v>
      </c>
      <c r="B142">
        <v>1</v>
      </c>
      <c r="C142">
        <v>1</v>
      </c>
      <c r="M142">
        <v>2</v>
      </c>
    </row>
    <row r="143" spans="1:13">
      <c r="A143" t="s">
        <v>361</v>
      </c>
      <c r="C143">
        <v>1</v>
      </c>
      <c r="D143">
        <v>1</v>
      </c>
      <c r="M143">
        <v>2</v>
      </c>
    </row>
    <row r="144" spans="1:13">
      <c r="A144" t="s">
        <v>363</v>
      </c>
      <c r="B144">
        <v>3</v>
      </c>
      <c r="C144">
        <v>6</v>
      </c>
      <c r="D144">
        <v>1</v>
      </c>
      <c r="M144">
        <v>10</v>
      </c>
    </row>
    <row r="145" spans="1:13">
      <c r="A145" t="s">
        <v>717</v>
      </c>
      <c r="C145">
        <v>8</v>
      </c>
      <c r="D145">
        <v>14</v>
      </c>
      <c r="M145">
        <v>22</v>
      </c>
    </row>
    <row r="146" spans="1:13">
      <c r="A146" t="s">
        <v>367</v>
      </c>
      <c r="B146">
        <v>3</v>
      </c>
      <c r="C146">
        <v>6</v>
      </c>
      <c r="D146">
        <v>22</v>
      </c>
      <c r="M146">
        <v>31</v>
      </c>
    </row>
    <row r="147" spans="1:13">
      <c r="A147" t="s">
        <v>369</v>
      </c>
      <c r="C147">
        <v>4</v>
      </c>
      <c r="D147">
        <v>2</v>
      </c>
      <c r="M147">
        <v>6</v>
      </c>
    </row>
    <row r="148" spans="1:13">
      <c r="A148" t="s">
        <v>379</v>
      </c>
      <c r="C148">
        <v>1</v>
      </c>
      <c r="M148">
        <v>1</v>
      </c>
    </row>
    <row r="149" spans="1:13">
      <c r="A149" t="s">
        <v>381</v>
      </c>
      <c r="B149">
        <v>2</v>
      </c>
      <c r="D149">
        <v>3</v>
      </c>
      <c r="M149">
        <v>5</v>
      </c>
    </row>
    <row r="150" spans="1:13">
      <c r="A150" t="s">
        <v>383</v>
      </c>
      <c r="C150">
        <v>6</v>
      </c>
      <c r="D150">
        <v>11</v>
      </c>
      <c r="M150">
        <v>17</v>
      </c>
    </row>
    <row r="151" spans="1:13">
      <c r="A151" t="s">
        <v>385</v>
      </c>
      <c r="C151">
        <v>9</v>
      </c>
      <c r="D151">
        <v>18</v>
      </c>
      <c r="M151">
        <v>27</v>
      </c>
    </row>
    <row r="152" spans="1:13">
      <c r="A152" t="s">
        <v>391</v>
      </c>
      <c r="B152">
        <v>18</v>
      </c>
      <c r="C152">
        <v>32</v>
      </c>
      <c r="D152">
        <v>58</v>
      </c>
      <c r="M152">
        <v>108</v>
      </c>
    </row>
    <row r="153" spans="1:13">
      <c r="A153" t="s">
        <v>393</v>
      </c>
      <c r="C153">
        <v>1</v>
      </c>
      <c r="M153">
        <v>1</v>
      </c>
    </row>
    <row r="154" spans="1:13">
      <c r="A154" t="s">
        <v>399</v>
      </c>
      <c r="B154">
        <v>2</v>
      </c>
      <c r="C154">
        <v>11</v>
      </c>
      <c r="D154">
        <v>11</v>
      </c>
      <c r="M154">
        <v>24</v>
      </c>
    </row>
    <row r="155" spans="1:13">
      <c r="A155" t="s">
        <v>401</v>
      </c>
      <c r="B155">
        <v>1</v>
      </c>
      <c r="M155">
        <v>1</v>
      </c>
    </row>
    <row r="156" spans="1:13">
      <c r="A156" t="s">
        <v>403</v>
      </c>
      <c r="B156">
        <v>2</v>
      </c>
      <c r="D156">
        <v>3</v>
      </c>
      <c r="M156">
        <v>5</v>
      </c>
    </row>
    <row r="157" spans="1:13">
      <c r="A157" t="s">
        <v>405</v>
      </c>
      <c r="C157">
        <v>2</v>
      </c>
      <c r="M157">
        <v>2</v>
      </c>
    </row>
    <row r="158" spans="1:13">
      <c r="A158" t="s">
        <v>407</v>
      </c>
      <c r="B158">
        <v>1</v>
      </c>
      <c r="C158">
        <v>2</v>
      </c>
      <c r="D158">
        <v>13</v>
      </c>
      <c r="M158">
        <v>16</v>
      </c>
    </row>
    <row r="159" spans="1:13">
      <c r="A159" t="s">
        <v>409</v>
      </c>
      <c r="B159">
        <v>1</v>
      </c>
      <c r="C159">
        <v>4</v>
      </c>
      <c r="D159">
        <v>1</v>
      </c>
      <c r="M159">
        <v>6</v>
      </c>
    </row>
    <row r="160" spans="1:13">
      <c r="A160" s="12" t="s">
        <v>718</v>
      </c>
      <c r="B160">
        <v>1</v>
      </c>
      <c r="M160">
        <v>1</v>
      </c>
    </row>
    <row r="161" spans="1:13">
      <c r="A161" t="s">
        <v>414</v>
      </c>
      <c r="B161">
        <v>1</v>
      </c>
      <c r="C161">
        <v>6</v>
      </c>
      <c r="D161">
        <v>4</v>
      </c>
      <c r="M161">
        <v>11</v>
      </c>
    </row>
    <row r="162" spans="1:13">
      <c r="A162" t="s">
        <v>416</v>
      </c>
      <c r="C162">
        <v>7</v>
      </c>
      <c r="M162">
        <v>7</v>
      </c>
    </row>
    <row r="163" spans="1:13">
      <c r="A163" t="s">
        <v>420</v>
      </c>
      <c r="B163">
        <v>5</v>
      </c>
      <c r="C163">
        <v>41</v>
      </c>
      <c r="D163">
        <v>67</v>
      </c>
      <c r="M163">
        <v>113</v>
      </c>
    </row>
    <row r="164" spans="1:13">
      <c r="A164" t="s">
        <v>426</v>
      </c>
      <c r="B164">
        <v>9</v>
      </c>
      <c r="C164">
        <v>7</v>
      </c>
      <c r="M164">
        <v>16</v>
      </c>
    </row>
    <row r="165" spans="1:13">
      <c r="A165" t="s">
        <v>428</v>
      </c>
      <c r="B165">
        <v>2</v>
      </c>
      <c r="C165">
        <v>1</v>
      </c>
      <c r="D165">
        <v>2</v>
      </c>
      <c r="M165">
        <v>5</v>
      </c>
    </row>
    <row r="166" spans="1:13">
      <c r="A166" t="s">
        <v>430</v>
      </c>
      <c r="B166">
        <v>1</v>
      </c>
      <c r="C166">
        <v>3</v>
      </c>
      <c r="M166">
        <v>4</v>
      </c>
    </row>
    <row r="167" spans="1:13">
      <c r="A167" t="s">
        <v>435</v>
      </c>
      <c r="C167">
        <v>1</v>
      </c>
      <c r="M167">
        <v>1</v>
      </c>
    </row>
    <row r="168" spans="1:13">
      <c r="A168" t="s">
        <v>437</v>
      </c>
      <c r="C168">
        <v>5</v>
      </c>
      <c r="M168">
        <v>5</v>
      </c>
    </row>
    <row r="169" spans="1:13">
      <c r="A169" t="s">
        <v>439</v>
      </c>
      <c r="B169">
        <v>1</v>
      </c>
      <c r="C169">
        <v>19</v>
      </c>
      <c r="D169">
        <v>18</v>
      </c>
      <c r="E169">
        <v>1</v>
      </c>
      <c r="M169">
        <v>39</v>
      </c>
    </row>
    <row r="170" spans="1:13">
      <c r="A170" t="s">
        <v>441</v>
      </c>
      <c r="C170">
        <v>1</v>
      </c>
      <c r="D170">
        <v>1</v>
      </c>
      <c r="M170">
        <v>2</v>
      </c>
    </row>
    <row r="171" spans="1:13">
      <c r="A171" t="s">
        <v>443</v>
      </c>
      <c r="B171">
        <v>4</v>
      </c>
      <c r="C171">
        <v>22</v>
      </c>
      <c r="D171">
        <v>53</v>
      </c>
      <c r="K171">
        <v>1</v>
      </c>
      <c r="M171">
        <v>80</v>
      </c>
    </row>
    <row r="172" spans="1:13">
      <c r="A172" t="s">
        <v>445</v>
      </c>
      <c r="B172">
        <v>2</v>
      </c>
      <c r="C172">
        <v>6</v>
      </c>
      <c r="D172">
        <v>3</v>
      </c>
      <c r="M172">
        <v>11</v>
      </c>
    </row>
    <row r="173" spans="1:13">
      <c r="A173" t="s">
        <v>447</v>
      </c>
      <c r="C173">
        <v>2</v>
      </c>
      <c r="M173">
        <v>2</v>
      </c>
    </row>
    <row r="174" spans="1:13">
      <c r="A174" t="s">
        <v>449</v>
      </c>
      <c r="C174">
        <v>2</v>
      </c>
      <c r="D174">
        <v>3</v>
      </c>
      <c r="M174">
        <v>5</v>
      </c>
    </row>
    <row r="175" spans="1:13">
      <c r="A175" t="s">
        <v>451</v>
      </c>
      <c r="C175">
        <v>2</v>
      </c>
      <c r="D175">
        <v>1</v>
      </c>
      <c r="M175">
        <v>3</v>
      </c>
    </row>
    <row r="176" spans="1:13">
      <c r="A176" t="s">
        <v>453</v>
      </c>
      <c r="B176">
        <v>3</v>
      </c>
      <c r="C176">
        <v>7</v>
      </c>
      <c r="D176">
        <v>1</v>
      </c>
      <c r="M176">
        <v>11</v>
      </c>
    </row>
    <row r="177" spans="1:13">
      <c r="A177" t="s">
        <v>457</v>
      </c>
      <c r="B177">
        <v>1</v>
      </c>
      <c r="M177">
        <v>1</v>
      </c>
    </row>
    <row r="178" spans="1:13">
      <c r="A178" t="s">
        <v>459</v>
      </c>
      <c r="C178">
        <v>2</v>
      </c>
      <c r="D178">
        <v>3</v>
      </c>
      <c r="M178">
        <v>5</v>
      </c>
    </row>
    <row r="179" spans="1:13">
      <c r="A179" t="s">
        <v>461</v>
      </c>
      <c r="B179">
        <v>2</v>
      </c>
      <c r="C179">
        <v>1</v>
      </c>
      <c r="D179">
        <v>1</v>
      </c>
      <c r="M179">
        <v>4</v>
      </c>
    </row>
    <row r="180" spans="1:13">
      <c r="A180" t="s">
        <v>463</v>
      </c>
      <c r="E180">
        <v>1</v>
      </c>
      <c r="M180">
        <v>1</v>
      </c>
    </row>
    <row r="181" spans="1:13">
      <c r="A181" t="s">
        <v>466</v>
      </c>
      <c r="B181">
        <v>13</v>
      </c>
      <c r="C181">
        <v>37</v>
      </c>
      <c r="D181">
        <v>53</v>
      </c>
      <c r="M181">
        <v>103</v>
      </c>
    </row>
    <row r="182" spans="1:13">
      <c r="A182" t="s">
        <v>468</v>
      </c>
      <c r="B182">
        <v>1</v>
      </c>
      <c r="C182">
        <v>11</v>
      </c>
      <c r="D182">
        <v>9</v>
      </c>
      <c r="M182">
        <v>21</v>
      </c>
    </row>
    <row r="183" spans="1:13">
      <c r="A183" t="s">
        <v>470</v>
      </c>
      <c r="B183">
        <v>2</v>
      </c>
      <c r="C183">
        <v>7</v>
      </c>
      <c r="D183">
        <v>5</v>
      </c>
      <c r="M183">
        <v>14</v>
      </c>
    </row>
    <row r="184" spans="1:13">
      <c r="A184" t="s">
        <v>472</v>
      </c>
      <c r="C184">
        <v>4</v>
      </c>
      <c r="M184">
        <v>4</v>
      </c>
    </row>
    <row r="185" spans="1:13">
      <c r="A185" t="s">
        <v>474</v>
      </c>
      <c r="B185">
        <v>5</v>
      </c>
      <c r="C185">
        <v>8</v>
      </c>
      <c r="M185">
        <v>13</v>
      </c>
    </row>
    <row r="186" spans="1:13">
      <c r="A186" t="s">
        <v>477</v>
      </c>
      <c r="B186">
        <v>2</v>
      </c>
      <c r="C186">
        <v>15</v>
      </c>
      <c r="D186">
        <v>3</v>
      </c>
      <c r="M186">
        <v>20</v>
      </c>
    </row>
    <row r="187" spans="1:13">
      <c r="A187" t="s">
        <v>479</v>
      </c>
      <c r="C187">
        <v>7</v>
      </c>
      <c r="D187">
        <v>5</v>
      </c>
      <c r="M187">
        <v>12</v>
      </c>
    </row>
    <row r="188" spans="1:13">
      <c r="A188" t="s">
        <v>485</v>
      </c>
      <c r="B188">
        <v>1</v>
      </c>
      <c r="C188">
        <v>17</v>
      </c>
      <c r="D188">
        <v>10</v>
      </c>
      <c r="M188">
        <v>28</v>
      </c>
    </row>
    <row r="189" spans="1:13">
      <c r="A189" t="s">
        <v>487</v>
      </c>
      <c r="B189">
        <v>1</v>
      </c>
      <c r="C189">
        <v>6</v>
      </c>
      <c r="D189">
        <v>2</v>
      </c>
      <c r="M189">
        <v>9</v>
      </c>
    </row>
    <row r="190" spans="1:13">
      <c r="A190" t="s">
        <v>489</v>
      </c>
      <c r="B190">
        <v>1</v>
      </c>
      <c r="C190">
        <v>1</v>
      </c>
      <c r="D190">
        <v>1</v>
      </c>
      <c r="M190">
        <v>3</v>
      </c>
    </row>
    <row r="191" spans="1:13">
      <c r="A191" t="s">
        <v>491</v>
      </c>
      <c r="C191">
        <v>4</v>
      </c>
      <c r="M191">
        <v>4</v>
      </c>
    </row>
    <row r="192" spans="1:13">
      <c r="A192" t="s">
        <v>493</v>
      </c>
      <c r="C192">
        <v>19</v>
      </c>
      <c r="D192">
        <v>23</v>
      </c>
      <c r="M192">
        <v>42</v>
      </c>
    </row>
    <row r="193" spans="1:13">
      <c r="A193" t="s">
        <v>495</v>
      </c>
      <c r="C193">
        <v>4</v>
      </c>
      <c r="M193">
        <v>4</v>
      </c>
    </row>
    <row r="194" spans="1:13">
      <c r="A194" t="s">
        <v>499</v>
      </c>
      <c r="B194">
        <v>9</v>
      </c>
      <c r="C194">
        <v>68</v>
      </c>
      <c r="D194">
        <v>79</v>
      </c>
      <c r="M194">
        <v>156</v>
      </c>
    </row>
    <row r="195" spans="1:13">
      <c r="A195" t="s">
        <v>502</v>
      </c>
      <c r="C195">
        <v>1</v>
      </c>
      <c r="M195">
        <v>1</v>
      </c>
    </row>
    <row r="196" spans="1:13">
      <c r="A196" t="s">
        <v>506</v>
      </c>
      <c r="B196">
        <v>1</v>
      </c>
      <c r="C196">
        <v>11</v>
      </c>
      <c r="D196">
        <v>6</v>
      </c>
      <c r="M196">
        <v>18</v>
      </c>
    </row>
    <row r="197" spans="1:13">
      <c r="A197" t="s">
        <v>509</v>
      </c>
      <c r="B197">
        <v>1</v>
      </c>
      <c r="C197">
        <v>2</v>
      </c>
      <c r="D197">
        <v>1</v>
      </c>
      <c r="M197">
        <v>4</v>
      </c>
    </row>
    <row r="198" spans="1:13">
      <c r="A198" t="s">
        <v>512</v>
      </c>
      <c r="C198">
        <v>3</v>
      </c>
      <c r="D198">
        <v>3</v>
      </c>
      <c r="M198">
        <v>6</v>
      </c>
    </row>
    <row r="199" spans="1:13">
      <c r="A199" t="s">
        <v>516</v>
      </c>
      <c r="C199">
        <v>5</v>
      </c>
      <c r="D199">
        <v>1</v>
      </c>
      <c r="M199">
        <v>6</v>
      </c>
    </row>
    <row r="200" spans="1:13">
      <c r="A200" t="s">
        <v>518</v>
      </c>
      <c r="B200">
        <v>1</v>
      </c>
      <c r="D200">
        <v>4</v>
      </c>
      <c r="F200">
        <v>1</v>
      </c>
      <c r="M200">
        <v>6</v>
      </c>
    </row>
    <row r="201" spans="1:13">
      <c r="A201" t="s">
        <v>522</v>
      </c>
      <c r="B201">
        <v>1</v>
      </c>
      <c r="M201">
        <v>1</v>
      </c>
    </row>
    <row r="202" spans="1:13">
      <c r="A202" t="s">
        <v>524</v>
      </c>
      <c r="B202">
        <v>2</v>
      </c>
      <c r="C202">
        <v>15</v>
      </c>
      <c r="D202">
        <v>20</v>
      </c>
      <c r="M202">
        <v>37</v>
      </c>
    </row>
    <row r="203" spans="1:13">
      <c r="A203" t="s">
        <v>526</v>
      </c>
      <c r="B203">
        <v>9</v>
      </c>
      <c r="C203">
        <v>11</v>
      </c>
      <c r="D203">
        <v>27</v>
      </c>
      <c r="K203">
        <v>1</v>
      </c>
      <c r="M203">
        <v>48</v>
      </c>
    </row>
    <row r="204" spans="1:13">
      <c r="A204" t="s">
        <v>529</v>
      </c>
      <c r="B204">
        <v>24</v>
      </c>
      <c r="C204">
        <v>55</v>
      </c>
      <c r="D204">
        <v>82</v>
      </c>
      <c r="K204">
        <v>1</v>
      </c>
      <c r="M204">
        <v>162</v>
      </c>
    </row>
    <row r="205" spans="1:13">
      <c r="A205" t="s">
        <v>531</v>
      </c>
      <c r="C205">
        <v>2</v>
      </c>
      <c r="M205">
        <v>2</v>
      </c>
    </row>
    <row r="206" spans="1:13">
      <c r="A206" t="s">
        <v>533</v>
      </c>
      <c r="C206">
        <v>11</v>
      </c>
      <c r="D206">
        <v>2</v>
      </c>
      <c r="M206">
        <v>13</v>
      </c>
    </row>
    <row r="207" spans="1:13">
      <c r="A207" t="s">
        <v>537</v>
      </c>
      <c r="C207">
        <v>4</v>
      </c>
      <c r="D207">
        <v>2</v>
      </c>
      <c r="E207">
        <v>1</v>
      </c>
      <c r="M207">
        <v>7</v>
      </c>
    </row>
    <row r="208" spans="1:13">
      <c r="A208" t="s">
        <v>539</v>
      </c>
      <c r="C208">
        <v>1</v>
      </c>
      <c r="M208">
        <v>1</v>
      </c>
    </row>
    <row r="209" spans="1:13">
      <c r="A209" t="s">
        <v>541</v>
      </c>
      <c r="C209">
        <v>3</v>
      </c>
      <c r="D209">
        <v>3</v>
      </c>
      <c r="M209">
        <v>6</v>
      </c>
    </row>
    <row r="210" spans="1:13">
      <c r="A210" t="s">
        <v>543</v>
      </c>
      <c r="B210">
        <v>1</v>
      </c>
      <c r="C210">
        <v>1</v>
      </c>
      <c r="M210">
        <v>2</v>
      </c>
    </row>
    <row r="211" spans="1:13">
      <c r="A211" t="s">
        <v>545</v>
      </c>
      <c r="B211">
        <v>15</v>
      </c>
      <c r="C211">
        <v>6</v>
      </c>
      <c r="D211">
        <v>7</v>
      </c>
      <c r="M211">
        <v>28</v>
      </c>
    </row>
    <row r="212" spans="1:13">
      <c r="A212" t="s">
        <v>549</v>
      </c>
      <c r="C212">
        <v>1</v>
      </c>
      <c r="M212">
        <v>1</v>
      </c>
    </row>
    <row r="213" spans="1:13">
      <c r="A213" t="s">
        <v>550</v>
      </c>
      <c r="C213">
        <v>1</v>
      </c>
      <c r="D213">
        <v>1</v>
      </c>
      <c r="K213">
        <v>1</v>
      </c>
      <c r="M213">
        <v>3</v>
      </c>
    </row>
    <row r="214" spans="1:13">
      <c r="A214" t="s">
        <v>552</v>
      </c>
      <c r="B214">
        <v>3</v>
      </c>
      <c r="C214">
        <v>4</v>
      </c>
      <c r="D214">
        <v>4</v>
      </c>
      <c r="M214">
        <v>11</v>
      </c>
    </row>
    <row r="215" spans="1:13">
      <c r="A215" t="s">
        <v>554</v>
      </c>
      <c r="B215">
        <v>1</v>
      </c>
      <c r="C215">
        <v>14</v>
      </c>
      <c r="D215">
        <v>11</v>
      </c>
      <c r="E215">
        <v>1</v>
      </c>
      <c r="M215">
        <v>27</v>
      </c>
    </row>
    <row r="216" spans="1:13">
      <c r="A216" t="s">
        <v>556</v>
      </c>
      <c r="C216">
        <v>2</v>
      </c>
      <c r="M216">
        <v>2</v>
      </c>
    </row>
    <row r="217" spans="1:13">
      <c r="A217" t="s">
        <v>558</v>
      </c>
      <c r="B217">
        <v>1</v>
      </c>
      <c r="C217">
        <v>7</v>
      </c>
      <c r="D217">
        <v>11</v>
      </c>
      <c r="M217">
        <v>19</v>
      </c>
    </row>
    <row r="218" spans="1:13">
      <c r="A218" t="s">
        <v>719</v>
      </c>
      <c r="C218">
        <v>1</v>
      </c>
      <c r="M218">
        <v>1</v>
      </c>
    </row>
    <row r="219" spans="1:13">
      <c r="A219" t="s">
        <v>562</v>
      </c>
      <c r="B219">
        <v>6</v>
      </c>
      <c r="C219">
        <v>48</v>
      </c>
      <c r="D219">
        <v>41</v>
      </c>
      <c r="E219">
        <v>1</v>
      </c>
      <c r="M219">
        <v>96</v>
      </c>
    </row>
    <row r="220" spans="1:13">
      <c r="A220" t="s">
        <v>564</v>
      </c>
      <c r="C220">
        <v>2</v>
      </c>
      <c r="M220">
        <v>2</v>
      </c>
    </row>
    <row r="221" spans="1:13">
      <c r="A221" t="s">
        <v>566</v>
      </c>
      <c r="B221">
        <v>1</v>
      </c>
      <c r="C221">
        <v>1</v>
      </c>
      <c r="M221">
        <v>2</v>
      </c>
    </row>
    <row r="222" spans="1:13">
      <c r="A222" t="s">
        <v>568</v>
      </c>
      <c r="B222">
        <v>1</v>
      </c>
      <c r="C222">
        <v>7</v>
      </c>
      <c r="D222">
        <v>3</v>
      </c>
      <c r="M222">
        <v>11</v>
      </c>
    </row>
    <row r="223" spans="1:13">
      <c r="A223" t="s">
        <v>570</v>
      </c>
      <c r="C223">
        <v>1</v>
      </c>
      <c r="M223">
        <v>1</v>
      </c>
    </row>
    <row r="224" spans="1:13">
      <c r="A224" t="s">
        <v>572</v>
      </c>
      <c r="B224">
        <v>2</v>
      </c>
      <c r="C224">
        <v>6</v>
      </c>
      <c r="D224">
        <v>15</v>
      </c>
      <c r="M224">
        <v>23</v>
      </c>
    </row>
    <row r="225" spans="1:13">
      <c r="A225" t="s">
        <v>574</v>
      </c>
      <c r="B225">
        <v>5</v>
      </c>
      <c r="C225">
        <v>6</v>
      </c>
      <c r="D225">
        <v>2</v>
      </c>
      <c r="M225">
        <v>13</v>
      </c>
    </row>
    <row r="226" spans="1:13">
      <c r="A226" t="s">
        <v>576</v>
      </c>
      <c r="C226">
        <v>1</v>
      </c>
      <c r="D226">
        <v>4</v>
      </c>
      <c r="M226">
        <v>5</v>
      </c>
    </row>
    <row r="227" spans="1:13">
      <c r="A227" t="s">
        <v>579</v>
      </c>
      <c r="B227">
        <v>1</v>
      </c>
      <c r="C227">
        <v>6</v>
      </c>
      <c r="D227">
        <v>8</v>
      </c>
      <c r="M227">
        <v>15</v>
      </c>
    </row>
    <row r="228" spans="1:13">
      <c r="A228" t="s">
        <v>583</v>
      </c>
      <c r="C228">
        <v>2</v>
      </c>
      <c r="M228">
        <v>2</v>
      </c>
    </row>
    <row r="229" spans="1:13">
      <c r="A229" t="s">
        <v>585</v>
      </c>
      <c r="B229">
        <v>4</v>
      </c>
      <c r="C229">
        <v>1</v>
      </c>
      <c r="M229">
        <v>5</v>
      </c>
    </row>
    <row r="230" spans="1:13">
      <c r="A230" t="s">
        <v>587</v>
      </c>
      <c r="B230">
        <v>14</v>
      </c>
      <c r="C230">
        <v>17</v>
      </c>
      <c r="D230">
        <v>8</v>
      </c>
      <c r="M230">
        <v>39</v>
      </c>
    </row>
    <row r="231" spans="1:13">
      <c r="A231" t="s">
        <v>720</v>
      </c>
      <c r="B231">
        <v>3</v>
      </c>
      <c r="C231">
        <v>8</v>
      </c>
      <c r="D231">
        <v>9</v>
      </c>
      <c r="M231">
        <v>20</v>
      </c>
    </row>
    <row r="232" spans="1:13">
      <c r="A232" t="s">
        <v>721</v>
      </c>
      <c r="B232">
        <v>1</v>
      </c>
      <c r="C232">
        <v>4</v>
      </c>
      <c r="D232">
        <v>6</v>
      </c>
      <c r="M232">
        <v>11</v>
      </c>
    </row>
    <row r="233" spans="1:13">
      <c r="A233" t="s">
        <v>722</v>
      </c>
      <c r="B233">
        <v>1</v>
      </c>
      <c r="M233">
        <v>1</v>
      </c>
    </row>
    <row r="234" spans="1:13">
      <c r="A234" t="s">
        <v>594</v>
      </c>
      <c r="C234">
        <v>2</v>
      </c>
      <c r="M234">
        <v>2</v>
      </c>
    </row>
    <row r="235" spans="1:13">
      <c r="A235" t="s">
        <v>596</v>
      </c>
      <c r="C235">
        <v>13</v>
      </c>
      <c r="D235">
        <v>2</v>
      </c>
      <c r="M235">
        <v>15</v>
      </c>
    </row>
    <row r="236" spans="1:13">
      <c r="A236" t="s">
        <v>598</v>
      </c>
      <c r="C236">
        <v>2</v>
      </c>
      <c r="D236">
        <v>1</v>
      </c>
      <c r="M236">
        <v>3</v>
      </c>
    </row>
    <row r="237" spans="1:13">
      <c r="A237" t="s">
        <v>606</v>
      </c>
      <c r="C237">
        <v>1</v>
      </c>
      <c r="M237">
        <v>1</v>
      </c>
    </row>
    <row r="238" spans="1:13">
      <c r="A238" t="s">
        <v>608</v>
      </c>
      <c r="C238">
        <v>1</v>
      </c>
      <c r="M238">
        <v>1</v>
      </c>
    </row>
    <row r="239" spans="1:13">
      <c r="A239" t="s">
        <v>610</v>
      </c>
      <c r="C239">
        <v>1</v>
      </c>
      <c r="M239">
        <v>1</v>
      </c>
    </row>
    <row r="240" spans="1:13">
      <c r="A240" t="s">
        <v>612</v>
      </c>
      <c r="C240">
        <v>5</v>
      </c>
      <c r="D240">
        <v>1</v>
      </c>
      <c r="M240">
        <v>6</v>
      </c>
    </row>
    <row r="241" spans="1:13">
      <c r="A241" t="s">
        <v>614</v>
      </c>
      <c r="B241">
        <v>6</v>
      </c>
      <c r="C241">
        <v>34</v>
      </c>
      <c r="D241">
        <v>56</v>
      </c>
      <c r="M241">
        <v>96</v>
      </c>
    </row>
    <row r="242" spans="1:13">
      <c r="A242" t="s">
        <v>616</v>
      </c>
      <c r="B242">
        <v>3</v>
      </c>
      <c r="C242">
        <v>14</v>
      </c>
      <c r="D242">
        <v>15</v>
      </c>
      <c r="M242">
        <v>32</v>
      </c>
    </row>
    <row r="243" spans="1:13">
      <c r="A243" t="s">
        <v>618</v>
      </c>
      <c r="B243">
        <v>1</v>
      </c>
      <c r="C243">
        <v>3</v>
      </c>
      <c r="M243">
        <v>4</v>
      </c>
    </row>
    <row r="244" spans="1:13">
      <c r="A244" t="s">
        <v>711</v>
      </c>
      <c r="B244">
        <v>469</v>
      </c>
      <c r="C244">
        <v>1911</v>
      </c>
      <c r="D244">
        <v>1924</v>
      </c>
      <c r="E244">
        <v>19</v>
      </c>
      <c r="F244">
        <v>1</v>
      </c>
      <c r="G244">
        <v>1</v>
      </c>
      <c r="H244">
        <v>5</v>
      </c>
      <c r="I244">
        <v>3</v>
      </c>
      <c r="J244">
        <v>1</v>
      </c>
      <c r="K244">
        <v>8</v>
      </c>
      <c r="L244">
        <v>1</v>
      </c>
      <c r="M244">
        <v>4343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1B5BB-B3C2-4B81-857A-AEF95357E364}">
  <sheetPr filterMode="1"/>
  <dimension ref="A1:L317"/>
  <sheetViews>
    <sheetView workbookViewId="0">
      <selection activeCell="H142" sqref="H142"/>
    </sheetView>
  </sheetViews>
  <sheetFormatPr defaultRowHeight="15"/>
  <cols>
    <col min="1" max="1" width="34.85546875" customWidth="1"/>
    <col min="2" max="2" width="5.42578125" customWidth="1"/>
    <col min="3" max="3" width="23.28515625" customWidth="1"/>
    <col min="8" max="8" width="8.85546875" style="2"/>
  </cols>
  <sheetData>
    <row r="1" spans="1:12">
      <c r="A1" s="4" t="s">
        <v>9</v>
      </c>
      <c r="B1" s="3" t="s">
        <v>13</v>
      </c>
      <c r="C1" t="s">
        <v>9</v>
      </c>
      <c r="D1">
        <v>2</v>
      </c>
      <c r="E1">
        <v>6</v>
      </c>
      <c r="F1">
        <v>7</v>
      </c>
      <c r="G1">
        <v>16</v>
      </c>
      <c r="H1" s="2">
        <v>0.125</v>
      </c>
      <c r="I1" s="2">
        <v>0.375</v>
      </c>
      <c r="J1" s="2">
        <v>0.4375</v>
      </c>
      <c r="K1" s="2">
        <v>6.25E-2</v>
      </c>
      <c r="L1">
        <v>16</v>
      </c>
    </row>
    <row r="2" spans="1:12" hidden="1">
      <c r="A2" s="4" t="s">
        <v>11</v>
      </c>
      <c r="B2" s="3" t="s">
        <v>13</v>
      </c>
      <c r="C2" t="s">
        <v>11</v>
      </c>
      <c r="D2">
        <v>0</v>
      </c>
      <c r="E2">
        <v>1</v>
      </c>
      <c r="F2">
        <v>0</v>
      </c>
      <c r="G2">
        <v>1</v>
      </c>
      <c r="H2" s="2">
        <v>0</v>
      </c>
      <c r="I2" s="2">
        <v>1</v>
      </c>
      <c r="J2" s="2">
        <v>0</v>
      </c>
      <c r="K2" s="2">
        <v>0</v>
      </c>
      <c r="L2">
        <v>1</v>
      </c>
    </row>
    <row r="3" spans="1:12" hidden="1">
      <c r="A3" s="4" t="s">
        <v>14</v>
      </c>
      <c r="B3" s="3" t="s">
        <v>13</v>
      </c>
      <c r="C3" t="s">
        <v>694</v>
      </c>
      <c r="D3" t="s">
        <v>694</v>
      </c>
      <c r="E3" t="s">
        <v>694</v>
      </c>
      <c r="F3" t="s">
        <v>694</v>
      </c>
      <c r="G3" t="s">
        <v>694</v>
      </c>
      <c r="H3" s="2" t="s">
        <v>694</v>
      </c>
      <c r="I3" s="2" t="s">
        <v>694</v>
      </c>
      <c r="J3" s="2" t="s">
        <v>694</v>
      </c>
      <c r="K3" s="2" t="s">
        <v>694</v>
      </c>
      <c r="L3" t="s">
        <v>694</v>
      </c>
    </row>
    <row r="4" spans="1:12" hidden="1">
      <c r="A4" s="4" t="s">
        <v>16</v>
      </c>
      <c r="B4" s="3" t="s">
        <v>13</v>
      </c>
      <c r="C4" t="s">
        <v>16</v>
      </c>
      <c r="D4">
        <v>0</v>
      </c>
      <c r="E4">
        <v>3</v>
      </c>
      <c r="F4">
        <v>2</v>
      </c>
      <c r="G4">
        <v>5</v>
      </c>
      <c r="H4" s="2">
        <v>0</v>
      </c>
      <c r="I4" s="2">
        <v>0.6</v>
      </c>
      <c r="J4" s="2">
        <v>0.4</v>
      </c>
      <c r="K4" s="2">
        <v>0</v>
      </c>
      <c r="L4">
        <v>5</v>
      </c>
    </row>
    <row r="5" spans="1:12" hidden="1">
      <c r="A5" s="4" t="s">
        <v>18</v>
      </c>
      <c r="B5" s="3" t="s">
        <v>13</v>
      </c>
      <c r="C5" t="s">
        <v>18</v>
      </c>
      <c r="D5">
        <v>5</v>
      </c>
      <c r="E5">
        <v>15</v>
      </c>
      <c r="F5">
        <v>3</v>
      </c>
      <c r="G5">
        <v>23</v>
      </c>
      <c r="H5" s="2">
        <v>0.21739130434782608</v>
      </c>
      <c r="I5" s="2">
        <v>0.65217391304347827</v>
      </c>
      <c r="J5" s="2">
        <v>0.13043478260869565</v>
      </c>
      <c r="K5" s="2">
        <v>0</v>
      </c>
      <c r="L5">
        <v>23</v>
      </c>
    </row>
    <row r="6" spans="1:12" hidden="1">
      <c r="A6" s="4" t="s">
        <v>20</v>
      </c>
      <c r="B6" s="3" t="s">
        <v>13</v>
      </c>
      <c r="C6" t="s">
        <v>20</v>
      </c>
      <c r="D6">
        <v>1</v>
      </c>
      <c r="E6">
        <v>1</v>
      </c>
      <c r="F6">
        <v>1</v>
      </c>
      <c r="G6">
        <v>3</v>
      </c>
      <c r="H6" s="2">
        <v>0.33333333333333331</v>
      </c>
      <c r="I6" s="2">
        <v>0.33333333333333331</v>
      </c>
      <c r="J6" s="2">
        <v>0.33333333333333331</v>
      </c>
      <c r="K6" s="2">
        <v>0</v>
      </c>
      <c r="L6">
        <v>3</v>
      </c>
    </row>
    <row r="7" spans="1:12">
      <c r="A7" s="4" t="s">
        <v>22</v>
      </c>
      <c r="B7" s="3" t="s">
        <v>8</v>
      </c>
      <c r="C7" t="s">
        <v>22</v>
      </c>
      <c r="D7">
        <v>1</v>
      </c>
      <c r="E7">
        <v>38</v>
      </c>
      <c r="F7">
        <v>14</v>
      </c>
      <c r="G7">
        <v>53</v>
      </c>
      <c r="H7" s="2">
        <v>1.8867924528301886E-2</v>
      </c>
      <c r="I7" s="2">
        <v>0.71698113207547165</v>
      </c>
      <c r="J7" s="2">
        <v>0.26415094339622641</v>
      </c>
      <c r="K7" s="2">
        <v>0</v>
      </c>
      <c r="L7">
        <v>53</v>
      </c>
    </row>
    <row r="8" spans="1:12" hidden="1">
      <c r="A8" s="4" t="s">
        <v>24</v>
      </c>
      <c r="B8" s="3" t="s">
        <v>13</v>
      </c>
      <c r="C8" t="s">
        <v>24</v>
      </c>
      <c r="D8">
        <v>0</v>
      </c>
      <c r="E8">
        <v>1</v>
      </c>
      <c r="F8">
        <v>3</v>
      </c>
      <c r="G8">
        <v>5</v>
      </c>
      <c r="H8" s="2">
        <v>0</v>
      </c>
      <c r="I8" s="2">
        <v>0.2</v>
      </c>
      <c r="J8" s="2">
        <v>0.6</v>
      </c>
      <c r="K8" s="2">
        <v>0.2</v>
      </c>
      <c r="L8">
        <v>5</v>
      </c>
    </row>
    <row r="9" spans="1:12" hidden="1">
      <c r="A9" s="4" t="s">
        <v>26</v>
      </c>
      <c r="B9" s="3" t="s">
        <v>13</v>
      </c>
      <c r="C9" t="s">
        <v>26</v>
      </c>
      <c r="D9">
        <v>5</v>
      </c>
      <c r="E9">
        <v>37</v>
      </c>
      <c r="F9">
        <v>21</v>
      </c>
      <c r="G9">
        <v>65</v>
      </c>
      <c r="H9" s="2">
        <v>7.6923076923076927E-2</v>
      </c>
      <c r="I9" s="2">
        <v>0.56923076923076921</v>
      </c>
      <c r="J9" s="2">
        <v>0.32307692307692309</v>
      </c>
      <c r="K9" s="2">
        <v>3.0769230769230771E-2</v>
      </c>
      <c r="L9">
        <v>65</v>
      </c>
    </row>
    <row r="10" spans="1:12" hidden="1">
      <c r="A10" s="4" t="s">
        <v>28</v>
      </c>
      <c r="B10" s="3" t="s">
        <v>13</v>
      </c>
      <c r="C10" t="s">
        <v>28</v>
      </c>
      <c r="D10">
        <v>5</v>
      </c>
      <c r="E10">
        <v>18</v>
      </c>
      <c r="F10">
        <v>7</v>
      </c>
      <c r="G10">
        <v>30</v>
      </c>
      <c r="H10" s="2">
        <v>0.16666666666666666</v>
      </c>
      <c r="I10" s="2">
        <v>0.6</v>
      </c>
      <c r="J10" s="2">
        <v>0.23333333333333334</v>
      </c>
      <c r="K10" s="2">
        <v>0</v>
      </c>
      <c r="L10">
        <v>30</v>
      </c>
    </row>
    <row r="11" spans="1:12" hidden="1">
      <c r="A11" s="4" t="s">
        <v>30</v>
      </c>
      <c r="B11" s="3" t="s">
        <v>13</v>
      </c>
      <c r="C11" t="s">
        <v>30</v>
      </c>
      <c r="D11">
        <v>3</v>
      </c>
      <c r="E11">
        <v>30</v>
      </c>
      <c r="F11">
        <v>6</v>
      </c>
      <c r="G11">
        <v>39</v>
      </c>
      <c r="H11" s="2">
        <v>7.6923076923076927E-2</v>
      </c>
      <c r="I11" s="2">
        <v>0.76923076923076927</v>
      </c>
      <c r="J11" s="2">
        <v>0.15384615384615385</v>
      </c>
      <c r="K11" s="2">
        <v>0</v>
      </c>
      <c r="L11">
        <v>39</v>
      </c>
    </row>
    <row r="12" spans="1:12" hidden="1">
      <c r="A12" s="4" t="s">
        <v>32</v>
      </c>
      <c r="B12" s="3" t="s">
        <v>13</v>
      </c>
      <c r="C12" t="s">
        <v>694</v>
      </c>
      <c r="D12" t="s">
        <v>694</v>
      </c>
      <c r="E12" t="s">
        <v>694</v>
      </c>
      <c r="F12" t="s">
        <v>694</v>
      </c>
      <c r="G12" t="s">
        <v>694</v>
      </c>
      <c r="H12" s="2" t="s">
        <v>694</v>
      </c>
      <c r="I12" s="2" t="s">
        <v>694</v>
      </c>
      <c r="J12" s="2" t="s">
        <v>694</v>
      </c>
      <c r="K12" s="2" t="s">
        <v>694</v>
      </c>
      <c r="L12" t="s">
        <v>694</v>
      </c>
    </row>
    <row r="13" spans="1:12" hidden="1">
      <c r="A13" s="4" t="s">
        <v>34</v>
      </c>
      <c r="B13" s="3" t="s">
        <v>13</v>
      </c>
      <c r="C13" t="s">
        <v>34</v>
      </c>
      <c r="D13">
        <v>4</v>
      </c>
      <c r="E13">
        <v>44</v>
      </c>
      <c r="F13">
        <v>81</v>
      </c>
      <c r="G13">
        <v>130</v>
      </c>
      <c r="H13" s="2">
        <v>3.0769230769230771E-2</v>
      </c>
      <c r="I13" s="2">
        <v>0.33846153846153848</v>
      </c>
      <c r="J13" s="2">
        <v>0.62307692307692308</v>
      </c>
      <c r="K13" s="2">
        <v>7.6923076923076927E-3</v>
      </c>
      <c r="L13">
        <v>130</v>
      </c>
    </row>
    <row r="14" spans="1:12" hidden="1">
      <c r="A14" s="4" t="s">
        <v>36</v>
      </c>
      <c r="B14" s="3" t="s">
        <v>13</v>
      </c>
      <c r="C14" t="s">
        <v>36</v>
      </c>
      <c r="D14">
        <v>1</v>
      </c>
      <c r="E14">
        <v>0</v>
      </c>
      <c r="F14">
        <v>0</v>
      </c>
      <c r="G14">
        <v>1</v>
      </c>
      <c r="H14" s="2">
        <v>1</v>
      </c>
      <c r="I14" s="2">
        <v>0</v>
      </c>
      <c r="J14" s="2">
        <v>0</v>
      </c>
      <c r="K14" s="2">
        <v>0</v>
      </c>
      <c r="L14">
        <v>1</v>
      </c>
    </row>
    <row r="15" spans="1:12" hidden="1">
      <c r="A15" s="4" t="s">
        <v>38</v>
      </c>
      <c r="B15" s="3" t="s">
        <v>13</v>
      </c>
      <c r="C15" t="s">
        <v>38</v>
      </c>
      <c r="D15">
        <v>2</v>
      </c>
      <c r="E15">
        <v>7</v>
      </c>
      <c r="F15">
        <v>1</v>
      </c>
      <c r="G15">
        <v>10</v>
      </c>
      <c r="H15" s="2">
        <v>0.2</v>
      </c>
      <c r="I15" s="2">
        <v>0.7</v>
      </c>
      <c r="J15" s="2">
        <v>0.1</v>
      </c>
      <c r="K15" s="2">
        <v>0</v>
      </c>
      <c r="L15">
        <v>10</v>
      </c>
    </row>
    <row r="16" spans="1:12" hidden="1">
      <c r="A16" s="4" t="s">
        <v>40</v>
      </c>
      <c r="B16" s="3" t="s">
        <v>13</v>
      </c>
      <c r="C16" t="s">
        <v>40</v>
      </c>
      <c r="D16">
        <v>1</v>
      </c>
      <c r="E16">
        <v>0</v>
      </c>
      <c r="F16">
        <v>0</v>
      </c>
      <c r="G16">
        <v>1</v>
      </c>
      <c r="H16" s="2">
        <v>1</v>
      </c>
      <c r="I16" s="2">
        <v>0</v>
      </c>
      <c r="J16" s="2">
        <v>0</v>
      </c>
      <c r="K16" s="2">
        <v>0</v>
      </c>
      <c r="L16">
        <v>1</v>
      </c>
    </row>
    <row r="17" spans="1:12" hidden="1">
      <c r="A17" s="4" t="s">
        <v>42</v>
      </c>
      <c r="B17" s="3" t="s">
        <v>13</v>
      </c>
      <c r="C17" t="s">
        <v>42</v>
      </c>
      <c r="D17">
        <v>3</v>
      </c>
      <c r="E17">
        <v>24</v>
      </c>
      <c r="F17">
        <v>10</v>
      </c>
      <c r="G17">
        <v>37</v>
      </c>
      <c r="H17" s="2">
        <v>8.1081081081081086E-2</v>
      </c>
      <c r="I17" s="2">
        <v>0.64864864864864868</v>
      </c>
      <c r="J17" s="2">
        <v>0.27027027027027029</v>
      </c>
      <c r="K17" s="2">
        <v>0</v>
      </c>
      <c r="L17">
        <v>37</v>
      </c>
    </row>
    <row r="18" spans="1:12" hidden="1">
      <c r="A18" s="4" t="s">
        <v>44</v>
      </c>
      <c r="B18" s="3" t="s">
        <v>13</v>
      </c>
      <c r="C18" t="s">
        <v>44</v>
      </c>
      <c r="D18">
        <v>1</v>
      </c>
      <c r="E18">
        <v>9</v>
      </c>
      <c r="F18">
        <v>0</v>
      </c>
      <c r="G18">
        <v>10</v>
      </c>
      <c r="H18" s="2">
        <v>0.1</v>
      </c>
      <c r="I18" s="2">
        <v>0.9</v>
      </c>
      <c r="J18" s="2">
        <v>0</v>
      </c>
      <c r="K18" s="2">
        <v>0</v>
      </c>
      <c r="L18">
        <v>10</v>
      </c>
    </row>
    <row r="19" spans="1:12" hidden="1">
      <c r="A19" s="4" t="s">
        <v>46</v>
      </c>
      <c r="B19" s="3" t="s">
        <v>13</v>
      </c>
      <c r="C19" t="s">
        <v>46</v>
      </c>
      <c r="D19">
        <v>3</v>
      </c>
      <c r="E19">
        <v>2</v>
      </c>
      <c r="F19">
        <v>1</v>
      </c>
      <c r="G19">
        <v>6</v>
      </c>
      <c r="H19" s="2">
        <v>0.5</v>
      </c>
      <c r="I19" s="2">
        <v>0.33333333333333331</v>
      </c>
      <c r="J19" s="2">
        <v>0.16666666666666666</v>
      </c>
      <c r="K19" s="2">
        <v>0</v>
      </c>
      <c r="L19">
        <v>6</v>
      </c>
    </row>
    <row r="20" spans="1:12" hidden="1">
      <c r="A20" s="4" t="s">
        <v>48</v>
      </c>
      <c r="B20" s="3" t="s">
        <v>13</v>
      </c>
      <c r="C20" t="s">
        <v>694</v>
      </c>
      <c r="D20" t="s">
        <v>694</v>
      </c>
      <c r="E20" t="s">
        <v>694</v>
      </c>
      <c r="F20" t="s">
        <v>694</v>
      </c>
      <c r="G20" t="s">
        <v>694</v>
      </c>
      <c r="H20" s="2" t="s">
        <v>694</v>
      </c>
      <c r="I20" s="2" t="s">
        <v>694</v>
      </c>
      <c r="J20" s="2" t="s">
        <v>694</v>
      </c>
      <c r="K20" s="2" t="s">
        <v>694</v>
      </c>
      <c r="L20" t="s">
        <v>694</v>
      </c>
    </row>
    <row r="21" spans="1:12" hidden="1">
      <c r="A21" s="4" t="s">
        <v>50</v>
      </c>
      <c r="B21" s="3" t="s">
        <v>13</v>
      </c>
      <c r="C21" t="s">
        <v>50</v>
      </c>
      <c r="D21">
        <v>2</v>
      </c>
      <c r="E21">
        <v>7</v>
      </c>
      <c r="F21">
        <v>1</v>
      </c>
      <c r="G21">
        <v>10</v>
      </c>
      <c r="H21" s="2">
        <v>0.2</v>
      </c>
      <c r="I21" s="2">
        <v>0.7</v>
      </c>
      <c r="J21" s="2">
        <v>0.1</v>
      </c>
      <c r="K21" s="2">
        <v>0</v>
      </c>
      <c r="L21">
        <v>10</v>
      </c>
    </row>
    <row r="22" spans="1:12" hidden="1">
      <c r="A22" s="4" t="s">
        <v>52</v>
      </c>
      <c r="B22" s="3" t="s">
        <v>13</v>
      </c>
      <c r="C22" t="s">
        <v>52</v>
      </c>
      <c r="D22">
        <v>0</v>
      </c>
      <c r="E22">
        <v>9</v>
      </c>
      <c r="F22">
        <v>7</v>
      </c>
      <c r="G22">
        <v>16</v>
      </c>
      <c r="H22" s="2">
        <v>0</v>
      </c>
      <c r="I22" s="2">
        <v>0.5625</v>
      </c>
      <c r="J22" s="2">
        <v>0.4375</v>
      </c>
      <c r="K22" s="2">
        <v>0</v>
      </c>
      <c r="L22">
        <v>16</v>
      </c>
    </row>
    <row r="23" spans="1:12" hidden="1">
      <c r="A23" s="4" t="s">
        <v>54</v>
      </c>
      <c r="B23" s="3" t="s">
        <v>13</v>
      </c>
      <c r="C23" t="s">
        <v>54</v>
      </c>
      <c r="D23">
        <v>1</v>
      </c>
      <c r="E23">
        <v>1</v>
      </c>
      <c r="F23">
        <v>0</v>
      </c>
      <c r="G23">
        <v>2</v>
      </c>
      <c r="H23" s="2">
        <v>0.5</v>
      </c>
      <c r="I23" s="2">
        <v>0.5</v>
      </c>
      <c r="J23" s="2">
        <v>0</v>
      </c>
      <c r="K23" s="2">
        <v>0</v>
      </c>
      <c r="L23">
        <v>2</v>
      </c>
    </row>
    <row r="24" spans="1:12" hidden="1">
      <c r="A24" s="4" t="s">
        <v>56</v>
      </c>
      <c r="B24" s="3" t="s">
        <v>13</v>
      </c>
      <c r="C24" t="s">
        <v>694</v>
      </c>
      <c r="D24" t="s">
        <v>694</v>
      </c>
      <c r="E24" t="s">
        <v>694</v>
      </c>
      <c r="F24" t="s">
        <v>694</v>
      </c>
      <c r="G24" t="s">
        <v>694</v>
      </c>
      <c r="H24" s="2" t="s">
        <v>694</v>
      </c>
      <c r="I24" s="2" t="s">
        <v>694</v>
      </c>
      <c r="J24" s="2" t="s">
        <v>694</v>
      </c>
      <c r="K24" s="2" t="s">
        <v>694</v>
      </c>
      <c r="L24" t="s">
        <v>694</v>
      </c>
    </row>
    <row r="25" spans="1:12" hidden="1">
      <c r="A25" s="4" t="s">
        <v>58</v>
      </c>
      <c r="B25" s="3" t="s">
        <v>13</v>
      </c>
      <c r="C25" t="s">
        <v>58</v>
      </c>
      <c r="D25">
        <v>0</v>
      </c>
      <c r="E25">
        <v>4</v>
      </c>
      <c r="F25">
        <v>0</v>
      </c>
      <c r="G25">
        <v>4</v>
      </c>
      <c r="H25" s="2">
        <v>0</v>
      </c>
      <c r="I25" s="2">
        <v>1</v>
      </c>
      <c r="J25" s="2">
        <v>0</v>
      </c>
      <c r="K25" s="2">
        <v>0</v>
      </c>
      <c r="L25">
        <v>4</v>
      </c>
    </row>
    <row r="26" spans="1:12" hidden="1">
      <c r="A26" s="4" t="s">
        <v>60</v>
      </c>
      <c r="B26" s="3" t="s">
        <v>13</v>
      </c>
      <c r="C26" t="s">
        <v>60</v>
      </c>
      <c r="D26">
        <v>1</v>
      </c>
      <c r="E26">
        <v>3</v>
      </c>
      <c r="F26">
        <v>0</v>
      </c>
      <c r="G26">
        <v>4</v>
      </c>
      <c r="H26" s="2">
        <v>0.25</v>
      </c>
      <c r="I26" s="2">
        <v>0.75</v>
      </c>
      <c r="J26" s="2">
        <v>0</v>
      </c>
      <c r="K26" s="2">
        <v>0</v>
      </c>
      <c r="L26">
        <v>4</v>
      </c>
    </row>
    <row r="27" spans="1:12" hidden="1">
      <c r="A27" s="4" t="s">
        <v>62</v>
      </c>
      <c r="B27" s="3" t="s">
        <v>13</v>
      </c>
      <c r="C27" t="s">
        <v>62</v>
      </c>
      <c r="D27">
        <v>1</v>
      </c>
      <c r="E27">
        <v>11</v>
      </c>
      <c r="F27">
        <v>1</v>
      </c>
      <c r="G27">
        <v>13</v>
      </c>
      <c r="H27" s="2">
        <v>7.6923076923076927E-2</v>
      </c>
      <c r="I27" s="2">
        <v>0.84615384615384615</v>
      </c>
      <c r="J27" s="2">
        <v>7.6923076923076927E-2</v>
      </c>
      <c r="K27" s="2">
        <v>0</v>
      </c>
      <c r="L27">
        <v>13</v>
      </c>
    </row>
    <row r="28" spans="1:12" hidden="1">
      <c r="A28" s="4" t="s">
        <v>63</v>
      </c>
      <c r="B28" s="3" t="s">
        <v>13</v>
      </c>
      <c r="C28" t="s">
        <v>63</v>
      </c>
      <c r="D28">
        <v>3</v>
      </c>
      <c r="E28">
        <v>0</v>
      </c>
      <c r="F28">
        <v>0</v>
      </c>
      <c r="G28">
        <v>3</v>
      </c>
      <c r="H28" s="2">
        <v>1</v>
      </c>
      <c r="I28" s="2">
        <v>0</v>
      </c>
      <c r="J28" s="2">
        <v>0</v>
      </c>
      <c r="K28" s="2">
        <v>0</v>
      </c>
      <c r="L28">
        <v>3</v>
      </c>
    </row>
    <row r="29" spans="1:12" hidden="1">
      <c r="A29" s="8" t="s">
        <v>66</v>
      </c>
      <c r="B29" s="3" t="s">
        <v>13</v>
      </c>
      <c r="C29" t="s">
        <v>694</v>
      </c>
      <c r="D29" t="s">
        <v>694</v>
      </c>
      <c r="E29" t="s">
        <v>694</v>
      </c>
      <c r="F29" t="s">
        <v>694</v>
      </c>
      <c r="G29" t="s">
        <v>694</v>
      </c>
      <c r="H29" s="2" t="s">
        <v>694</v>
      </c>
      <c r="I29" s="2" t="s">
        <v>694</v>
      </c>
      <c r="J29" s="2" t="s">
        <v>694</v>
      </c>
      <c r="K29" s="2" t="s">
        <v>694</v>
      </c>
      <c r="L29" t="s">
        <v>694</v>
      </c>
    </row>
    <row r="30" spans="1:12" hidden="1">
      <c r="A30" s="4" t="s">
        <v>68</v>
      </c>
      <c r="B30" s="3" t="s">
        <v>13</v>
      </c>
      <c r="C30" t="s">
        <v>694</v>
      </c>
      <c r="D30" t="s">
        <v>694</v>
      </c>
      <c r="E30" t="s">
        <v>694</v>
      </c>
      <c r="F30" t="s">
        <v>694</v>
      </c>
      <c r="G30" t="s">
        <v>694</v>
      </c>
      <c r="H30" s="2" t="s">
        <v>694</v>
      </c>
      <c r="I30" s="2" t="s">
        <v>694</v>
      </c>
      <c r="J30" s="2" t="s">
        <v>694</v>
      </c>
      <c r="K30" s="2" t="s">
        <v>694</v>
      </c>
      <c r="L30" t="s">
        <v>694</v>
      </c>
    </row>
    <row r="31" spans="1:12">
      <c r="A31" s="4" t="s">
        <v>70</v>
      </c>
      <c r="B31" s="3" t="s">
        <v>8</v>
      </c>
      <c r="C31" t="s">
        <v>70</v>
      </c>
      <c r="D31">
        <v>3</v>
      </c>
      <c r="E31">
        <v>17</v>
      </c>
      <c r="F31">
        <v>20</v>
      </c>
      <c r="G31">
        <v>40</v>
      </c>
      <c r="H31" s="2">
        <v>7.4999999999999997E-2</v>
      </c>
      <c r="I31" s="2">
        <v>0.42499999999999999</v>
      </c>
      <c r="J31" s="2">
        <v>0.5</v>
      </c>
      <c r="K31" s="2">
        <v>0</v>
      </c>
      <c r="L31">
        <v>40</v>
      </c>
    </row>
    <row r="32" spans="1:12">
      <c r="A32" s="4" t="s">
        <v>72</v>
      </c>
      <c r="B32" s="3" t="s">
        <v>8</v>
      </c>
      <c r="C32" t="s">
        <v>72</v>
      </c>
      <c r="D32">
        <v>2</v>
      </c>
      <c r="E32">
        <v>20</v>
      </c>
      <c r="F32">
        <v>40</v>
      </c>
      <c r="G32">
        <v>62</v>
      </c>
      <c r="H32" s="2">
        <v>3.2258064516129031E-2</v>
      </c>
      <c r="I32" s="2">
        <v>0.32258064516129031</v>
      </c>
      <c r="J32" s="2">
        <v>0.64516129032258063</v>
      </c>
      <c r="K32" s="2">
        <v>0</v>
      </c>
      <c r="L32">
        <v>62</v>
      </c>
    </row>
    <row r="33" spans="1:12" hidden="1">
      <c r="A33" s="4" t="s">
        <v>74</v>
      </c>
      <c r="B33" s="3" t="s">
        <v>13</v>
      </c>
      <c r="C33" t="s">
        <v>74</v>
      </c>
      <c r="D33">
        <v>0</v>
      </c>
      <c r="E33">
        <v>8</v>
      </c>
      <c r="F33">
        <v>15</v>
      </c>
      <c r="G33">
        <v>23</v>
      </c>
      <c r="H33" s="2">
        <v>0</v>
      </c>
      <c r="I33" s="2">
        <v>0.34782608695652173</v>
      </c>
      <c r="J33" s="2">
        <v>0.65217391304347827</v>
      </c>
      <c r="K33" s="2">
        <v>0</v>
      </c>
      <c r="L33">
        <v>23</v>
      </c>
    </row>
    <row r="34" spans="1:12" hidden="1">
      <c r="A34" s="4" t="s">
        <v>76</v>
      </c>
      <c r="B34" s="3" t="s">
        <v>13</v>
      </c>
      <c r="C34" t="s">
        <v>76</v>
      </c>
      <c r="D34">
        <v>0</v>
      </c>
      <c r="E34">
        <v>7</v>
      </c>
      <c r="F34">
        <v>5</v>
      </c>
      <c r="G34">
        <v>13</v>
      </c>
      <c r="H34" s="2">
        <v>0</v>
      </c>
      <c r="I34" s="2">
        <v>0.53846153846153844</v>
      </c>
      <c r="J34" s="2">
        <v>0.38461538461538464</v>
      </c>
      <c r="K34" s="2">
        <v>7.6923076923076927E-2</v>
      </c>
      <c r="L34">
        <v>13</v>
      </c>
    </row>
    <row r="35" spans="1:12" hidden="1">
      <c r="A35" s="4" t="s">
        <v>78</v>
      </c>
      <c r="B35" s="3" t="s">
        <v>13</v>
      </c>
      <c r="C35" t="s">
        <v>78</v>
      </c>
      <c r="D35">
        <v>5</v>
      </c>
      <c r="E35">
        <v>6</v>
      </c>
      <c r="F35">
        <v>10</v>
      </c>
      <c r="G35">
        <v>21</v>
      </c>
      <c r="H35" s="2">
        <v>0.23809523809523808</v>
      </c>
      <c r="I35" s="2">
        <v>0.2857142857142857</v>
      </c>
      <c r="J35" s="2">
        <v>0.47619047619047616</v>
      </c>
      <c r="K35" s="2">
        <v>0</v>
      </c>
      <c r="L35">
        <v>21</v>
      </c>
    </row>
    <row r="36" spans="1:12" hidden="1">
      <c r="A36" s="4" t="s">
        <v>80</v>
      </c>
      <c r="B36" s="3" t="s">
        <v>13</v>
      </c>
      <c r="C36" t="s">
        <v>80</v>
      </c>
      <c r="D36">
        <v>3</v>
      </c>
      <c r="E36">
        <v>1</v>
      </c>
      <c r="F36">
        <v>1</v>
      </c>
      <c r="G36">
        <v>5</v>
      </c>
      <c r="H36" s="2">
        <v>0.6</v>
      </c>
      <c r="I36" s="2">
        <v>0.2</v>
      </c>
      <c r="J36" s="2">
        <v>0.2</v>
      </c>
      <c r="K36" s="2">
        <v>0</v>
      </c>
      <c r="L36">
        <v>5</v>
      </c>
    </row>
    <row r="37" spans="1:12" hidden="1">
      <c r="A37" s="4" t="s">
        <v>82</v>
      </c>
      <c r="B37" s="3" t="s">
        <v>13</v>
      </c>
      <c r="C37" t="s">
        <v>82</v>
      </c>
      <c r="D37">
        <v>4</v>
      </c>
      <c r="E37">
        <v>0</v>
      </c>
      <c r="F37">
        <v>1</v>
      </c>
      <c r="G37">
        <v>5</v>
      </c>
      <c r="H37" s="2">
        <v>0.8</v>
      </c>
      <c r="I37" s="2">
        <v>0</v>
      </c>
      <c r="J37" s="2">
        <v>0.2</v>
      </c>
      <c r="K37" s="2">
        <v>0</v>
      </c>
      <c r="L37">
        <v>5</v>
      </c>
    </row>
    <row r="38" spans="1:12" hidden="1">
      <c r="A38" s="4" t="s">
        <v>84</v>
      </c>
      <c r="B38" s="3" t="s">
        <v>13</v>
      </c>
      <c r="C38" t="s">
        <v>84</v>
      </c>
      <c r="D38">
        <v>1</v>
      </c>
      <c r="E38">
        <v>12</v>
      </c>
      <c r="F38">
        <v>2</v>
      </c>
      <c r="G38">
        <v>15</v>
      </c>
      <c r="H38" s="2">
        <v>6.6666666666666666E-2</v>
      </c>
      <c r="I38" s="2">
        <v>0.8</v>
      </c>
      <c r="J38" s="2">
        <v>0.13333333333333333</v>
      </c>
      <c r="K38" s="2">
        <v>0</v>
      </c>
      <c r="L38">
        <v>15</v>
      </c>
    </row>
    <row r="39" spans="1:12" hidden="1">
      <c r="A39" s="4" t="s">
        <v>86</v>
      </c>
      <c r="B39" s="3" t="s">
        <v>13</v>
      </c>
      <c r="C39" t="s">
        <v>86</v>
      </c>
      <c r="D39">
        <v>1</v>
      </c>
      <c r="E39">
        <v>0</v>
      </c>
      <c r="F39">
        <v>0</v>
      </c>
      <c r="G39">
        <v>1</v>
      </c>
      <c r="H39" s="2">
        <v>1</v>
      </c>
      <c r="I39" s="2">
        <v>0</v>
      </c>
      <c r="J39" s="2">
        <v>0</v>
      </c>
      <c r="K39" s="2">
        <v>0</v>
      </c>
      <c r="L39">
        <v>1</v>
      </c>
    </row>
    <row r="40" spans="1:12" hidden="1">
      <c r="A40" s="4" t="s">
        <v>88</v>
      </c>
      <c r="B40" s="3" t="s">
        <v>13</v>
      </c>
      <c r="C40" t="s">
        <v>88</v>
      </c>
      <c r="D40">
        <v>7</v>
      </c>
      <c r="E40">
        <v>17</v>
      </c>
      <c r="F40">
        <v>40</v>
      </c>
      <c r="G40">
        <v>65</v>
      </c>
      <c r="H40" s="2">
        <v>0.1076923076923077</v>
      </c>
      <c r="I40" s="2">
        <v>0.26153846153846155</v>
      </c>
      <c r="J40" s="2">
        <v>0.61538461538461542</v>
      </c>
      <c r="K40" s="2">
        <v>1.5384615384615385E-2</v>
      </c>
      <c r="L40">
        <v>65</v>
      </c>
    </row>
    <row r="41" spans="1:12" hidden="1">
      <c r="A41" s="4" t="s">
        <v>90</v>
      </c>
      <c r="B41" s="3" t="s">
        <v>13</v>
      </c>
      <c r="C41" t="s">
        <v>694</v>
      </c>
      <c r="D41" t="s">
        <v>694</v>
      </c>
      <c r="E41" t="s">
        <v>694</v>
      </c>
      <c r="F41" t="s">
        <v>694</v>
      </c>
      <c r="G41" t="s">
        <v>694</v>
      </c>
      <c r="H41" s="2" t="s">
        <v>694</v>
      </c>
      <c r="I41" s="2" t="s">
        <v>694</v>
      </c>
      <c r="J41" s="2" t="s">
        <v>694</v>
      </c>
      <c r="K41" s="2" t="s">
        <v>694</v>
      </c>
      <c r="L41" t="s">
        <v>694</v>
      </c>
    </row>
    <row r="42" spans="1:12" hidden="1">
      <c r="A42" s="4" t="s">
        <v>92</v>
      </c>
      <c r="B42" s="3" t="s">
        <v>13</v>
      </c>
      <c r="C42" t="s">
        <v>92</v>
      </c>
      <c r="D42">
        <v>1</v>
      </c>
      <c r="E42">
        <v>0</v>
      </c>
      <c r="F42">
        <v>3</v>
      </c>
      <c r="G42">
        <v>4</v>
      </c>
      <c r="H42" s="2">
        <v>0.25</v>
      </c>
      <c r="I42" s="2">
        <v>0</v>
      </c>
      <c r="J42" s="2">
        <v>0.75</v>
      </c>
      <c r="K42" s="2">
        <v>0</v>
      </c>
      <c r="L42">
        <v>4</v>
      </c>
    </row>
    <row r="43" spans="1:12" hidden="1">
      <c r="A43" s="4" t="s">
        <v>94</v>
      </c>
      <c r="B43" s="3" t="s">
        <v>13</v>
      </c>
      <c r="C43" t="s">
        <v>694</v>
      </c>
      <c r="D43" t="s">
        <v>694</v>
      </c>
      <c r="E43" t="s">
        <v>694</v>
      </c>
      <c r="F43" t="s">
        <v>694</v>
      </c>
      <c r="G43" t="s">
        <v>694</v>
      </c>
      <c r="H43" s="2" t="s">
        <v>694</v>
      </c>
      <c r="I43" s="2" t="s">
        <v>694</v>
      </c>
      <c r="J43" s="2" t="s">
        <v>694</v>
      </c>
      <c r="K43" s="2" t="s">
        <v>694</v>
      </c>
      <c r="L43" t="s">
        <v>694</v>
      </c>
    </row>
    <row r="44" spans="1:12" hidden="1">
      <c r="A44" s="4" t="s">
        <v>96</v>
      </c>
      <c r="B44" s="3" t="s">
        <v>13</v>
      </c>
      <c r="C44" t="s">
        <v>694</v>
      </c>
      <c r="D44" t="s">
        <v>694</v>
      </c>
      <c r="E44" t="s">
        <v>694</v>
      </c>
      <c r="F44" t="s">
        <v>694</v>
      </c>
      <c r="G44" t="s">
        <v>694</v>
      </c>
      <c r="H44" s="2" t="s">
        <v>694</v>
      </c>
      <c r="I44" s="2" t="s">
        <v>694</v>
      </c>
      <c r="J44" s="2" t="s">
        <v>694</v>
      </c>
      <c r="K44" s="2" t="s">
        <v>694</v>
      </c>
      <c r="L44" t="s">
        <v>694</v>
      </c>
    </row>
    <row r="45" spans="1:12" hidden="1">
      <c r="A45" s="11" t="s">
        <v>98</v>
      </c>
      <c r="B45" s="3" t="s">
        <v>13</v>
      </c>
      <c r="C45" s="12" t="s">
        <v>694</v>
      </c>
      <c r="D45" s="12"/>
      <c r="E45" s="12">
        <v>2</v>
      </c>
      <c r="F45" s="12">
        <v>1</v>
      </c>
      <c r="G45" s="12">
        <v>3</v>
      </c>
      <c r="H45" s="2">
        <v>0</v>
      </c>
      <c r="I45" s="2">
        <v>0.66666666666666663</v>
      </c>
      <c r="J45" s="2">
        <v>0.33333333333333331</v>
      </c>
      <c r="K45" s="2">
        <v>-1</v>
      </c>
      <c r="L45" s="12"/>
    </row>
    <row r="46" spans="1:12" hidden="1">
      <c r="A46" s="4" t="s">
        <v>100</v>
      </c>
      <c r="B46" s="3" t="s">
        <v>13</v>
      </c>
      <c r="C46" t="s">
        <v>100</v>
      </c>
      <c r="D46">
        <v>0</v>
      </c>
      <c r="E46">
        <v>7</v>
      </c>
      <c r="F46">
        <v>5</v>
      </c>
      <c r="G46">
        <v>12</v>
      </c>
      <c r="H46" s="2">
        <v>0</v>
      </c>
      <c r="I46" s="2">
        <v>0.58333333333333337</v>
      </c>
      <c r="J46" s="2">
        <v>0.41666666666666669</v>
      </c>
      <c r="K46" s="2">
        <v>0</v>
      </c>
      <c r="L46">
        <v>12</v>
      </c>
    </row>
    <row r="47" spans="1:12" hidden="1">
      <c r="A47" s="4" t="s">
        <v>102</v>
      </c>
      <c r="B47" s="3" t="s">
        <v>13</v>
      </c>
      <c r="C47" t="s">
        <v>102</v>
      </c>
      <c r="D47">
        <v>0</v>
      </c>
      <c r="E47">
        <v>1</v>
      </c>
      <c r="F47">
        <v>1</v>
      </c>
      <c r="G47">
        <v>2</v>
      </c>
      <c r="H47" s="2">
        <v>0</v>
      </c>
      <c r="I47" s="2">
        <v>0.5</v>
      </c>
      <c r="J47" s="2">
        <v>0.5</v>
      </c>
      <c r="K47" s="2">
        <v>0</v>
      </c>
      <c r="L47">
        <v>2</v>
      </c>
    </row>
    <row r="48" spans="1:12" hidden="1">
      <c r="A48" s="4" t="s">
        <v>104</v>
      </c>
      <c r="B48" s="3" t="s">
        <v>13</v>
      </c>
      <c r="C48" t="s">
        <v>104</v>
      </c>
      <c r="D48">
        <v>1</v>
      </c>
      <c r="E48">
        <v>0</v>
      </c>
      <c r="F48">
        <v>0</v>
      </c>
      <c r="G48">
        <v>1</v>
      </c>
      <c r="H48" s="2">
        <v>1</v>
      </c>
      <c r="I48" s="2">
        <v>0</v>
      </c>
      <c r="J48" s="2">
        <v>0</v>
      </c>
      <c r="K48" s="2">
        <v>0</v>
      </c>
      <c r="L48">
        <v>1</v>
      </c>
    </row>
    <row r="49" spans="1:12" hidden="1">
      <c r="A49" s="4" t="s">
        <v>106</v>
      </c>
      <c r="B49" s="3" t="s">
        <v>13</v>
      </c>
      <c r="C49" t="s">
        <v>106</v>
      </c>
      <c r="D49">
        <v>0</v>
      </c>
      <c r="E49">
        <v>1</v>
      </c>
      <c r="F49">
        <v>1</v>
      </c>
      <c r="G49">
        <v>2</v>
      </c>
      <c r="H49" s="2">
        <v>0</v>
      </c>
      <c r="I49" s="2">
        <v>0.5</v>
      </c>
      <c r="J49" s="2">
        <v>0.5</v>
      </c>
      <c r="K49" s="2">
        <v>0</v>
      </c>
      <c r="L49">
        <v>2</v>
      </c>
    </row>
    <row r="50" spans="1:12" hidden="1">
      <c r="A50" s="4" t="s">
        <v>108</v>
      </c>
      <c r="B50" s="3" t="s">
        <v>13</v>
      </c>
      <c r="C50" t="s">
        <v>694</v>
      </c>
      <c r="D50" t="s">
        <v>694</v>
      </c>
      <c r="E50" t="s">
        <v>694</v>
      </c>
      <c r="F50" t="s">
        <v>694</v>
      </c>
      <c r="G50" t="s">
        <v>694</v>
      </c>
      <c r="H50" s="2" t="s">
        <v>694</v>
      </c>
      <c r="I50" s="2" t="s">
        <v>694</v>
      </c>
      <c r="J50" s="2" t="s">
        <v>694</v>
      </c>
      <c r="K50" s="2" t="s">
        <v>694</v>
      </c>
      <c r="L50" t="s">
        <v>694</v>
      </c>
    </row>
    <row r="51" spans="1:12" hidden="1">
      <c r="A51" s="4" t="s">
        <v>110</v>
      </c>
      <c r="B51" s="3" t="s">
        <v>13</v>
      </c>
      <c r="C51" t="s">
        <v>110</v>
      </c>
      <c r="D51">
        <v>0</v>
      </c>
      <c r="E51">
        <v>5</v>
      </c>
      <c r="F51">
        <v>4</v>
      </c>
      <c r="G51">
        <v>9</v>
      </c>
      <c r="H51" s="2">
        <v>0</v>
      </c>
      <c r="I51" s="2">
        <v>0.55555555555555558</v>
      </c>
      <c r="J51" s="2">
        <v>0.44444444444444442</v>
      </c>
      <c r="K51" s="2">
        <v>0</v>
      </c>
      <c r="L51">
        <v>9</v>
      </c>
    </row>
    <row r="52" spans="1:12" hidden="1">
      <c r="A52" s="4" t="s">
        <v>112</v>
      </c>
      <c r="B52" s="3" t="s">
        <v>13</v>
      </c>
      <c r="C52" t="s">
        <v>112</v>
      </c>
      <c r="D52">
        <v>0</v>
      </c>
      <c r="E52">
        <v>1</v>
      </c>
      <c r="F52">
        <v>1</v>
      </c>
      <c r="G52">
        <v>2</v>
      </c>
      <c r="H52" s="2">
        <v>0</v>
      </c>
      <c r="I52" s="2">
        <v>0.5</v>
      </c>
      <c r="J52" s="2">
        <v>0.5</v>
      </c>
      <c r="K52" s="2">
        <v>0</v>
      </c>
      <c r="L52">
        <v>2</v>
      </c>
    </row>
    <row r="53" spans="1:12" hidden="1">
      <c r="A53" s="4" t="s">
        <v>113</v>
      </c>
      <c r="B53" s="3" t="s">
        <v>13</v>
      </c>
      <c r="C53" t="s">
        <v>694</v>
      </c>
      <c r="D53" t="s">
        <v>694</v>
      </c>
      <c r="E53" t="s">
        <v>694</v>
      </c>
      <c r="F53" t="s">
        <v>694</v>
      </c>
      <c r="G53" t="s">
        <v>694</v>
      </c>
      <c r="H53" s="2" t="s">
        <v>694</v>
      </c>
      <c r="I53" s="2" t="s">
        <v>694</v>
      </c>
      <c r="J53" s="2" t="s">
        <v>694</v>
      </c>
      <c r="K53" s="2" t="s">
        <v>694</v>
      </c>
      <c r="L53" t="s">
        <v>694</v>
      </c>
    </row>
    <row r="54" spans="1:12" hidden="1">
      <c r="A54" s="4" t="s">
        <v>115</v>
      </c>
      <c r="B54" s="3" t="s">
        <v>13</v>
      </c>
      <c r="C54" t="s">
        <v>115</v>
      </c>
      <c r="D54">
        <v>0</v>
      </c>
      <c r="E54">
        <v>1</v>
      </c>
      <c r="F54">
        <v>0</v>
      </c>
      <c r="G54">
        <v>1</v>
      </c>
      <c r="H54" s="2">
        <v>0</v>
      </c>
      <c r="I54" s="2">
        <v>1</v>
      </c>
      <c r="J54" s="2">
        <v>0</v>
      </c>
      <c r="K54" s="2">
        <v>0</v>
      </c>
      <c r="L54">
        <v>1</v>
      </c>
    </row>
    <row r="55" spans="1:12" hidden="1">
      <c r="A55" s="4" t="s">
        <v>117</v>
      </c>
      <c r="B55" s="3" t="s">
        <v>13</v>
      </c>
      <c r="C55" t="s">
        <v>117</v>
      </c>
      <c r="D55">
        <v>1</v>
      </c>
      <c r="E55">
        <v>1</v>
      </c>
      <c r="F55">
        <v>2</v>
      </c>
      <c r="G55">
        <v>4</v>
      </c>
      <c r="H55" s="2">
        <v>0.25</v>
      </c>
      <c r="I55" s="2">
        <v>0.25</v>
      </c>
      <c r="J55" s="2">
        <v>0.5</v>
      </c>
      <c r="K55" s="2">
        <v>0</v>
      </c>
      <c r="L55">
        <v>4</v>
      </c>
    </row>
    <row r="56" spans="1:12" hidden="1">
      <c r="A56" s="4" t="s">
        <v>119</v>
      </c>
      <c r="B56" s="3" t="s">
        <v>13</v>
      </c>
      <c r="C56" t="s">
        <v>694</v>
      </c>
      <c r="D56" t="s">
        <v>694</v>
      </c>
      <c r="E56" t="s">
        <v>694</v>
      </c>
      <c r="F56" t="s">
        <v>694</v>
      </c>
      <c r="G56" t="s">
        <v>694</v>
      </c>
      <c r="H56" s="2" t="s">
        <v>694</v>
      </c>
      <c r="I56" s="2" t="s">
        <v>694</v>
      </c>
      <c r="J56" s="2" t="s">
        <v>694</v>
      </c>
      <c r="K56" s="2" t="s">
        <v>694</v>
      </c>
      <c r="L56" t="s">
        <v>694</v>
      </c>
    </row>
    <row r="57" spans="1:12" hidden="1">
      <c r="A57" s="4" t="s">
        <v>121</v>
      </c>
      <c r="B57" s="3" t="s">
        <v>13</v>
      </c>
      <c r="C57" t="s">
        <v>121</v>
      </c>
      <c r="D57">
        <v>1</v>
      </c>
      <c r="E57">
        <v>0</v>
      </c>
      <c r="F57">
        <v>0</v>
      </c>
      <c r="G57">
        <v>1</v>
      </c>
      <c r="H57" s="2">
        <v>1</v>
      </c>
      <c r="I57" s="2">
        <v>0</v>
      </c>
      <c r="J57" s="2">
        <v>0</v>
      </c>
      <c r="K57" s="2">
        <v>0</v>
      </c>
      <c r="L57">
        <v>1</v>
      </c>
    </row>
    <row r="58" spans="1:12" hidden="1">
      <c r="A58" s="4" t="s">
        <v>123</v>
      </c>
      <c r="B58" s="3" t="s">
        <v>13</v>
      </c>
      <c r="C58" t="s">
        <v>694</v>
      </c>
      <c r="D58" t="s">
        <v>694</v>
      </c>
      <c r="E58" t="s">
        <v>694</v>
      </c>
      <c r="F58" t="s">
        <v>694</v>
      </c>
      <c r="G58" t="s">
        <v>694</v>
      </c>
      <c r="H58" s="2" t="s">
        <v>694</v>
      </c>
      <c r="I58" s="2" t="s">
        <v>694</v>
      </c>
      <c r="J58" s="2" t="s">
        <v>694</v>
      </c>
      <c r="K58" s="2" t="s">
        <v>694</v>
      </c>
      <c r="L58" t="s">
        <v>694</v>
      </c>
    </row>
    <row r="59" spans="1:12" hidden="1">
      <c r="A59" s="4" t="s">
        <v>125</v>
      </c>
      <c r="B59" s="3" t="s">
        <v>13</v>
      </c>
      <c r="C59" t="s">
        <v>125</v>
      </c>
      <c r="D59">
        <v>2</v>
      </c>
      <c r="E59">
        <v>0</v>
      </c>
      <c r="F59">
        <v>0</v>
      </c>
      <c r="G59">
        <v>2</v>
      </c>
      <c r="H59" s="2">
        <v>1</v>
      </c>
      <c r="I59" s="2">
        <v>0</v>
      </c>
      <c r="J59" s="2">
        <v>0</v>
      </c>
      <c r="K59" s="2">
        <v>0</v>
      </c>
      <c r="L59">
        <v>2</v>
      </c>
    </row>
    <row r="60" spans="1:12" hidden="1">
      <c r="A60" s="4" t="s">
        <v>127</v>
      </c>
      <c r="B60" s="3" t="s">
        <v>13</v>
      </c>
      <c r="C60" t="s">
        <v>127</v>
      </c>
      <c r="D60">
        <v>1</v>
      </c>
      <c r="E60">
        <v>5</v>
      </c>
      <c r="F60">
        <v>2</v>
      </c>
      <c r="G60">
        <v>8</v>
      </c>
      <c r="H60" s="2">
        <v>0.125</v>
      </c>
      <c r="I60" s="2">
        <v>0.625</v>
      </c>
      <c r="J60" s="2">
        <v>0.25</v>
      </c>
      <c r="K60" s="2">
        <v>0</v>
      </c>
      <c r="L60">
        <v>8</v>
      </c>
    </row>
    <row r="61" spans="1:12" hidden="1">
      <c r="A61" s="4" t="s">
        <v>129</v>
      </c>
      <c r="B61" s="3" t="s">
        <v>13</v>
      </c>
      <c r="C61" t="s">
        <v>129</v>
      </c>
      <c r="D61">
        <v>0</v>
      </c>
      <c r="E61">
        <v>1</v>
      </c>
      <c r="F61">
        <v>0</v>
      </c>
      <c r="G61">
        <v>1</v>
      </c>
      <c r="H61" s="2">
        <v>0</v>
      </c>
      <c r="I61" s="2">
        <v>1</v>
      </c>
      <c r="J61" s="2">
        <v>0</v>
      </c>
      <c r="K61" s="2">
        <v>0</v>
      </c>
      <c r="L61">
        <v>1</v>
      </c>
    </row>
    <row r="62" spans="1:12" hidden="1">
      <c r="A62" s="4" t="s">
        <v>131</v>
      </c>
      <c r="B62" s="3" t="s">
        <v>13</v>
      </c>
      <c r="C62" t="s">
        <v>694</v>
      </c>
      <c r="D62" t="s">
        <v>694</v>
      </c>
      <c r="E62" t="s">
        <v>694</v>
      </c>
      <c r="F62" t="s">
        <v>694</v>
      </c>
      <c r="G62" t="s">
        <v>694</v>
      </c>
      <c r="H62" s="2" t="s">
        <v>694</v>
      </c>
      <c r="I62" s="2" t="s">
        <v>694</v>
      </c>
      <c r="J62" s="2" t="s">
        <v>694</v>
      </c>
      <c r="K62" s="2" t="s">
        <v>694</v>
      </c>
      <c r="L62" t="s">
        <v>694</v>
      </c>
    </row>
    <row r="63" spans="1:12" hidden="1">
      <c r="A63" s="11" t="s">
        <v>133</v>
      </c>
      <c r="B63" s="3" t="s">
        <v>13</v>
      </c>
      <c r="C63" s="12" t="s">
        <v>694</v>
      </c>
      <c r="D63" s="12"/>
      <c r="E63" s="12">
        <v>9</v>
      </c>
      <c r="F63" s="12">
        <v>3</v>
      </c>
      <c r="G63" s="12">
        <v>12</v>
      </c>
      <c r="H63" s="2">
        <v>0</v>
      </c>
      <c r="I63" s="2">
        <v>0.75</v>
      </c>
      <c r="J63" s="2">
        <v>0.25</v>
      </c>
      <c r="K63" s="2">
        <v>0</v>
      </c>
      <c r="L63" s="12">
        <v>12</v>
      </c>
    </row>
    <row r="64" spans="1:12" hidden="1">
      <c r="A64" s="11" t="s">
        <v>135</v>
      </c>
      <c r="B64" s="3" t="s">
        <v>13</v>
      </c>
      <c r="C64" s="12" t="s">
        <v>694</v>
      </c>
      <c r="D64" s="12">
        <v>4</v>
      </c>
      <c r="E64" s="12">
        <v>5</v>
      </c>
      <c r="F64" s="12">
        <v>12</v>
      </c>
      <c r="G64" s="12">
        <v>21</v>
      </c>
      <c r="H64" s="2">
        <v>0.19047619047619047</v>
      </c>
      <c r="I64" s="2">
        <v>0.23809523809523808</v>
      </c>
      <c r="J64" s="2">
        <v>0.5714285714285714</v>
      </c>
      <c r="K64" s="2">
        <v>0</v>
      </c>
      <c r="L64" s="12">
        <v>21</v>
      </c>
    </row>
    <row r="65" spans="1:12" hidden="1">
      <c r="A65" s="4" t="s">
        <v>137</v>
      </c>
      <c r="B65" s="3" t="s">
        <v>13</v>
      </c>
      <c r="C65" t="s">
        <v>137</v>
      </c>
      <c r="D65">
        <v>3</v>
      </c>
      <c r="E65">
        <v>7</v>
      </c>
      <c r="F65">
        <v>6</v>
      </c>
      <c r="G65">
        <v>16</v>
      </c>
      <c r="H65" s="2">
        <v>0.1875</v>
      </c>
      <c r="I65" s="2">
        <v>0.4375</v>
      </c>
      <c r="J65" s="2">
        <v>0.375</v>
      </c>
      <c r="K65" s="2">
        <v>0</v>
      </c>
      <c r="L65">
        <v>16</v>
      </c>
    </row>
    <row r="66" spans="1:12" hidden="1">
      <c r="A66" s="4" t="s">
        <v>139</v>
      </c>
      <c r="B66" s="3" t="s">
        <v>13</v>
      </c>
      <c r="C66" t="s">
        <v>694</v>
      </c>
      <c r="D66" t="s">
        <v>694</v>
      </c>
      <c r="E66" t="s">
        <v>694</v>
      </c>
      <c r="F66" t="s">
        <v>694</v>
      </c>
      <c r="G66" t="s">
        <v>694</v>
      </c>
      <c r="H66" s="2" t="s">
        <v>694</v>
      </c>
      <c r="I66" s="2" t="s">
        <v>694</v>
      </c>
      <c r="J66" s="2" t="s">
        <v>694</v>
      </c>
      <c r="K66" s="2" t="s">
        <v>694</v>
      </c>
      <c r="L66" t="s">
        <v>694</v>
      </c>
    </row>
    <row r="67" spans="1:12" hidden="1">
      <c r="A67" s="4" t="s">
        <v>141</v>
      </c>
      <c r="B67" s="3" t="s">
        <v>13</v>
      </c>
      <c r="C67" t="s">
        <v>141</v>
      </c>
      <c r="D67">
        <v>1</v>
      </c>
      <c r="E67">
        <v>3</v>
      </c>
      <c r="F67">
        <v>1</v>
      </c>
      <c r="G67">
        <v>5</v>
      </c>
      <c r="H67" s="2">
        <v>0.2</v>
      </c>
      <c r="I67" s="2">
        <v>0.6</v>
      </c>
      <c r="J67" s="2">
        <v>0.2</v>
      </c>
      <c r="K67" s="2">
        <v>0</v>
      </c>
      <c r="L67">
        <v>5</v>
      </c>
    </row>
    <row r="68" spans="1:12">
      <c r="A68" s="4" t="s">
        <v>143</v>
      </c>
      <c r="B68" s="3" t="s">
        <v>8</v>
      </c>
      <c r="C68" t="s">
        <v>143</v>
      </c>
      <c r="D68">
        <v>1</v>
      </c>
      <c r="E68">
        <v>12</v>
      </c>
      <c r="F68">
        <v>37</v>
      </c>
      <c r="G68">
        <v>50</v>
      </c>
      <c r="H68" s="2">
        <v>0.02</v>
      </c>
      <c r="I68" s="2">
        <v>0.24</v>
      </c>
      <c r="J68" s="2">
        <v>0.74</v>
      </c>
      <c r="K68" s="2">
        <v>0</v>
      </c>
      <c r="L68">
        <v>50</v>
      </c>
    </row>
    <row r="69" spans="1:12" hidden="1">
      <c r="A69" s="4" t="s">
        <v>145</v>
      </c>
      <c r="B69" s="3" t="s">
        <v>13</v>
      </c>
      <c r="C69" t="s">
        <v>145</v>
      </c>
      <c r="D69">
        <v>1</v>
      </c>
      <c r="E69">
        <v>6</v>
      </c>
      <c r="F69">
        <v>6</v>
      </c>
      <c r="G69">
        <v>13</v>
      </c>
      <c r="H69" s="2">
        <v>7.6923076923076927E-2</v>
      </c>
      <c r="I69" s="2">
        <v>0.46153846153846156</v>
      </c>
      <c r="J69" s="2">
        <v>0.46153846153846156</v>
      </c>
      <c r="K69" s="2">
        <v>0</v>
      </c>
      <c r="L69">
        <v>13</v>
      </c>
    </row>
    <row r="70" spans="1:12" hidden="1">
      <c r="A70" s="4" t="s">
        <v>147</v>
      </c>
      <c r="B70" s="3" t="s">
        <v>13</v>
      </c>
      <c r="C70" t="s">
        <v>147</v>
      </c>
      <c r="D70">
        <v>1</v>
      </c>
      <c r="E70">
        <v>3</v>
      </c>
      <c r="F70">
        <v>2</v>
      </c>
      <c r="G70">
        <v>6</v>
      </c>
      <c r="H70" s="2">
        <v>0.16666666666666666</v>
      </c>
      <c r="I70" s="2">
        <v>0.5</v>
      </c>
      <c r="J70" s="2">
        <v>0.33333333333333331</v>
      </c>
      <c r="K70" s="2">
        <v>0</v>
      </c>
      <c r="L70">
        <v>6</v>
      </c>
    </row>
    <row r="71" spans="1:12" hidden="1">
      <c r="A71" s="4" t="s">
        <v>149</v>
      </c>
      <c r="B71" s="3" t="s">
        <v>13</v>
      </c>
      <c r="C71" t="s">
        <v>149</v>
      </c>
      <c r="D71">
        <v>0</v>
      </c>
      <c r="E71">
        <v>1</v>
      </c>
      <c r="F71">
        <v>0</v>
      </c>
      <c r="G71">
        <v>1</v>
      </c>
      <c r="H71" s="2">
        <v>0</v>
      </c>
      <c r="I71" s="2">
        <v>1</v>
      </c>
      <c r="J71" s="2">
        <v>0</v>
      </c>
      <c r="K71" s="2">
        <v>0</v>
      </c>
      <c r="L71">
        <v>1</v>
      </c>
    </row>
    <row r="72" spans="1:12" hidden="1">
      <c r="A72" s="4" t="s">
        <v>151</v>
      </c>
      <c r="B72" s="3" t="s">
        <v>13</v>
      </c>
      <c r="C72" t="s">
        <v>694</v>
      </c>
      <c r="D72" t="s">
        <v>694</v>
      </c>
      <c r="E72" t="s">
        <v>694</v>
      </c>
      <c r="F72" t="s">
        <v>694</v>
      </c>
      <c r="G72" t="s">
        <v>694</v>
      </c>
      <c r="H72" s="2" t="s">
        <v>694</v>
      </c>
      <c r="I72" s="2" t="s">
        <v>694</v>
      </c>
      <c r="J72" s="2" t="s">
        <v>694</v>
      </c>
      <c r="K72" s="2" t="s">
        <v>694</v>
      </c>
      <c r="L72" t="s">
        <v>694</v>
      </c>
    </row>
    <row r="73" spans="1:12" hidden="1">
      <c r="A73" s="4" t="s">
        <v>153</v>
      </c>
      <c r="B73" s="3" t="s">
        <v>13</v>
      </c>
      <c r="C73" t="s">
        <v>153</v>
      </c>
      <c r="D73">
        <v>0</v>
      </c>
      <c r="E73">
        <v>12</v>
      </c>
      <c r="F73">
        <v>5</v>
      </c>
      <c r="G73">
        <v>18</v>
      </c>
      <c r="H73" s="2">
        <v>0</v>
      </c>
      <c r="I73" s="2">
        <v>0.66666666666666663</v>
      </c>
      <c r="J73" s="2">
        <v>0.27777777777777779</v>
      </c>
      <c r="K73" s="2">
        <v>5.5555555555555552E-2</v>
      </c>
      <c r="L73">
        <v>18</v>
      </c>
    </row>
    <row r="74" spans="1:12" hidden="1">
      <c r="A74" s="4" t="s">
        <v>155</v>
      </c>
      <c r="B74" s="3" t="s">
        <v>13</v>
      </c>
      <c r="C74" t="s">
        <v>155</v>
      </c>
      <c r="D74">
        <v>4</v>
      </c>
      <c r="E74">
        <v>6</v>
      </c>
      <c r="F74">
        <v>12</v>
      </c>
      <c r="G74">
        <v>22</v>
      </c>
      <c r="H74" s="2">
        <v>0.18181818181818182</v>
      </c>
      <c r="I74" s="2">
        <v>0.27272727272727271</v>
      </c>
      <c r="J74" s="2">
        <v>0.54545454545454541</v>
      </c>
      <c r="K74" s="2">
        <v>0</v>
      </c>
      <c r="L74">
        <v>22</v>
      </c>
    </row>
    <row r="75" spans="1:12" hidden="1">
      <c r="A75" s="4" t="s">
        <v>157</v>
      </c>
      <c r="B75" s="3" t="s">
        <v>13</v>
      </c>
      <c r="C75" t="s">
        <v>694</v>
      </c>
      <c r="D75" t="s">
        <v>694</v>
      </c>
      <c r="E75" t="s">
        <v>694</v>
      </c>
      <c r="F75" t="s">
        <v>694</v>
      </c>
      <c r="G75" t="s">
        <v>694</v>
      </c>
      <c r="H75" s="2" t="s">
        <v>694</v>
      </c>
      <c r="I75" s="2" t="s">
        <v>694</v>
      </c>
      <c r="J75" s="2" t="s">
        <v>694</v>
      </c>
      <c r="K75" s="2" t="s">
        <v>694</v>
      </c>
      <c r="L75" t="s">
        <v>694</v>
      </c>
    </row>
    <row r="76" spans="1:12">
      <c r="A76" s="4" t="s">
        <v>159</v>
      </c>
      <c r="B76" s="3" t="s">
        <v>8</v>
      </c>
      <c r="C76" t="s">
        <v>159</v>
      </c>
      <c r="D76">
        <v>2</v>
      </c>
      <c r="E76">
        <v>26</v>
      </c>
      <c r="F76">
        <v>29</v>
      </c>
      <c r="G76">
        <v>58</v>
      </c>
      <c r="H76" s="2">
        <v>3.4482758620689655E-2</v>
      </c>
      <c r="I76" s="2">
        <v>0.44827586206896552</v>
      </c>
      <c r="J76" s="2">
        <v>0.5</v>
      </c>
      <c r="K76" s="2">
        <v>1.7241379310344827E-2</v>
      </c>
      <c r="L76">
        <v>58</v>
      </c>
    </row>
    <row r="77" spans="1:12">
      <c r="A77" s="11" t="s">
        <v>161</v>
      </c>
      <c r="B77" s="3" t="s">
        <v>8</v>
      </c>
      <c r="C77" s="12" t="s">
        <v>694</v>
      </c>
      <c r="D77" s="12">
        <v>14</v>
      </c>
      <c r="E77" s="12">
        <v>39</v>
      </c>
      <c r="F77" s="12">
        <v>61</v>
      </c>
      <c r="G77" s="12">
        <v>114</v>
      </c>
      <c r="H77" s="2">
        <v>0.12280701754385964</v>
      </c>
      <c r="I77" s="2">
        <v>0.34210526315789475</v>
      </c>
      <c r="J77" s="2">
        <v>0.53508771929824561</v>
      </c>
      <c r="K77" s="2">
        <v>0</v>
      </c>
      <c r="L77" s="12">
        <v>114</v>
      </c>
    </row>
    <row r="78" spans="1:12" hidden="1">
      <c r="A78" s="4" t="s">
        <v>163</v>
      </c>
      <c r="B78" s="3" t="s">
        <v>13</v>
      </c>
      <c r="C78" t="s">
        <v>694</v>
      </c>
      <c r="D78" t="s">
        <v>694</v>
      </c>
      <c r="E78" t="s">
        <v>694</v>
      </c>
      <c r="F78" t="s">
        <v>694</v>
      </c>
      <c r="G78" t="s">
        <v>694</v>
      </c>
      <c r="H78" s="2" t="s">
        <v>694</v>
      </c>
      <c r="I78" s="2" t="s">
        <v>694</v>
      </c>
      <c r="J78" s="2" t="s">
        <v>694</v>
      </c>
      <c r="K78" s="2" t="s">
        <v>694</v>
      </c>
      <c r="L78" t="s">
        <v>694</v>
      </c>
    </row>
    <row r="79" spans="1:12">
      <c r="A79" s="4" t="s">
        <v>165</v>
      </c>
      <c r="B79" s="3" t="s">
        <v>8</v>
      </c>
      <c r="C79" t="s">
        <v>165</v>
      </c>
      <c r="D79">
        <v>9</v>
      </c>
      <c r="E79">
        <v>45</v>
      </c>
      <c r="F79">
        <v>43</v>
      </c>
      <c r="G79">
        <v>97</v>
      </c>
      <c r="H79" s="2">
        <v>9.2783505154639179E-2</v>
      </c>
      <c r="I79" s="2">
        <v>0.46391752577319589</v>
      </c>
      <c r="J79" s="2">
        <v>0.44329896907216493</v>
      </c>
      <c r="K79" s="2">
        <v>0</v>
      </c>
      <c r="L79">
        <v>97</v>
      </c>
    </row>
    <row r="80" spans="1:12" hidden="1">
      <c r="A80" s="4" t="s">
        <v>167</v>
      </c>
      <c r="B80" s="3" t="s">
        <v>13</v>
      </c>
      <c r="C80" t="s">
        <v>167</v>
      </c>
      <c r="D80">
        <v>4</v>
      </c>
      <c r="E80">
        <v>15</v>
      </c>
      <c r="F80">
        <v>3</v>
      </c>
      <c r="G80">
        <v>22</v>
      </c>
      <c r="H80" s="2">
        <v>0.18181818181818182</v>
      </c>
      <c r="I80" s="2">
        <v>0.68181818181818177</v>
      </c>
      <c r="J80" s="2">
        <v>0.13636363636363635</v>
      </c>
      <c r="K80" s="2">
        <v>0</v>
      </c>
      <c r="L80">
        <v>22</v>
      </c>
    </row>
    <row r="81" spans="1:12" hidden="1">
      <c r="A81" s="4" t="s">
        <v>169</v>
      </c>
      <c r="B81" s="3" t="s">
        <v>13</v>
      </c>
      <c r="C81" t="s">
        <v>169</v>
      </c>
      <c r="D81">
        <v>0</v>
      </c>
      <c r="E81">
        <v>6</v>
      </c>
      <c r="F81">
        <v>4</v>
      </c>
      <c r="G81">
        <v>10</v>
      </c>
      <c r="H81" s="2">
        <v>0</v>
      </c>
      <c r="I81" s="2">
        <v>0.6</v>
      </c>
      <c r="J81" s="2">
        <v>0.4</v>
      </c>
      <c r="K81" s="2">
        <v>0</v>
      </c>
      <c r="L81">
        <v>10</v>
      </c>
    </row>
    <row r="82" spans="1:12" hidden="1">
      <c r="A82" s="4" t="s">
        <v>171</v>
      </c>
      <c r="B82" s="3" t="s">
        <v>13</v>
      </c>
      <c r="C82" t="s">
        <v>171</v>
      </c>
      <c r="D82">
        <v>1</v>
      </c>
      <c r="E82">
        <v>0</v>
      </c>
      <c r="F82">
        <v>2</v>
      </c>
      <c r="G82">
        <v>3</v>
      </c>
      <c r="H82" s="2">
        <v>0.33333333333333331</v>
      </c>
      <c r="I82" s="2">
        <v>0</v>
      </c>
      <c r="J82" s="2">
        <v>0.66666666666666663</v>
      </c>
      <c r="K82" s="2">
        <v>0</v>
      </c>
      <c r="L82">
        <v>3</v>
      </c>
    </row>
    <row r="83" spans="1:12">
      <c r="A83" s="4" t="s">
        <v>173</v>
      </c>
      <c r="B83" s="3" t="s">
        <v>8</v>
      </c>
      <c r="C83" t="s">
        <v>173</v>
      </c>
      <c r="D83">
        <v>1</v>
      </c>
      <c r="E83">
        <v>21</v>
      </c>
      <c r="F83">
        <v>15</v>
      </c>
      <c r="G83">
        <v>38</v>
      </c>
      <c r="H83" s="2">
        <v>2.6315789473684209E-2</v>
      </c>
      <c r="I83" s="2">
        <v>0.55263157894736847</v>
      </c>
      <c r="J83" s="2">
        <v>0.39473684210526316</v>
      </c>
      <c r="K83" s="2">
        <v>2.6315789473684209E-2</v>
      </c>
      <c r="L83">
        <v>38</v>
      </c>
    </row>
    <row r="84" spans="1:12" hidden="1">
      <c r="A84" s="4" t="s">
        <v>175</v>
      </c>
      <c r="B84" s="3" t="s">
        <v>13</v>
      </c>
      <c r="C84" t="s">
        <v>175</v>
      </c>
      <c r="D84">
        <v>1</v>
      </c>
      <c r="E84">
        <v>4</v>
      </c>
      <c r="F84">
        <v>0</v>
      </c>
      <c r="G84">
        <v>5</v>
      </c>
      <c r="H84" s="2">
        <v>0.2</v>
      </c>
      <c r="I84" s="2">
        <v>0.8</v>
      </c>
      <c r="J84" s="2">
        <v>0</v>
      </c>
      <c r="K84" s="2">
        <v>0</v>
      </c>
      <c r="L84">
        <v>5</v>
      </c>
    </row>
    <row r="85" spans="1:12" hidden="1">
      <c r="A85" s="4" t="s">
        <v>177</v>
      </c>
      <c r="B85" s="3" t="s">
        <v>13</v>
      </c>
      <c r="C85" t="s">
        <v>694</v>
      </c>
      <c r="D85" t="s">
        <v>694</v>
      </c>
      <c r="E85" t="s">
        <v>694</v>
      </c>
      <c r="F85" t="s">
        <v>694</v>
      </c>
      <c r="G85" t="s">
        <v>694</v>
      </c>
      <c r="H85" s="2" t="s">
        <v>694</v>
      </c>
      <c r="I85" s="2" t="s">
        <v>694</v>
      </c>
      <c r="J85" s="2" t="s">
        <v>694</v>
      </c>
      <c r="K85" s="2" t="s">
        <v>694</v>
      </c>
      <c r="L85" t="s">
        <v>694</v>
      </c>
    </row>
    <row r="86" spans="1:12" hidden="1">
      <c r="A86" s="4" t="s">
        <v>179</v>
      </c>
      <c r="B86" s="3" t="s">
        <v>13</v>
      </c>
      <c r="C86" t="s">
        <v>694</v>
      </c>
      <c r="D86" t="s">
        <v>694</v>
      </c>
      <c r="E86" t="s">
        <v>694</v>
      </c>
      <c r="F86" t="s">
        <v>694</v>
      </c>
      <c r="G86" t="s">
        <v>694</v>
      </c>
      <c r="H86" s="2" t="s">
        <v>694</v>
      </c>
      <c r="I86" s="2" t="s">
        <v>694</v>
      </c>
      <c r="J86" s="2" t="s">
        <v>694</v>
      </c>
      <c r="K86" s="2" t="s">
        <v>694</v>
      </c>
      <c r="L86" t="s">
        <v>694</v>
      </c>
    </row>
    <row r="87" spans="1:12" hidden="1">
      <c r="A87" s="4" t="s">
        <v>181</v>
      </c>
      <c r="B87" s="3" t="s">
        <v>13</v>
      </c>
      <c r="C87" t="s">
        <v>181</v>
      </c>
      <c r="D87">
        <v>1</v>
      </c>
      <c r="E87">
        <v>8</v>
      </c>
      <c r="F87">
        <v>14</v>
      </c>
      <c r="G87">
        <v>26</v>
      </c>
      <c r="H87" s="2">
        <v>3.8461538461538464E-2</v>
      </c>
      <c r="I87" s="2">
        <v>0.30769230769230771</v>
      </c>
      <c r="J87" s="2">
        <v>0.53846153846153844</v>
      </c>
      <c r="K87" s="2">
        <v>0.11538461538461539</v>
      </c>
      <c r="L87">
        <v>26</v>
      </c>
    </row>
    <row r="88" spans="1:12" hidden="1">
      <c r="A88" s="4" t="s">
        <v>183</v>
      </c>
      <c r="B88" s="3" t="s">
        <v>13</v>
      </c>
      <c r="C88" t="s">
        <v>183</v>
      </c>
      <c r="D88">
        <v>1</v>
      </c>
      <c r="E88">
        <v>3</v>
      </c>
      <c r="F88">
        <v>2</v>
      </c>
      <c r="G88">
        <v>6</v>
      </c>
      <c r="H88" s="2">
        <v>0.16666666666666666</v>
      </c>
      <c r="I88" s="2">
        <v>0.5</v>
      </c>
      <c r="J88" s="2">
        <v>0.33333333333333331</v>
      </c>
      <c r="K88" s="2">
        <v>0</v>
      </c>
      <c r="L88">
        <v>6</v>
      </c>
    </row>
    <row r="89" spans="1:12" hidden="1">
      <c r="A89" s="4" t="s">
        <v>185</v>
      </c>
      <c r="B89" s="3" t="s">
        <v>13</v>
      </c>
      <c r="C89" t="s">
        <v>185</v>
      </c>
      <c r="D89">
        <v>0</v>
      </c>
      <c r="E89">
        <v>20</v>
      </c>
      <c r="F89">
        <v>7</v>
      </c>
      <c r="G89">
        <v>27</v>
      </c>
      <c r="H89" s="2">
        <v>0</v>
      </c>
      <c r="I89" s="2">
        <v>0.7407407407407407</v>
      </c>
      <c r="J89" s="2">
        <v>0.25925925925925924</v>
      </c>
      <c r="K89" s="2">
        <v>0</v>
      </c>
      <c r="L89">
        <v>27</v>
      </c>
    </row>
    <row r="90" spans="1:12" hidden="1">
      <c r="A90" s="4" t="s">
        <v>187</v>
      </c>
      <c r="B90" s="3" t="s">
        <v>13</v>
      </c>
      <c r="C90" t="s">
        <v>187</v>
      </c>
      <c r="D90">
        <v>1</v>
      </c>
      <c r="E90">
        <v>2</v>
      </c>
      <c r="F90">
        <v>5</v>
      </c>
      <c r="G90">
        <v>8</v>
      </c>
      <c r="H90" s="2">
        <v>0.125</v>
      </c>
      <c r="I90" s="2">
        <v>0.25</v>
      </c>
      <c r="J90" s="2">
        <v>0.625</v>
      </c>
      <c r="K90" s="2">
        <v>0</v>
      </c>
      <c r="L90">
        <v>8</v>
      </c>
    </row>
    <row r="91" spans="1:12" hidden="1">
      <c r="A91" s="4" t="s">
        <v>189</v>
      </c>
      <c r="B91" s="3" t="s">
        <v>13</v>
      </c>
      <c r="C91" t="s">
        <v>189</v>
      </c>
      <c r="D91">
        <v>0</v>
      </c>
      <c r="E91">
        <v>2</v>
      </c>
      <c r="F91">
        <v>7</v>
      </c>
      <c r="G91">
        <v>9</v>
      </c>
      <c r="H91" s="2">
        <v>0</v>
      </c>
      <c r="I91" s="2">
        <v>0.22222222222222221</v>
      </c>
      <c r="J91" s="2">
        <v>0.77777777777777779</v>
      </c>
      <c r="K91" s="2">
        <v>0</v>
      </c>
      <c r="L91">
        <v>9</v>
      </c>
    </row>
    <row r="92" spans="1:12" hidden="1">
      <c r="A92" s="4" t="s">
        <v>191</v>
      </c>
      <c r="B92" s="3" t="s">
        <v>13</v>
      </c>
      <c r="C92" t="s">
        <v>694</v>
      </c>
      <c r="D92" t="s">
        <v>694</v>
      </c>
      <c r="E92" t="s">
        <v>694</v>
      </c>
      <c r="F92" t="s">
        <v>694</v>
      </c>
      <c r="G92" t="s">
        <v>694</v>
      </c>
      <c r="H92" s="2" t="s">
        <v>694</v>
      </c>
      <c r="I92" s="2" t="s">
        <v>694</v>
      </c>
      <c r="J92" s="2" t="s">
        <v>694</v>
      </c>
      <c r="K92" s="2" t="s">
        <v>694</v>
      </c>
      <c r="L92" t="s">
        <v>694</v>
      </c>
    </row>
    <row r="93" spans="1:12" hidden="1">
      <c r="A93" s="4" t="s">
        <v>192</v>
      </c>
      <c r="B93" s="3" t="s">
        <v>13</v>
      </c>
      <c r="C93" t="s">
        <v>694</v>
      </c>
      <c r="D93" t="s">
        <v>694</v>
      </c>
      <c r="E93" t="s">
        <v>694</v>
      </c>
      <c r="F93" t="s">
        <v>694</v>
      </c>
      <c r="G93" t="s">
        <v>694</v>
      </c>
      <c r="H93" s="2" t="s">
        <v>694</v>
      </c>
      <c r="I93" s="2" t="s">
        <v>694</v>
      </c>
      <c r="J93" s="2" t="s">
        <v>694</v>
      </c>
      <c r="K93" s="2" t="s">
        <v>694</v>
      </c>
      <c r="L93" t="s">
        <v>694</v>
      </c>
    </row>
    <row r="94" spans="1:12" hidden="1">
      <c r="A94" s="4" t="s">
        <v>194</v>
      </c>
      <c r="B94" s="3" t="s">
        <v>13</v>
      </c>
      <c r="C94" t="s">
        <v>694</v>
      </c>
      <c r="D94" t="s">
        <v>694</v>
      </c>
      <c r="E94" t="s">
        <v>694</v>
      </c>
      <c r="F94" t="s">
        <v>694</v>
      </c>
      <c r="G94" t="s">
        <v>694</v>
      </c>
      <c r="H94" s="2" t="s">
        <v>694</v>
      </c>
      <c r="I94" s="2" t="s">
        <v>694</v>
      </c>
      <c r="J94" s="2" t="s">
        <v>694</v>
      </c>
      <c r="K94" s="2" t="s">
        <v>694</v>
      </c>
      <c r="L94" t="s">
        <v>694</v>
      </c>
    </row>
    <row r="95" spans="1:12" hidden="1">
      <c r="A95" s="4" t="s">
        <v>196</v>
      </c>
      <c r="B95" s="3" t="s">
        <v>13</v>
      </c>
      <c r="C95" t="s">
        <v>196</v>
      </c>
      <c r="D95">
        <v>0</v>
      </c>
      <c r="E95">
        <v>2</v>
      </c>
      <c r="F95">
        <v>0</v>
      </c>
      <c r="G95">
        <v>2</v>
      </c>
      <c r="H95" s="2">
        <v>0</v>
      </c>
      <c r="I95" s="2">
        <v>1</v>
      </c>
      <c r="J95" s="2">
        <v>0</v>
      </c>
      <c r="K95" s="2">
        <v>0</v>
      </c>
      <c r="L95">
        <v>2</v>
      </c>
    </row>
    <row r="96" spans="1:12" hidden="1">
      <c r="A96" s="4" t="s">
        <v>198</v>
      </c>
      <c r="B96" s="3" t="s">
        <v>13</v>
      </c>
      <c r="C96" t="s">
        <v>198</v>
      </c>
      <c r="D96">
        <v>1</v>
      </c>
      <c r="E96">
        <v>0</v>
      </c>
      <c r="F96">
        <v>0</v>
      </c>
      <c r="G96">
        <v>1</v>
      </c>
      <c r="H96" s="2">
        <v>1</v>
      </c>
      <c r="I96" s="2">
        <v>0</v>
      </c>
      <c r="J96" s="2">
        <v>0</v>
      </c>
      <c r="K96" s="2">
        <v>0</v>
      </c>
      <c r="L96">
        <v>1</v>
      </c>
    </row>
    <row r="97" spans="1:12" hidden="1">
      <c r="A97" s="4" t="s">
        <v>200</v>
      </c>
      <c r="B97" s="3" t="s">
        <v>13</v>
      </c>
      <c r="C97" t="s">
        <v>200</v>
      </c>
      <c r="D97">
        <v>0</v>
      </c>
      <c r="E97">
        <v>5</v>
      </c>
      <c r="F97">
        <v>6</v>
      </c>
      <c r="G97">
        <v>11</v>
      </c>
      <c r="H97" s="2">
        <v>0</v>
      </c>
      <c r="I97" s="2">
        <v>0.45454545454545453</v>
      </c>
      <c r="J97" s="2">
        <v>0.54545454545454541</v>
      </c>
      <c r="K97" s="2">
        <v>0</v>
      </c>
      <c r="L97">
        <v>11</v>
      </c>
    </row>
    <row r="98" spans="1:12">
      <c r="A98" s="4" t="s">
        <v>202</v>
      </c>
      <c r="B98" s="3" t="s">
        <v>8</v>
      </c>
      <c r="C98" t="s">
        <v>202</v>
      </c>
      <c r="D98">
        <v>11</v>
      </c>
      <c r="E98">
        <v>17</v>
      </c>
      <c r="F98">
        <v>23</v>
      </c>
      <c r="G98">
        <v>54</v>
      </c>
      <c r="H98" s="2">
        <v>0.20370370370370369</v>
      </c>
      <c r="I98" s="2">
        <v>0.31481481481481483</v>
      </c>
      <c r="J98" s="2">
        <v>0.42592592592592593</v>
      </c>
      <c r="K98" s="2">
        <v>5.5555555555555552E-2</v>
      </c>
      <c r="L98">
        <v>54</v>
      </c>
    </row>
    <row r="99" spans="1:12" hidden="1">
      <c r="A99" s="4" t="s">
        <v>204</v>
      </c>
      <c r="B99" s="3" t="s">
        <v>13</v>
      </c>
      <c r="C99" t="s">
        <v>204</v>
      </c>
      <c r="D99">
        <v>0</v>
      </c>
      <c r="E99">
        <v>2</v>
      </c>
      <c r="F99">
        <v>3</v>
      </c>
      <c r="G99">
        <v>6</v>
      </c>
      <c r="H99" s="2">
        <v>0</v>
      </c>
      <c r="I99" s="2">
        <v>0.33333333333333331</v>
      </c>
      <c r="J99" s="2">
        <v>0.5</v>
      </c>
      <c r="K99" s="2">
        <v>0.16666666666666666</v>
      </c>
      <c r="L99">
        <v>6</v>
      </c>
    </row>
    <row r="100" spans="1:12" hidden="1">
      <c r="A100" s="4" t="s">
        <v>206</v>
      </c>
      <c r="B100" s="3" t="s">
        <v>13</v>
      </c>
      <c r="C100" t="s">
        <v>206</v>
      </c>
      <c r="D100">
        <v>1</v>
      </c>
      <c r="E100">
        <v>0</v>
      </c>
      <c r="F100">
        <v>0</v>
      </c>
      <c r="G100">
        <v>1</v>
      </c>
      <c r="H100" s="2">
        <v>1</v>
      </c>
      <c r="I100" s="2">
        <v>0</v>
      </c>
      <c r="J100" s="2">
        <v>0</v>
      </c>
      <c r="K100" s="2">
        <v>0</v>
      </c>
      <c r="L100">
        <v>1</v>
      </c>
    </row>
    <row r="101" spans="1:12" hidden="1">
      <c r="A101" s="4" t="s">
        <v>208</v>
      </c>
      <c r="B101" s="3" t="s">
        <v>13</v>
      </c>
      <c r="C101" t="s">
        <v>208</v>
      </c>
      <c r="D101">
        <v>3</v>
      </c>
      <c r="E101">
        <v>5</v>
      </c>
      <c r="F101">
        <v>2</v>
      </c>
      <c r="G101">
        <v>10</v>
      </c>
      <c r="H101" s="2">
        <v>0.3</v>
      </c>
      <c r="I101" s="2">
        <v>0.5</v>
      </c>
      <c r="J101" s="2">
        <v>0.2</v>
      </c>
      <c r="K101" s="2">
        <v>0</v>
      </c>
      <c r="L101">
        <v>10</v>
      </c>
    </row>
    <row r="102" spans="1:12" hidden="1">
      <c r="A102" s="4" t="s">
        <v>684</v>
      </c>
      <c r="B102" s="3" t="s">
        <v>13</v>
      </c>
      <c r="C102" t="s">
        <v>684</v>
      </c>
      <c r="D102">
        <v>1</v>
      </c>
      <c r="E102">
        <v>0</v>
      </c>
      <c r="F102">
        <v>0</v>
      </c>
      <c r="G102">
        <v>1</v>
      </c>
      <c r="H102" s="2">
        <v>1</v>
      </c>
      <c r="I102" s="2">
        <v>0</v>
      </c>
      <c r="J102" s="2">
        <v>0</v>
      </c>
      <c r="K102" s="2">
        <v>0</v>
      </c>
      <c r="L102">
        <v>1</v>
      </c>
    </row>
    <row r="103" spans="1:12" hidden="1">
      <c r="A103" s="11" t="s">
        <v>213</v>
      </c>
      <c r="B103" s="3" t="s">
        <v>13</v>
      </c>
      <c r="C103" s="12" t="s">
        <v>694</v>
      </c>
      <c r="D103" s="12"/>
      <c r="E103" s="12">
        <v>2</v>
      </c>
      <c r="F103" s="12"/>
      <c r="G103" s="12">
        <v>2</v>
      </c>
      <c r="H103" s="2">
        <v>0</v>
      </c>
      <c r="I103" s="2">
        <v>1</v>
      </c>
      <c r="J103" s="2">
        <v>0</v>
      </c>
      <c r="K103" s="2">
        <v>-1</v>
      </c>
      <c r="L103" s="12"/>
    </row>
    <row r="104" spans="1:12" hidden="1">
      <c r="A104" s="4" t="s">
        <v>210</v>
      </c>
      <c r="B104" s="3" t="s">
        <v>13</v>
      </c>
      <c r="C104" t="s">
        <v>694</v>
      </c>
      <c r="D104" t="s">
        <v>694</v>
      </c>
      <c r="E104" t="s">
        <v>694</v>
      </c>
      <c r="F104" t="s">
        <v>694</v>
      </c>
      <c r="G104" t="s">
        <v>694</v>
      </c>
      <c r="H104" s="2" t="s">
        <v>694</v>
      </c>
      <c r="I104" s="2" t="s">
        <v>694</v>
      </c>
      <c r="J104" s="2" t="s">
        <v>694</v>
      </c>
      <c r="K104" s="2" t="s">
        <v>694</v>
      </c>
      <c r="L104" t="s">
        <v>694</v>
      </c>
    </row>
    <row r="105" spans="1:12" hidden="1">
      <c r="A105" s="4" t="s">
        <v>212</v>
      </c>
      <c r="B105" s="3" t="s">
        <v>13</v>
      </c>
      <c r="C105" t="s">
        <v>694</v>
      </c>
      <c r="D105" t="s">
        <v>694</v>
      </c>
      <c r="E105" t="s">
        <v>694</v>
      </c>
      <c r="F105" t="s">
        <v>694</v>
      </c>
      <c r="G105" t="s">
        <v>694</v>
      </c>
      <c r="H105" s="2" t="s">
        <v>694</v>
      </c>
      <c r="I105" s="2" t="s">
        <v>694</v>
      </c>
      <c r="J105" s="2" t="s">
        <v>694</v>
      </c>
      <c r="K105" s="2" t="s">
        <v>694</v>
      </c>
      <c r="L105" t="s">
        <v>694</v>
      </c>
    </row>
    <row r="106" spans="1:12" hidden="1">
      <c r="A106" s="4" t="s">
        <v>215</v>
      </c>
      <c r="B106" s="3" t="s">
        <v>13</v>
      </c>
      <c r="C106" t="s">
        <v>694</v>
      </c>
      <c r="D106" t="s">
        <v>694</v>
      </c>
      <c r="E106" t="s">
        <v>694</v>
      </c>
      <c r="F106" t="s">
        <v>694</v>
      </c>
      <c r="G106" t="s">
        <v>694</v>
      </c>
      <c r="H106" s="2" t="s">
        <v>694</v>
      </c>
      <c r="I106" s="2" t="s">
        <v>694</v>
      </c>
      <c r="J106" s="2" t="s">
        <v>694</v>
      </c>
      <c r="K106" s="2" t="s">
        <v>694</v>
      </c>
      <c r="L106" t="s">
        <v>694</v>
      </c>
    </row>
    <row r="107" spans="1:12" hidden="1">
      <c r="A107" s="4" t="s">
        <v>217</v>
      </c>
      <c r="B107" s="3" t="s">
        <v>13</v>
      </c>
      <c r="C107" t="s">
        <v>694</v>
      </c>
      <c r="D107" t="s">
        <v>694</v>
      </c>
      <c r="E107" t="s">
        <v>694</v>
      </c>
      <c r="F107" t="s">
        <v>694</v>
      </c>
      <c r="G107" t="s">
        <v>694</v>
      </c>
      <c r="H107" s="2" t="s">
        <v>694</v>
      </c>
      <c r="I107" s="2" t="s">
        <v>694</v>
      </c>
      <c r="J107" s="2" t="s">
        <v>694</v>
      </c>
      <c r="K107" s="2" t="s">
        <v>694</v>
      </c>
      <c r="L107" t="s">
        <v>694</v>
      </c>
    </row>
    <row r="108" spans="1:12" hidden="1">
      <c r="A108" t="s">
        <v>696</v>
      </c>
      <c r="B108" s="3" t="s">
        <v>13</v>
      </c>
      <c r="C108" t="s">
        <v>694</v>
      </c>
      <c r="D108">
        <v>1</v>
      </c>
      <c r="E108" t="s">
        <v>694</v>
      </c>
      <c r="F108" t="s">
        <v>694</v>
      </c>
      <c r="G108">
        <v>1</v>
      </c>
      <c r="H108" s="2">
        <v>1</v>
      </c>
      <c r="I108" s="2" t="s">
        <v>694</v>
      </c>
      <c r="J108" s="2" t="s">
        <v>694</v>
      </c>
      <c r="K108" s="2" t="s">
        <v>694</v>
      </c>
      <c r="L108" t="s">
        <v>694</v>
      </c>
    </row>
    <row r="109" spans="1:12" hidden="1">
      <c r="A109" s="4" t="s">
        <v>220</v>
      </c>
      <c r="B109" s="3" t="s">
        <v>13</v>
      </c>
      <c r="C109" t="s">
        <v>220</v>
      </c>
      <c r="D109">
        <v>1</v>
      </c>
      <c r="E109">
        <v>15</v>
      </c>
      <c r="F109">
        <v>8</v>
      </c>
      <c r="G109">
        <v>25</v>
      </c>
      <c r="H109" s="2">
        <v>0.04</v>
      </c>
      <c r="I109" s="2">
        <v>0.6</v>
      </c>
      <c r="J109" s="2">
        <v>0.32</v>
      </c>
      <c r="K109" s="2">
        <v>0.04</v>
      </c>
      <c r="L109">
        <v>25</v>
      </c>
    </row>
    <row r="110" spans="1:12" hidden="1">
      <c r="A110" s="4" t="s">
        <v>222</v>
      </c>
      <c r="B110" s="3" t="s">
        <v>13</v>
      </c>
      <c r="C110" t="s">
        <v>222</v>
      </c>
      <c r="D110">
        <v>1</v>
      </c>
      <c r="E110">
        <v>0</v>
      </c>
      <c r="F110">
        <v>0</v>
      </c>
      <c r="G110">
        <v>1</v>
      </c>
      <c r="H110" s="2">
        <v>1</v>
      </c>
      <c r="I110" s="2">
        <v>0</v>
      </c>
      <c r="J110" s="2">
        <v>0</v>
      </c>
      <c r="K110" s="2">
        <v>0</v>
      </c>
      <c r="L110">
        <v>1</v>
      </c>
    </row>
    <row r="111" spans="1:12" hidden="1">
      <c r="A111" s="4" t="s">
        <v>224</v>
      </c>
      <c r="B111" s="3" t="s">
        <v>13</v>
      </c>
      <c r="C111" t="s">
        <v>224</v>
      </c>
      <c r="D111">
        <v>0</v>
      </c>
      <c r="E111">
        <v>3</v>
      </c>
      <c r="F111">
        <v>1</v>
      </c>
      <c r="G111">
        <v>4</v>
      </c>
      <c r="H111" s="2">
        <v>0</v>
      </c>
      <c r="I111" s="2">
        <v>0.75</v>
      </c>
      <c r="J111" s="2">
        <v>0.25</v>
      </c>
      <c r="K111" s="2">
        <v>0</v>
      </c>
      <c r="L111">
        <v>4</v>
      </c>
    </row>
    <row r="112" spans="1:12" hidden="1">
      <c r="A112" s="4" t="s">
        <v>226</v>
      </c>
      <c r="B112" s="3" t="s">
        <v>13</v>
      </c>
      <c r="C112" t="s">
        <v>694</v>
      </c>
      <c r="D112" t="s">
        <v>694</v>
      </c>
      <c r="E112" t="s">
        <v>694</v>
      </c>
      <c r="F112" t="s">
        <v>694</v>
      </c>
      <c r="G112" t="s">
        <v>694</v>
      </c>
      <c r="H112" s="2" t="s">
        <v>694</v>
      </c>
      <c r="I112" s="2" t="s">
        <v>694</v>
      </c>
      <c r="J112" s="2" t="s">
        <v>694</v>
      </c>
      <c r="K112" s="2" t="s">
        <v>694</v>
      </c>
      <c r="L112" t="s">
        <v>694</v>
      </c>
    </row>
    <row r="113" spans="1:12" hidden="1">
      <c r="A113" s="4" t="s">
        <v>228</v>
      </c>
      <c r="B113" s="3" t="s">
        <v>13</v>
      </c>
      <c r="C113" t="s">
        <v>228</v>
      </c>
      <c r="D113">
        <v>6</v>
      </c>
      <c r="E113">
        <v>17</v>
      </c>
      <c r="F113">
        <v>6</v>
      </c>
      <c r="G113">
        <v>29</v>
      </c>
      <c r="H113" s="2">
        <v>0.20689655172413793</v>
      </c>
      <c r="I113" s="2">
        <v>0.58620689655172409</v>
      </c>
      <c r="J113" s="2">
        <v>0.20689655172413793</v>
      </c>
      <c r="K113" s="2">
        <v>0</v>
      </c>
      <c r="L113">
        <v>29</v>
      </c>
    </row>
    <row r="114" spans="1:12">
      <c r="A114" s="4" t="s">
        <v>230</v>
      </c>
      <c r="B114" s="3" t="s">
        <v>8</v>
      </c>
      <c r="C114" t="s">
        <v>230</v>
      </c>
      <c r="D114">
        <v>5</v>
      </c>
      <c r="E114">
        <v>28</v>
      </c>
      <c r="F114">
        <v>64</v>
      </c>
      <c r="G114">
        <v>103</v>
      </c>
      <c r="H114" s="2">
        <v>4.8543689320388349E-2</v>
      </c>
      <c r="I114" s="2">
        <v>0.27184466019417475</v>
      </c>
      <c r="J114" s="2">
        <v>0.62135922330097082</v>
      </c>
      <c r="K114" s="2">
        <v>5.8252427184466021E-2</v>
      </c>
      <c r="L114">
        <v>103</v>
      </c>
    </row>
    <row r="115" spans="1:12">
      <c r="A115" s="4" t="s">
        <v>232</v>
      </c>
      <c r="B115" s="3" t="s">
        <v>8</v>
      </c>
      <c r="C115" t="s">
        <v>232</v>
      </c>
      <c r="D115">
        <v>5</v>
      </c>
      <c r="E115">
        <v>46</v>
      </c>
      <c r="F115">
        <v>72</v>
      </c>
      <c r="G115">
        <v>123</v>
      </c>
      <c r="H115" s="2">
        <v>4.065040650406504E-2</v>
      </c>
      <c r="I115" s="2">
        <v>0.37398373983739835</v>
      </c>
      <c r="J115" s="2">
        <v>0.58536585365853655</v>
      </c>
      <c r="K115" s="2">
        <v>0</v>
      </c>
      <c r="L115">
        <v>123</v>
      </c>
    </row>
    <row r="116" spans="1:12" hidden="1">
      <c r="A116" s="5" t="s">
        <v>234</v>
      </c>
      <c r="B116" s="3" t="s">
        <v>13</v>
      </c>
      <c r="C116" t="s">
        <v>234</v>
      </c>
      <c r="D116">
        <v>1</v>
      </c>
      <c r="E116">
        <v>1</v>
      </c>
      <c r="F116">
        <v>0</v>
      </c>
      <c r="G116">
        <v>2</v>
      </c>
      <c r="H116" s="2">
        <v>0.5</v>
      </c>
      <c r="I116" s="2">
        <v>0.5</v>
      </c>
      <c r="J116" s="2">
        <v>0</v>
      </c>
      <c r="K116" s="2">
        <v>0</v>
      </c>
      <c r="L116">
        <v>2</v>
      </c>
    </row>
    <row r="117" spans="1:12" hidden="1">
      <c r="A117" s="4" t="s">
        <v>236</v>
      </c>
      <c r="B117" s="3" t="s">
        <v>13</v>
      </c>
      <c r="C117" t="s">
        <v>236</v>
      </c>
      <c r="D117">
        <v>0</v>
      </c>
      <c r="E117">
        <v>1</v>
      </c>
      <c r="F117">
        <v>3</v>
      </c>
      <c r="G117">
        <v>4</v>
      </c>
      <c r="H117" s="2">
        <v>0</v>
      </c>
      <c r="I117" s="2">
        <v>0.25</v>
      </c>
      <c r="J117" s="2">
        <v>0.75</v>
      </c>
      <c r="K117" s="2">
        <v>0</v>
      </c>
      <c r="L117">
        <v>4</v>
      </c>
    </row>
    <row r="118" spans="1:12" hidden="1">
      <c r="A118" s="4" t="s">
        <v>238</v>
      </c>
      <c r="B118" s="3" t="s">
        <v>13</v>
      </c>
      <c r="C118" t="s">
        <v>238</v>
      </c>
      <c r="D118">
        <v>0</v>
      </c>
      <c r="E118">
        <v>1</v>
      </c>
      <c r="F118">
        <v>2</v>
      </c>
      <c r="G118">
        <v>3</v>
      </c>
      <c r="H118" s="2">
        <v>0</v>
      </c>
      <c r="I118" s="2">
        <v>0.33333333333333331</v>
      </c>
      <c r="J118" s="2">
        <v>0.66666666666666663</v>
      </c>
      <c r="K118" s="2">
        <v>0</v>
      </c>
      <c r="L118">
        <v>3</v>
      </c>
    </row>
    <row r="119" spans="1:12" hidden="1">
      <c r="A119" s="4" t="s">
        <v>240</v>
      </c>
      <c r="B119" s="3" t="s">
        <v>13</v>
      </c>
      <c r="C119" t="s">
        <v>694</v>
      </c>
      <c r="D119" t="s">
        <v>694</v>
      </c>
      <c r="E119" t="s">
        <v>694</v>
      </c>
      <c r="F119" t="s">
        <v>694</v>
      </c>
      <c r="G119" t="s">
        <v>694</v>
      </c>
      <c r="H119" s="2" t="s">
        <v>694</v>
      </c>
      <c r="I119" s="2" t="s">
        <v>694</v>
      </c>
      <c r="J119" s="2" t="s">
        <v>694</v>
      </c>
      <c r="K119" s="2" t="s">
        <v>694</v>
      </c>
      <c r="L119" t="s">
        <v>694</v>
      </c>
    </row>
    <row r="120" spans="1:12" hidden="1">
      <c r="A120" s="4" t="s">
        <v>242</v>
      </c>
      <c r="B120" s="3" t="s">
        <v>13</v>
      </c>
      <c r="C120" t="s">
        <v>242</v>
      </c>
      <c r="D120">
        <v>0</v>
      </c>
      <c r="E120">
        <v>4</v>
      </c>
      <c r="F120">
        <v>1</v>
      </c>
      <c r="G120">
        <v>5</v>
      </c>
      <c r="H120" s="2">
        <v>0</v>
      </c>
      <c r="I120" s="2">
        <v>0.8</v>
      </c>
      <c r="J120" s="2">
        <v>0.2</v>
      </c>
      <c r="K120" s="2">
        <v>0</v>
      </c>
      <c r="L120">
        <v>5</v>
      </c>
    </row>
    <row r="121" spans="1:12" hidden="1">
      <c r="A121" s="4" t="s">
        <v>244</v>
      </c>
      <c r="B121" s="3" t="s">
        <v>13</v>
      </c>
      <c r="C121" t="s">
        <v>244</v>
      </c>
      <c r="D121">
        <v>1</v>
      </c>
      <c r="E121">
        <v>2</v>
      </c>
      <c r="F121">
        <v>1</v>
      </c>
      <c r="G121">
        <v>4</v>
      </c>
      <c r="H121" s="2">
        <v>0.25</v>
      </c>
      <c r="I121" s="2">
        <v>0.5</v>
      </c>
      <c r="J121" s="2">
        <v>0.25</v>
      </c>
      <c r="K121" s="2">
        <v>0</v>
      </c>
      <c r="L121">
        <v>4</v>
      </c>
    </row>
    <row r="122" spans="1:12" hidden="1">
      <c r="A122" s="4" t="s">
        <v>246</v>
      </c>
      <c r="B122" s="3" t="s">
        <v>13</v>
      </c>
      <c r="C122" t="s">
        <v>694</v>
      </c>
      <c r="D122" t="s">
        <v>694</v>
      </c>
      <c r="E122" t="s">
        <v>694</v>
      </c>
      <c r="F122" t="s">
        <v>694</v>
      </c>
      <c r="G122" t="s">
        <v>694</v>
      </c>
      <c r="H122" s="2" t="s">
        <v>694</v>
      </c>
      <c r="I122" s="2" t="s">
        <v>694</v>
      </c>
      <c r="J122" s="2" t="s">
        <v>694</v>
      </c>
      <c r="K122" s="2" t="s">
        <v>694</v>
      </c>
      <c r="L122" t="s">
        <v>694</v>
      </c>
    </row>
    <row r="123" spans="1:12" hidden="1">
      <c r="A123" s="4" t="s">
        <v>248</v>
      </c>
      <c r="B123" s="3" t="s">
        <v>13</v>
      </c>
      <c r="C123" t="s">
        <v>248</v>
      </c>
      <c r="D123">
        <v>2</v>
      </c>
      <c r="E123">
        <v>2</v>
      </c>
      <c r="F123">
        <v>1</v>
      </c>
      <c r="G123">
        <v>5</v>
      </c>
      <c r="H123" s="2">
        <v>0.4</v>
      </c>
      <c r="I123" s="2">
        <v>0.4</v>
      </c>
      <c r="J123" s="2">
        <v>0.2</v>
      </c>
      <c r="K123" s="2">
        <v>0</v>
      </c>
      <c r="L123">
        <v>5</v>
      </c>
    </row>
    <row r="124" spans="1:12" hidden="1">
      <c r="A124" s="4" t="s">
        <v>250</v>
      </c>
      <c r="B124" s="3" t="s">
        <v>13</v>
      </c>
      <c r="C124" t="s">
        <v>250</v>
      </c>
      <c r="D124">
        <v>0</v>
      </c>
      <c r="E124">
        <v>1</v>
      </c>
      <c r="F124">
        <v>0</v>
      </c>
      <c r="G124">
        <v>1</v>
      </c>
      <c r="H124" s="2">
        <v>0</v>
      </c>
      <c r="I124" s="2">
        <v>1</v>
      </c>
      <c r="J124" s="2">
        <v>0</v>
      </c>
      <c r="K124" s="2">
        <v>0</v>
      </c>
      <c r="L124">
        <v>1</v>
      </c>
    </row>
    <row r="125" spans="1:12" hidden="1">
      <c r="A125" s="4" t="s">
        <v>252</v>
      </c>
      <c r="B125" s="3" t="s">
        <v>13</v>
      </c>
      <c r="C125" t="s">
        <v>252</v>
      </c>
      <c r="D125">
        <v>1</v>
      </c>
      <c r="E125">
        <v>15</v>
      </c>
      <c r="F125">
        <v>7</v>
      </c>
      <c r="G125">
        <v>23</v>
      </c>
      <c r="H125" s="2">
        <v>4.3478260869565216E-2</v>
      </c>
      <c r="I125" s="2">
        <v>0.65217391304347827</v>
      </c>
      <c r="J125" s="2">
        <v>0.30434782608695654</v>
      </c>
      <c r="K125" s="2">
        <v>0</v>
      </c>
      <c r="L125">
        <v>23</v>
      </c>
    </row>
    <row r="126" spans="1:12" hidden="1">
      <c r="A126" s="4" t="s">
        <v>254</v>
      </c>
      <c r="B126" s="3" t="s">
        <v>13</v>
      </c>
      <c r="C126" t="s">
        <v>254</v>
      </c>
      <c r="D126">
        <v>3</v>
      </c>
      <c r="E126">
        <v>27</v>
      </c>
      <c r="F126">
        <v>14</v>
      </c>
      <c r="G126">
        <v>44</v>
      </c>
      <c r="H126" s="2">
        <v>6.8181818181818177E-2</v>
      </c>
      <c r="I126" s="2">
        <v>0.61363636363636365</v>
      </c>
      <c r="J126" s="2">
        <v>0.31818181818181818</v>
      </c>
      <c r="K126" s="2">
        <v>0</v>
      </c>
      <c r="L126">
        <v>44</v>
      </c>
    </row>
    <row r="127" spans="1:12" hidden="1">
      <c r="A127" s="4" t="s">
        <v>256</v>
      </c>
      <c r="B127" s="3" t="s">
        <v>13</v>
      </c>
      <c r="C127" t="s">
        <v>256</v>
      </c>
      <c r="D127">
        <v>3</v>
      </c>
      <c r="E127">
        <v>6</v>
      </c>
      <c r="F127">
        <v>10</v>
      </c>
      <c r="G127">
        <v>20</v>
      </c>
      <c r="H127" s="2">
        <v>0.15</v>
      </c>
      <c r="I127" s="2">
        <v>0.3</v>
      </c>
      <c r="J127" s="2">
        <v>0.5</v>
      </c>
      <c r="K127" s="2">
        <v>0.05</v>
      </c>
      <c r="L127">
        <v>20</v>
      </c>
    </row>
    <row r="128" spans="1:12" hidden="1">
      <c r="A128" s="4" t="s">
        <v>257</v>
      </c>
      <c r="B128" s="3" t="s">
        <v>13</v>
      </c>
      <c r="C128" t="s">
        <v>257</v>
      </c>
      <c r="D128">
        <v>1</v>
      </c>
      <c r="E128">
        <v>0</v>
      </c>
      <c r="F128">
        <v>0</v>
      </c>
      <c r="G128">
        <v>1</v>
      </c>
      <c r="H128" s="2">
        <v>1</v>
      </c>
      <c r="I128" s="2">
        <v>0</v>
      </c>
      <c r="J128" s="2">
        <v>0</v>
      </c>
      <c r="K128" s="2">
        <v>0</v>
      </c>
      <c r="L128">
        <v>1</v>
      </c>
    </row>
    <row r="129" spans="1:12" hidden="1">
      <c r="A129" s="4" t="s">
        <v>259</v>
      </c>
      <c r="B129" s="3" t="s">
        <v>13</v>
      </c>
      <c r="C129" t="s">
        <v>259</v>
      </c>
      <c r="D129">
        <v>0</v>
      </c>
      <c r="E129">
        <v>1</v>
      </c>
      <c r="F129">
        <v>0</v>
      </c>
      <c r="G129">
        <v>1</v>
      </c>
      <c r="H129" s="2">
        <v>0</v>
      </c>
      <c r="I129" s="2">
        <v>1</v>
      </c>
      <c r="J129" s="2">
        <v>0</v>
      </c>
      <c r="K129" s="2">
        <v>0</v>
      </c>
      <c r="L129">
        <v>1</v>
      </c>
    </row>
    <row r="130" spans="1:12" hidden="1">
      <c r="A130" s="4" t="s">
        <v>261</v>
      </c>
      <c r="B130" s="3" t="s">
        <v>13</v>
      </c>
      <c r="C130" t="s">
        <v>261</v>
      </c>
      <c r="D130">
        <v>1</v>
      </c>
      <c r="E130">
        <v>0</v>
      </c>
      <c r="F130">
        <v>0</v>
      </c>
      <c r="G130">
        <v>1</v>
      </c>
      <c r="H130" s="2">
        <v>1</v>
      </c>
      <c r="I130" s="2">
        <v>0</v>
      </c>
      <c r="J130" s="2">
        <v>0</v>
      </c>
      <c r="K130" s="2">
        <v>0</v>
      </c>
      <c r="L130">
        <v>1</v>
      </c>
    </row>
    <row r="131" spans="1:12" hidden="1">
      <c r="A131" s="4" t="s">
        <v>263</v>
      </c>
      <c r="B131" s="3" t="s">
        <v>13</v>
      </c>
      <c r="C131" t="s">
        <v>263</v>
      </c>
      <c r="D131">
        <v>0</v>
      </c>
      <c r="E131">
        <v>32</v>
      </c>
      <c r="F131">
        <v>9</v>
      </c>
      <c r="G131">
        <v>42</v>
      </c>
      <c r="H131" s="2">
        <v>0</v>
      </c>
      <c r="I131" s="2">
        <v>0.76190476190476186</v>
      </c>
      <c r="J131" s="2">
        <v>0.21428571428571427</v>
      </c>
      <c r="K131" s="2">
        <v>2.3809523809523808E-2</v>
      </c>
      <c r="L131">
        <v>42</v>
      </c>
    </row>
    <row r="132" spans="1:12" hidden="1">
      <c r="A132" s="4" t="s">
        <v>265</v>
      </c>
      <c r="B132" s="3" t="s">
        <v>13</v>
      </c>
      <c r="C132" t="s">
        <v>265</v>
      </c>
      <c r="D132">
        <v>0</v>
      </c>
      <c r="E132">
        <v>2</v>
      </c>
      <c r="F132">
        <v>0</v>
      </c>
      <c r="G132">
        <v>2</v>
      </c>
      <c r="H132" s="2">
        <v>0</v>
      </c>
      <c r="I132" s="2">
        <v>1</v>
      </c>
      <c r="J132" s="2">
        <v>0</v>
      </c>
      <c r="K132" s="2">
        <v>0</v>
      </c>
      <c r="L132">
        <v>2</v>
      </c>
    </row>
    <row r="133" spans="1:12" hidden="1">
      <c r="A133" s="4" t="s">
        <v>267</v>
      </c>
      <c r="B133" s="3" t="s">
        <v>13</v>
      </c>
      <c r="C133" t="s">
        <v>694</v>
      </c>
      <c r="D133" t="s">
        <v>694</v>
      </c>
      <c r="E133" t="s">
        <v>694</v>
      </c>
      <c r="F133" t="s">
        <v>694</v>
      </c>
      <c r="G133" t="s">
        <v>694</v>
      </c>
      <c r="H133" s="2" t="s">
        <v>694</v>
      </c>
      <c r="I133" s="2" t="s">
        <v>694</v>
      </c>
      <c r="J133" s="2" t="s">
        <v>694</v>
      </c>
      <c r="K133" s="2" t="s">
        <v>694</v>
      </c>
      <c r="L133" t="s">
        <v>694</v>
      </c>
    </row>
    <row r="134" spans="1:12" hidden="1">
      <c r="A134" s="4" t="s">
        <v>269</v>
      </c>
      <c r="B134" s="3" t="s">
        <v>13</v>
      </c>
      <c r="C134" t="s">
        <v>269</v>
      </c>
      <c r="D134">
        <v>1</v>
      </c>
      <c r="E134">
        <v>0</v>
      </c>
      <c r="F134">
        <v>0</v>
      </c>
      <c r="G134">
        <v>1</v>
      </c>
      <c r="H134" s="2">
        <v>1</v>
      </c>
      <c r="I134" s="2">
        <v>0</v>
      </c>
      <c r="J134" s="2">
        <v>0</v>
      </c>
      <c r="K134" s="2">
        <v>0</v>
      </c>
      <c r="L134">
        <v>1</v>
      </c>
    </row>
    <row r="135" spans="1:12" hidden="1">
      <c r="A135" s="4" t="s">
        <v>271</v>
      </c>
      <c r="B135" s="3" t="s">
        <v>13</v>
      </c>
      <c r="C135" t="s">
        <v>694</v>
      </c>
      <c r="D135" t="s">
        <v>694</v>
      </c>
      <c r="E135" t="s">
        <v>694</v>
      </c>
      <c r="F135" t="s">
        <v>694</v>
      </c>
      <c r="G135" t="s">
        <v>694</v>
      </c>
      <c r="H135" s="2" t="s">
        <v>694</v>
      </c>
      <c r="I135" s="2" t="s">
        <v>694</v>
      </c>
      <c r="J135" s="2" t="s">
        <v>694</v>
      </c>
      <c r="K135" s="2" t="s">
        <v>694</v>
      </c>
      <c r="L135" t="s">
        <v>694</v>
      </c>
    </row>
    <row r="136" spans="1:12" hidden="1">
      <c r="A136" s="4" t="s">
        <v>273</v>
      </c>
      <c r="B136" s="3" t="s">
        <v>13</v>
      </c>
      <c r="C136" t="s">
        <v>273</v>
      </c>
      <c r="D136">
        <v>2</v>
      </c>
      <c r="E136">
        <v>12</v>
      </c>
      <c r="F136">
        <v>6</v>
      </c>
      <c r="G136">
        <v>20</v>
      </c>
      <c r="H136" s="2">
        <v>0.1</v>
      </c>
      <c r="I136" s="2">
        <v>0.6</v>
      </c>
      <c r="J136" s="2">
        <v>0.3</v>
      </c>
      <c r="K136" s="2">
        <v>0</v>
      </c>
      <c r="L136">
        <v>20</v>
      </c>
    </row>
    <row r="137" spans="1:12" hidden="1">
      <c r="A137" s="4" t="s">
        <v>275</v>
      </c>
      <c r="B137" s="3" t="s">
        <v>13</v>
      </c>
      <c r="C137" t="s">
        <v>275</v>
      </c>
      <c r="D137">
        <v>1</v>
      </c>
      <c r="E137">
        <v>5</v>
      </c>
      <c r="F137">
        <v>1</v>
      </c>
      <c r="G137">
        <v>7</v>
      </c>
      <c r="H137" s="2">
        <v>0.14285714285714285</v>
      </c>
      <c r="I137" s="2">
        <v>0.7142857142857143</v>
      </c>
      <c r="J137" s="2">
        <v>0.14285714285714285</v>
      </c>
      <c r="K137" s="2">
        <v>0</v>
      </c>
      <c r="L137">
        <v>7</v>
      </c>
    </row>
    <row r="138" spans="1:12" hidden="1">
      <c r="A138" s="4" t="s">
        <v>277</v>
      </c>
      <c r="B138" s="3" t="s">
        <v>13</v>
      </c>
      <c r="C138" t="s">
        <v>277</v>
      </c>
      <c r="D138">
        <v>0</v>
      </c>
      <c r="E138">
        <v>2</v>
      </c>
      <c r="F138">
        <v>0</v>
      </c>
      <c r="G138">
        <v>2</v>
      </c>
      <c r="H138" s="2">
        <v>0</v>
      </c>
      <c r="I138" s="2">
        <v>1</v>
      </c>
      <c r="J138" s="2">
        <v>0</v>
      </c>
      <c r="K138" s="2">
        <v>0</v>
      </c>
      <c r="L138">
        <v>2</v>
      </c>
    </row>
    <row r="139" spans="1:12" hidden="1">
      <c r="A139" s="4" t="s">
        <v>279</v>
      </c>
      <c r="B139" s="3" t="s">
        <v>13</v>
      </c>
      <c r="C139" t="s">
        <v>279</v>
      </c>
      <c r="D139">
        <v>0</v>
      </c>
      <c r="E139">
        <v>3</v>
      </c>
      <c r="F139">
        <v>0</v>
      </c>
      <c r="G139">
        <v>3</v>
      </c>
      <c r="H139" s="2">
        <v>0</v>
      </c>
      <c r="I139" s="2">
        <v>1</v>
      </c>
      <c r="J139" s="2">
        <v>0</v>
      </c>
      <c r="K139" s="2">
        <v>0</v>
      </c>
      <c r="L139">
        <v>3</v>
      </c>
    </row>
    <row r="140" spans="1:12" hidden="1">
      <c r="A140" s="4" t="s">
        <v>281</v>
      </c>
      <c r="B140" s="3" t="s">
        <v>13</v>
      </c>
      <c r="C140" t="s">
        <v>281</v>
      </c>
      <c r="D140">
        <v>0</v>
      </c>
      <c r="E140">
        <v>1</v>
      </c>
      <c r="F140">
        <v>2</v>
      </c>
      <c r="G140">
        <v>3</v>
      </c>
      <c r="H140" s="2">
        <v>0</v>
      </c>
      <c r="I140" s="2">
        <v>0.33333333333333331</v>
      </c>
      <c r="J140" s="2">
        <v>0.66666666666666663</v>
      </c>
      <c r="K140" s="2">
        <v>0</v>
      </c>
      <c r="L140">
        <v>3</v>
      </c>
    </row>
    <row r="141" spans="1:12" hidden="1">
      <c r="A141" s="4" t="s">
        <v>283</v>
      </c>
      <c r="B141" s="3" t="s">
        <v>13</v>
      </c>
      <c r="C141" t="s">
        <v>283</v>
      </c>
      <c r="D141">
        <v>7</v>
      </c>
      <c r="E141">
        <v>3</v>
      </c>
      <c r="F141">
        <v>0</v>
      </c>
      <c r="G141">
        <v>10</v>
      </c>
      <c r="H141" s="2">
        <v>0.7</v>
      </c>
      <c r="I141" s="2">
        <v>0.3</v>
      </c>
      <c r="J141" s="2">
        <v>0</v>
      </c>
      <c r="K141" s="2">
        <v>0</v>
      </c>
      <c r="L141">
        <v>10</v>
      </c>
    </row>
    <row r="142" spans="1:12">
      <c r="A142" s="4" t="s">
        <v>285</v>
      </c>
      <c r="B142" s="3" t="s">
        <v>8</v>
      </c>
      <c r="C142" t="s">
        <v>285</v>
      </c>
      <c r="D142">
        <v>4</v>
      </c>
      <c r="E142">
        <v>14</v>
      </c>
      <c r="F142">
        <v>35</v>
      </c>
      <c r="G142">
        <v>54</v>
      </c>
      <c r="H142" s="2">
        <v>7.407407407407407E-2</v>
      </c>
      <c r="I142" s="2">
        <v>0.25925925925925924</v>
      </c>
      <c r="J142" s="2">
        <v>0.64814814814814814</v>
      </c>
      <c r="K142" s="2">
        <v>1.8518518518518517E-2</v>
      </c>
      <c r="L142">
        <v>54</v>
      </c>
    </row>
    <row r="143" spans="1:12" hidden="1">
      <c r="A143" s="4" t="s">
        <v>287</v>
      </c>
      <c r="B143" s="3" t="s">
        <v>13</v>
      </c>
      <c r="C143" t="s">
        <v>287</v>
      </c>
      <c r="D143">
        <v>0</v>
      </c>
      <c r="E143">
        <v>1</v>
      </c>
      <c r="F143">
        <v>0</v>
      </c>
      <c r="G143">
        <v>1</v>
      </c>
      <c r="H143" s="2">
        <v>0</v>
      </c>
      <c r="I143" s="2">
        <v>1</v>
      </c>
      <c r="J143" s="2">
        <v>0</v>
      </c>
      <c r="K143" s="2">
        <v>0</v>
      </c>
      <c r="L143">
        <v>1</v>
      </c>
    </row>
    <row r="144" spans="1:12">
      <c r="A144" s="4" t="s">
        <v>289</v>
      </c>
      <c r="B144" s="3" t="s">
        <v>8</v>
      </c>
      <c r="C144" t="s">
        <v>289</v>
      </c>
      <c r="D144">
        <v>0</v>
      </c>
      <c r="E144">
        <v>9</v>
      </c>
      <c r="F144">
        <v>36</v>
      </c>
      <c r="G144">
        <v>45</v>
      </c>
      <c r="H144" s="2">
        <v>0</v>
      </c>
      <c r="I144" s="2">
        <v>0.2</v>
      </c>
      <c r="J144" s="2">
        <v>0.8</v>
      </c>
      <c r="K144" s="2">
        <v>0</v>
      </c>
      <c r="L144">
        <v>45</v>
      </c>
    </row>
    <row r="145" spans="1:12" hidden="1">
      <c r="A145" s="4" t="s">
        <v>291</v>
      </c>
      <c r="B145" s="3" t="s">
        <v>13</v>
      </c>
      <c r="C145" t="s">
        <v>694</v>
      </c>
      <c r="D145" t="s">
        <v>694</v>
      </c>
      <c r="E145" t="s">
        <v>694</v>
      </c>
      <c r="F145" t="s">
        <v>694</v>
      </c>
      <c r="G145" t="s">
        <v>694</v>
      </c>
      <c r="H145" s="2" t="s">
        <v>694</v>
      </c>
      <c r="I145" s="2" t="s">
        <v>694</v>
      </c>
      <c r="J145" s="2" t="s">
        <v>694</v>
      </c>
      <c r="K145" s="2" t="s">
        <v>694</v>
      </c>
      <c r="L145" t="s">
        <v>694</v>
      </c>
    </row>
    <row r="146" spans="1:12" hidden="1">
      <c r="A146" s="4" t="s">
        <v>293</v>
      </c>
      <c r="B146" s="3" t="s">
        <v>13</v>
      </c>
      <c r="C146" t="s">
        <v>293</v>
      </c>
      <c r="D146">
        <v>0</v>
      </c>
      <c r="E146">
        <v>2</v>
      </c>
      <c r="F146">
        <v>0</v>
      </c>
      <c r="G146">
        <v>2</v>
      </c>
      <c r="H146" s="2">
        <v>0</v>
      </c>
      <c r="I146" s="2">
        <v>1</v>
      </c>
      <c r="J146" s="2">
        <v>0</v>
      </c>
      <c r="K146" s="2">
        <v>0</v>
      </c>
      <c r="L146">
        <v>2</v>
      </c>
    </row>
    <row r="147" spans="1:12" hidden="1">
      <c r="A147" s="4" t="s">
        <v>295</v>
      </c>
      <c r="B147" s="3" t="s">
        <v>13</v>
      </c>
      <c r="C147" t="s">
        <v>295</v>
      </c>
      <c r="D147">
        <v>5</v>
      </c>
      <c r="E147">
        <v>2</v>
      </c>
      <c r="F147">
        <v>1</v>
      </c>
      <c r="G147">
        <v>8</v>
      </c>
      <c r="H147" s="2">
        <v>0.625</v>
      </c>
      <c r="I147" s="2">
        <v>0.25</v>
      </c>
      <c r="J147" s="2">
        <v>0.125</v>
      </c>
      <c r="K147" s="2">
        <v>0</v>
      </c>
      <c r="L147">
        <v>8</v>
      </c>
    </row>
    <row r="148" spans="1:12" hidden="1">
      <c r="A148" s="4" t="s">
        <v>297</v>
      </c>
      <c r="B148" s="3" t="s">
        <v>13</v>
      </c>
      <c r="C148" t="s">
        <v>297</v>
      </c>
      <c r="D148">
        <v>0</v>
      </c>
      <c r="E148">
        <v>2</v>
      </c>
      <c r="F148">
        <v>0</v>
      </c>
      <c r="G148">
        <v>2</v>
      </c>
      <c r="H148" s="2">
        <v>0</v>
      </c>
      <c r="I148" s="2">
        <v>1</v>
      </c>
      <c r="J148" s="2">
        <v>0</v>
      </c>
      <c r="K148" s="2">
        <v>0</v>
      </c>
      <c r="L148">
        <v>2</v>
      </c>
    </row>
    <row r="149" spans="1:12" hidden="1">
      <c r="A149" s="4" t="s">
        <v>299</v>
      </c>
      <c r="B149" s="3" t="s">
        <v>13</v>
      </c>
      <c r="C149" t="s">
        <v>694</v>
      </c>
      <c r="D149" t="s">
        <v>694</v>
      </c>
      <c r="E149" t="s">
        <v>694</v>
      </c>
      <c r="F149" t="s">
        <v>694</v>
      </c>
      <c r="G149" t="s">
        <v>694</v>
      </c>
      <c r="H149" s="2" t="s">
        <v>694</v>
      </c>
      <c r="I149" s="2" t="s">
        <v>694</v>
      </c>
      <c r="J149" s="2" t="s">
        <v>694</v>
      </c>
      <c r="K149" s="2" t="s">
        <v>694</v>
      </c>
      <c r="L149" t="s">
        <v>694</v>
      </c>
    </row>
    <row r="150" spans="1:12" hidden="1">
      <c r="A150" s="4" t="s">
        <v>301</v>
      </c>
      <c r="B150" s="3" t="s">
        <v>13</v>
      </c>
      <c r="C150" t="s">
        <v>301</v>
      </c>
      <c r="D150">
        <v>5</v>
      </c>
      <c r="E150">
        <v>10</v>
      </c>
      <c r="F150">
        <v>5</v>
      </c>
      <c r="G150">
        <v>20</v>
      </c>
      <c r="H150" s="2">
        <v>0.25</v>
      </c>
      <c r="I150" s="2">
        <v>0.5</v>
      </c>
      <c r="J150" s="2">
        <v>0.25</v>
      </c>
      <c r="K150" s="2">
        <v>0</v>
      </c>
      <c r="L150">
        <v>20</v>
      </c>
    </row>
    <row r="151" spans="1:12" hidden="1">
      <c r="A151" s="4" t="s">
        <v>303</v>
      </c>
      <c r="B151" s="3" t="s">
        <v>13</v>
      </c>
      <c r="C151" t="s">
        <v>303</v>
      </c>
      <c r="D151">
        <v>1</v>
      </c>
      <c r="E151">
        <v>3</v>
      </c>
      <c r="F151">
        <v>7</v>
      </c>
      <c r="G151">
        <v>11</v>
      </c>
      <c r="H151" s="2">
        <v>9.0909090909090912E-2</v>
      </c>
      <c r="I151" s="2">
        <v>0.27272727272727271</v>
      </c>
      <c r="J151" s="2">
        <v>0.63636363636363635</v>
      </c>
      <c r="K151" s="2">
        <v>0</v>
      </c>
      <c r="L151">
        <v>11</v>
      </c>
    </row>
    <row r="152" spans="1:12" hidden="1">
      <c r="A152" s="4" t="s">
        <v>305</v>
      </c>
      <c r="B152" s="3" t="s">
        <v>13</v>
      </c>
      <c r="C152" t="s">
        <v>305</v>
      </c>
      <c r="D152">
        <v>0</v>
      </c>
      <c r="E152">
        <v>0</v>
      </c>
      <c r="F152">
        <v>4</v>
      </c>
      <c r="G152">
        <v>4</v>
      </c>
      <c r="H152" s="2">
        <v>0</v>
      </c>
      <c r="I152" s="2">
        <v>0</v>
      </c>
      <c r="J152" s="2">
        <v>1</v>
      </c>
      <c r="K152" s="2">
        <v>0</v>
      </c>
      <c r="L152">
        <v>4</v>
      </c>
    </row>
    <row r="153" spans="1:12" hidden="1">
      <c r="A153" s="4" t="s">
        <v>307</v>
      </c>
      <c r="B153" s="3" t="s">
        <v>13</v>
      </c>
      <c r="C153" t="s">
        <v>307</v>
      </c>
      <c r="D153">
        <v>6</v>
      </c>
      <c r="E153">
        <v>41</v>
      </c>
      <c r="F153">
        <v>11</v>
      </c>
      <c r="G153">
        <v>58</v>
      </c>
      <c r="H153" s="2">
        <v>0.10344827586206896</v>
      </c>
      <c r="I153" s="2">
        <v>0.7068965517241379</v>
      </c>
      <c r="J153" s="2">
        <v>0.18965517241379309</v>
      </c>
      <c r="K153" s="2">
        <v>0</v>
      </c>
      <c r="L153">
        <v>58</v>
      </c>
    </row>
    <row r="154" spans="1:12" hidden="1">
      <c r="A154" s="4" t="s">
        <v>309</v>
      </c>
      <c r="B154" s="3" t="s">
        <v>13</v>
      </c>
      <c r="C154" t="s">
        <v>309</v>
      </c>
      <c r="D154">
        <v>0</v>
      </c>
      <c r="E154">
        <v>1</v>
      </c>
      <c r="F154">
        <v>1</v>
      </c>
      <c r="G154">
        <v>2</v>
      </c>
      <c r="H154" s="2">
        <v>0</v>
      </c>
      <c r="I154" s="2">
        <v>0.5</v>
      </c>
      <c r="J154" s="2">
        <v>0.5</v>
      </c>
      <c r="K154" s="2">
        <v>0</v>
      </c>
      <c r="L154">
        <v>2</v>
      </c>
    </row>
    <row r="155" spans="1:12" hidden="1">
      <c r="A155" s="4" t="s">
        <v>311</v>
      </c>
      <c r="B155" s="3" t="s">
        <v>13</v>
      </c>
      <c r="C155" t="s">
        <v>311</v>
      </c>
      <c r="D155">
        <v>6</v>
      </c>
      <c r="E155">
        <v>4</v>
      </c>
      <c r="F155">
        <v>3</v>
      </c>
      <c r="G155">
        <v>13</v>
      </c>
      <c r="H155" s="2">
        <v>0.46153846153846156</v>
      </c>
      <c r="I155" s="2">
        <v>0.30769230769230771</v>
      </c>
      <c r="J155" s="2">
        <v>0.23076923076923078</v>
      </c>
      <c r="K155" s="2">
        <v>0</v>
      </c>
      <c r="L155">
        <v>13</v>
      </c>
    </row>
    <row r="156" spans="1:12" hidden="1">
      <c r="A156" s="4" t="s">
        <v>313</v>
      </c>
      <c r="B156" s="3" t="s">
        <v>13</v>
      </c>
      <c r="C156" t="s">
        <v>313</v>
      </c>
      <c r="D156">
        <v>0</v>
      </c>
      <c r="E156">
        <v>4</v>
      </c>
      <c r="F156">
        <v>3</v>
      </c>
      <c r="G156">
        <v>7</v>
      </c>
      <c r="H156" s="2">
        <v>0</v>
      </c>
      <c r="I156" s="2">
        <v>0.5714285714285714</v>
      </c>
      <c r="J156" s="2">
        <v>0.42857142857142855</v>
      </c>
      <c r="K156" s="2">
        <v>0</v>
      </c>
      <c r="L156">
        <v>7</v>
      </c>
    </row>
    <row r="157" spans="1:12" hidden="1">
      <c r="A157" s="4" t="s">
        <v>315</v>
      </c>
      <c r="B157" s="3" t="s">
        <v>13</v>
      </c>
      <c r="C157" t="s">
        <v>694</v>
      </c>
      <c r="D157" t="s">
        <v>694</v>
      </c>
      <c r="E157" t="s">
        <v>694</v>
      </c>
      <c r="F157" t="s">
        <v>694</v>
      </c>
      <c r="G157" t="s">
        <v>694</v>
      </c>
      <c r="H157" s="2" t="s">
        <v>694</v>
      </c>
      <c r="I157" s="2" t="s">
        <v>694</v>
      </c>
      <c r="J157" s="2" t="s">
        <v>694</v>
      </c>
      <c r="K157" s="2" t="s">
        <v>694</v>
      </c>
      <c r="L157" t="s">
        <v>694</v>
      </c>
    </row>
    <row r="158" spans="1:12" hidden="1">
      <c r="A158" s="4" t="s">
        <v>317</v>
      </c>
      <c r="B158" s="3" t="s">
        <v>13</v>
      </c>
      <c r="C158" t="s">
        <v>317</v>
      </c>
      <c r="D158">
        <v>9</v>
      </c>
      <c r="E158">
        <v>18</v>
      </c>
      <c r="F158">
        <v>8</v>
      </c>
      <c r="G158">
        <v>35</v>
      </c>
      <c r="H158" s="2">
        <v>0.25714285714285712</v>
      </c>
      <c r="I158" s="2">
        <v>0.51428571428571423</v>
      </c>
      <c r="J158" s="2">
        <v>0.22857142857142856</v>
      </c>
      <c r="K158" s="2">
        <v>0</v>
      </c>
      <c r="L158">
        <v>35</v>
      </c>
    </row>
    <row r="159" spans="1:12">
      <c r="A159" s="4" t="s">
        <v>319</v>
      </c>
      <c r="B159" s="3" t="s">
        <v>8</v>
      </c>
      <c r="C159" t="s">
        <v>319</v>
      </c>
      <c r="D159">
        <v>2</v>
      </c>
      <c r="E159">
        <v>27</v>
      </c>
      <c r="F159">
        <v>33</v>
      </c>
      <c r="G159">
        <v>62</v>
      </c>
      <c r="H159" s="2">
        <v>3.2258064516129031E-2</v>
      </c>
      <c r="I159" s="2">
        <v>0.43548387096774194</v>
      </c>
      <c r="J159" s="2">
        <v>0.532258064516129</v>
      </c>
      <c r="K159" s="2">
        <v>0</v>
      </c>
      <c r="L159">
        <v>62</v>
      </c>
    </row>
    <row r="160" spans="1:12" hidden="1">
      <c r="A160" s="4" t="s">
        <v>321</v>
      </c>
      <c r="B160" s="3" t="s">
        <v>13</v>
      </c>
      <c r="C160" t="s">
        <v>321</v>
      </c>
      <c r="D160">
        <v>3</v>
      </c>
      <c r="E160">
        <v>1</v>
      </c>
      <c r="F160">
        <v>1</v>
      </c>
      <c r="G160">
        <v>5</v>
      </c>
      <c r="H160" s="2">
        <v>0.6</v>
      </c>
      <c r="I160" s="2">
        <v>0.2</v>
      </c>
      <c r="J160" s="2">
        <v>0.2</v>
      </c>
      <c r="K160" s="2">
        <v>0</v>
      </c>
      <c r="L160">
        <v>5</v>
      </c>
    </row>
    <row r="161" spans="1:12" hidden="1">
      <c r="A161" s="4" t="s">
        <v>323</v>
      </c>
      <c r="B161" s="3" t="s">
        <v>13</v>
      </c>
      <c r="C161" t="s">
        <v>323</v>
      </c>
      <c r="D161">
        <v>1</v>
      </c>
      <c r="E161">
        <v>2</v>
      </c>
      <c r="F161">
        <v>0</v>
      </c>
      <c r="G161">
        <v>3</v>
      </c>
      <c r="H161" s="2">
        <v>0.33333333333333331</v>
      </c>
      <c r="I161" s="2">
        <v>0.66666666666666663</v>
      </c>
      <c r="J161" s="2">
        <v>0</v>
      </c>
      <c r="K161" s="2">
        <v>0</v>
      </c>
      <c r="L161">
        <v>3</v>
      </c>
    </row>
    <row r="162" spans="1:12" hidden="1">
      <c r="A162" s="4" t="s">
        <v>325</v>
      </c>
      <c r="B162" s="3" t="s">
        <v>13</v>
      </c>
      <c r="C162" t="s">
        <v>325</v>
      </c>
      <c r="D162">
        <v>0</v>
      </c>
      <c r="E162">
        <v>1</v>
      </c>
      <c r="F162">
        <v>0</v>
      </c>
      <c r="G162">
        <v>1</v>
      </c>
      <c r="H162" s="2">
        <v>0</v>
      </c>
      <c r="I162" s="2">
        <v>1</v>
      </c>
      <c r="J162" s="2">
        <v>0</v>
      </c>
      <c r="K162" s="2">
        <v>0</v>
      </c>
      <c r="L162">
        <v>1</v>
      </c>
    </row>
    <row r="163" spans="1:12" hidden="1">
      <c r="A163" s="4" t="s">
        <v>327</v>
      </c>
      <c r="B163" s="3" t="s">
        <v>13</v>
      </c>
      <c r="C163" t="s">
        <v>694</v>
      </c>
      <c r="D163" t="s">
        <v>694</v>
      </c>
      <c r="E163" t="s">
        <v>694</v>
      </c>
      <c r="F163" t="s">
        <v>694</v>
      </c>
      <c r="G163" t="s">
        <v>694</v>
      </c>
      <c r="H163" s="2" t="s">
        <v>694</v>
      </c>
      <c r="I163" s="2" t="s">
        <v>694</v>
      </c>
      <c r="J163" s="2" t="s">
        <v>694</v>
      </c>
      <c r="K163" s="2" t="s">
        <v>694</v>
      </c>
      <c r="L163" t="s">
        <v>694</v>
      </c>
    </row>
    <row r="164" spans="1:12" hidden="1">
      <c r="A164" s="4" t="s">
        <v>329</v>
      </c>
      <c r="B164" s="3" t="s">
        <v>13</v>
      </c>
      <c r="C164" t="s">
        <v>329</v>
      </c>
      <c r="D164">
        <v>0</v>
      </c>
      <c r="E164">
        <v>1</v>
      </c>
      <c r="F164">
        <v>1</v>
      </c>
      <c r="G164">
        <v>2</v>
      </c>
      <c r="H164" s="2">
        <v>0</v>
      </c>
      <c r="I164" s="2">
        <v>0.5</v>
      </c>
      <c r="J164" s="2">
        <v>0.5</v>
      </c>
      <c r="K164" s="2">
        <v>0</v>
      </c>
      <c r="L164">
        <v>2</v>
      </c>
    </row>
    <row r="165" spans="1:12" hidden="1">
      <c r="A165" s="4" t="s">
        <v>331</v>
      </c>
      <c r="B165" s="3" t="s">
        <v>13</v>
      </c>
      <c r="C165" t="s">
        <v>331</v>
      </c>
      <c r="D165">
        <v>3</v>
      </c>
      <c r="E165">
        <v>5</v>
      </c>
      <c r="F165">
        <v>3</v>
      </c>
      <c r="G165">
        <v>11</v>
      </c>
      <c r="H165" s="2">
        <v>0.27272727272727271</v>
      </c>
      <c r="I165" s="2">
        <v>0.45454545454545453</v>
      </c>
      <c r="J165" s="2">
        <v>0.27272727272727271</v>
      </c>
      <c r="K165" s="2">
        <v>0</v>
      </c>
      <c r="L165">
        <v>11</v>
      </c>
    </row>
    <row r="166" spans="1:12" hidden="1">
      <c r="A166" s="4" t="s">
        <v>333</v>
      </c>
      <c r="B166" s="3" t="s">
        <v>13</v>
      </c>
      <c r="C166" t="s">
        <v>333</v>
      </c>
      <c r="D166">
        <v>0</v>
      </c>
      <c r="E166">
        <v>3</v>
      </c>
      <c r="F166">
        <v>3</v>
      </c>
      <c r="G166">
        <v>6</v>
      </c>
      <c r="H166" s="2">
        <v>0</v>
      </c>
      <c r="I166" s="2">
        <v>0.5</v>
      </c>
      <c r="J166" s="2">
        <v>0.5</v>
      </c>
      <c r="K166" s="2">
        <v>0</v>
      </c>
      <c r="L166">
        <v>6</v>
      </c>
    </row>
    <row r="167" spans="1:12" hidden="1">
      <c r="A167" s="4" t="s">
        <v>335</v>
      </c>
      <c r="B167" s="3" t="s">
        <v>13</v>
      </c>
      <c r="C167" t="s">
        <v>335</v>
      </c>
      <c r="D167">
        <v>1</v>
      </c>
      <c r="E167">
        <v>2</v>
      </c>
      <c r="F167">
        <v>1</v>
      </c>
      <c r="G167">
        <v>4</v>
      </c>
      <c r="H167" s="2">
        <v>0.25</v>
      </c>
      <c r="I167" s="2">
        <v>0.5</v>
      </c>
      <c r="J167" s="2">
        <v>0.25</v>
      </c>
      <c r="K167" s="2">
        <v>0</v>
      </c>
      <c r="L167">
        <v>4</v>
      </c>
    </row>
    <row r="168" spans="1:12" hidden="1">
      <c r="A168" s="4" t="s">
        <v>337</v>
      </c>
      <c r="B168" s="3" t="s">
        <v>13</v>
      </c>
      <c r="C168" t="s">
        <v>337</v>
      </c>
      <c r="D168">
        <v>3</v>
      </c>
      <c r="E168">
        <v>10</v>
      </c>
      <c r="F168">
        <v>9</v>
      </c>
      <c r="G168">
        <v>22</v>
      </c>
      <c r="H168" s="2">
        <v>0.13636363636363635</v>
      </c>
      <c r="I168" s="2">
        <v>0.45454545454545453</v>
      </c>
      <c r="J168" s="2">
        <v>0.40909090909090912</v>
      </c>
      <c r="K168" s="2">
        <v>0</v>
      </c>
      <c r="L168">
        <v>22</v>
      </c>
    </row>
    <row r="169" spans="1:12" hidden="1">
      <c r="A169" s="4" t="s">
        <v>339</v>
      </c>
      <c r="B169" s="3" t="s">
        <v>13</v>
      </c>
      <c r="C169" t="s">
        <v>339</v>
      </c>
      <c r="D169">
        <v>2</v>
      </c>
      <c r="E169">
        <v>16</v>
      </c>
      <c r="F169">
        <v>7</v>
      </c>
      <c r="G169">
        <v>25</v>
      </c>
      <c r="H169" s="2">
        <v>0.08</v>
      </c>
      <c r="I169" s="2">
        <v>0.64</v>
      </c>
      <c r="J169" s="2">
        <v>0.28000000000000003</v>
      </c>
      <c r="K169" s="2">
        <v>0</v>
      </c>
      <c r="L169">
        <v>25</v>
      </c>
    </row>
    <row r="170" spans="1:12" hidden="1">
      <c r="A170" s="4" t="s">
        <v>341</v>
      </c>
      <c r="B170" s="3" t="s">
        <v>13</v>
      </c>
      <c r="C170" t="s">
        <v>341</v>
      </c>
      <c r="D170">
        <v>2</v>
      </c>
      <c r="E170">
        <v>2</v>
      </c>
      <c r="F170">
        <v>1</v>
      </c>
      <c r="G170">
        <v>5</v>
      </c>
      <c r="H170" s="2">
        <v>0.4</v>
      </c>
      <c r="I170" s="2">
        <v>0.4</v>
      </c>
      <c r="J170" s="2">
        <v>0.2</v>
      </c>
      <c r="K170" s="2">
        <v>0</v>
      </c>
      <c r="L170">
        <v>5</v>
      </c>
    </row>
    <row r="171" spans="1:12" hidden="1">
      <c r="A171" s="4" t="s">
        <v>343</v>
      </c>
      <c r="B171" s="3" t="s">
        <v>13</v>
      </c>
      <c r="C171" t="s">
        <v>694</v>
      </c>
      <c r="D171" t="s">
        <v>694</v>
      </c>
      <c r="E171" t="s">
        <v>694</v>
      </c>
      <c r="F171" t="s">
        <v>694</v>
      </c>
      <c r="G171" t="s">
        <v>694</v>
      </c>
      <c r="H171" s="2" t="s">
        <v>694</v>
      </c>
      <c r="I171" s="2" t="s">
        <v>694</v>
      </c>
      <c r="J171" s="2" t="s">
        <v>694</v>
      </c>
      <c r="K171" s="2" t="s">
        <v>694</v>
      </c>
      <c r="L171" t="s">
        <v>694</v>
      </c>
    </row>
    <row r="172" spans="1:12">
      <c r="A172" s="4" t="s">
        <v>345</v>
      </c>
      <c r="B172" s="3" t="s">
        <v>8</v>
      </c>
      <c r="C172" t="s">
        <v>345</v>
      </c>
      <c r="D172">
        <v>6</v>
      </c>
      <c r="E172">
        <v>16</v>
      </c>
      <c r="F172">
        <v>22</v>
      </c>
      <c r="G172">
        <v>44</v>
      </c>
      <c r="H172" s="2">
        <v>0.13636363636363635</v>
      </c>
      <c r="I172" s="2">
        <v>0.36363636363636365</v>
      </c>
      <c r="J172" s="2">
        <v>0.5</v>
      </c>
      <c r="K172" s="2">
        <v>0</v>
      </c>
      <c r="L172">
        <v>44</v>
      </c>
    </row>
    <row r="173" spans="1:12" hidden="1">
      <c r="A173" s="4" t="s">
        <v>347</v>
      </c>
      <c r="B173" s="3" t="s">
        <v>13</v>
      </c>
      <c r="C173" t="s">
        <v>347</v>
      </c>
      <c r="D173">
        <v>1</v>
      </c>
      <c r="E173">
        <v>2</v>
      </c>
      <c r="F173">
        <v>0</v>
      </c>
      <c r="G173">
        <v>3</v>
      </c>
      <c r="H173" s="2">
        <v>0.33333333333333331</v>
      </c>
      <c r="I173" s="2">
        <v>0.66666666666666663</v>
      </c>
      <c r="J173" s="2">
        <v>0</v>
      </c>
      <c r="K173" s="2">
        <v>0</v>
      </c>
      <c r="L173">
        <v>3</v>
      </c>
    </row>
    <row r="174" spans="1:12" hidden="1">
      <c r="A174" s="4" t="s">
        <v>349</v>
      </c>
      <c r="B174" s="3" t="s">
        <v>13</v>
      </c>
      <c r="C174" t="s">
        <v>349</v>
      </c>
      <c r="D174">
        <v>5</v>
      </c>
      <c r="E174">
        <v>18</v>
      </c>
      <c r="F174">
        <v>20</v>
      </c>
      <c r="G174">
        <v>45</v>
      </c>
      <c r="H174" s="2">
        <v>0.1111111111111111</v>
      </c>
      <c r="I174" s="2">
        <v>0.4</v>
      </c>
      <c r="J174" s="2">
        <v>0.44444444444444442</v>
      </c>
      <c r="K174" s="2">
        <v>4.4444444444444446E-2</v>
      </c>
      <c r="L174">
        <v>45</v>
      </c>
    </row>
    <row r="175" spans="1:12" hidden="1">
      <c r="A175" s="4" t="s">
        <v>351</v>
      </c>
      <c r="B175" s="3" t="s">
        <v>13</v>
      </c>
      <c r="C175" t="s">
        <v>351</v>
      </c>
      <c r="D175">
        <v>1</v>
      </c>
      <c r="E175">
        <v>3</v>
      </c>
      <c r="F175">
        <v>10</v>
      </c>
      <c r="G175">
        <v>14</v>
      </c>
      <c r="H175" s="2">
        <v>7.1428571428571425E-2</v>
      </c>
      <c r="I175" s="2">
        <v>0.21428571428571427</v>
      </c>
      <c r="J175" s="2">
        <v>0.7142857142857143</v>
      </c>
      <c r="K175" s="2">
        <v>0</v>
      </c>
      <c r="L175">
        <v>14</v>
      </c>
    </row>
    <row r="176" spans="1:12" hidden="1">
      <c r="A176" s="4" t="s">
        <v>353</v>
      </c>
      <c r="B176" s="3" t="s">
        <v>13</v>
      </c>
      <c r="C176" t="s">
        <v>353</v>
      </c>
      <c r="D176">
        <v>1</v>
      </c>
      <c r="E176">
        <v>0</v>
      </c>
      <c r="F176">
        <v>0</v>
      </c>
      <c r="G176">
        <v>1</v>
      </c>
      <c r="H176" s="2">
        <v>1</v>
      </c>
      <c r="I176" s="2">
        <v>0</v>
      </c>
      <c r="J176" s="2">
        <v>0</v>
      </c>
      <c r="K176" s="2">
        <v>0</v>
      </c>
      <c r="L176">
        <v>1</v>
      </c>
    </row>
    <row r="177" spans="1:12" hidden="1">
      <c r="A177" s="4" t="s">
        <v>355</v>
      </c>
      <c r="B177" s="3" t="s">
        <v>13</v>
      </c>
      <c r="C177" t="s">
        <v>355</v>
      </c>
      <c r="D177">
        <v>1</v>
      </c>
      <c r="E177">
        <v>4</v>
      </c>
      <c r="F177">
        <v>0</v>
      </c>
      <c r="G177">
        <v>5</v>
      </c>
      <c r="H177" s="2">
        <v>0.2</v>
      </c>
      <c r="I177" s="2">
        <v>0.8</v>
      </c>
      <c r="J177" s="2">
        <v>0</v>
      </c>
      <c r="K177" s="2">
        <v>0</v>
      </c>
      <c r="L177">
        <v>5</v>
      </c>
    </row>
    <row r="178" spans="1:12" hidden="1">
      <c r="A178" s="4" t="s">
        <v>357</v>
      </c>
      <c r="B178" s="3" t="s">
        <v>13</v>
      </c>
      <c r="C178" t="s">
        <v>357</v>
      </c>
      <c r="D178">
        <v>4</v>
      </c>
      <c r="E178">
        <v>1</v>
      </c>
      <c r="F178">
        <v>0</v>
      </c>
      <c r="G178">
        <v>5</v>
      </c>
      <c r="H178" s="2">
        <v>0.8</v>
      </c>
      <c r="I178" s="2">
        <v>0.2</v>
      </c>
      <c r="J178" s="2">
        <v>0</v>
      </c>
      <c r="K178" s="2">
        <v>0</v>
      </c>
      <c r="L178">
        <v>5</v>
      </c>
    </row>
    <row r="179" spans="1:12" hidden="1">
      <c r="A179" s="4" t="s">
        <v>359</v>
      </c>
      <c r="B179" s="3" t="s">
        <v>13</v>
      </c>
      <c r="C179" t="s">
        <v>359</v>
      </c>
      <c r="D179">
        <v>1</v>
      </c>
      <c r="E179">
        <v>1</v>
      </c>
      <c r="F179">
        <v>0</v>
      </c>
      <c r="G179">
        <v>2</v>
      </c>
      <c r="H179" s="2">
        <v>0.5</v>
      </c>
      <c r="I179" s="2">
        <v>0.5</v>
      </c>
      <c r="J179" s="2">
        <v>0</v>
      </c>
      <c r="K179" s="2">
        <v>0</v>
      </c>
      <c r="L179">
        <v>2</v>
      </c>
    </row>
    <row r="180" spans="1:12" hidden="1">
      <c r="A180" s="4" t="s">
        <v>361</v>
      </c>
      <c r="B180" s="3" t="s">
        <v>13</v>
      </c>
      <c r="C180" t="s">
        <v>361</v>
      </c>
      <c r="D180">
        <v>0</v>
      </c>
      <c r="E180">
        <v>1</v>
      </c>
      <c r="F180">
        <v>1</v>
      </c>
      <c r="G180">
        <v>2</v>
      </c>
      <c r="H180" s="2">
        <v>0</v>
      </c>
      <c r="I180" s="2">
        <v>0.5</v>
      </c>
      <c r="J180" s="2">
        <v>0.5</v>
      </c>
      <c r="K180" s="2">
        <v>0</v>
      </c>
      <c r="L180">
        <v>2</v>
      </c>
    </row>
    <row r="181" spans="1:12" hidden="1">
      <c r="A181" s="4" t="s">
        <v>363</v>
      </c>
      <c r="B181" s="3" t="s">
        <v>13</v>
      </c>
      <c r="C181" t="s">
        <v>363</v>
      </c>
      <c r="D181">
        <v>3</v>
      </c>
      <c r="E181">
        <v>6</v>
      </c>
      <c r="F181">
        <v>1</v>
      </c>
      <c r="G181">
        <v>10</v>
      </c>
      <c r="H181" s="2">
        <v>0.3</v>
      </c>
      <c r="I181" s="2">
        <v>0.6</v>
      </c>
      <c r="J181" s="2">
        <v>0.1</v>
      </c>
      <c r="K181" s="2">
        <v>0</v>
      </c>
      <c r="L181">
        <v>10</v>
      </c>
    </row>
    <row r="182" spans="1:12" hidden="1">
      <c r="A182" s="4" t="s">
        <v>365</v>
      </c>
      <c r="B182" s="3" t="s">
        <v>13</v>
      </c>
      <c r="C182" t="s">
        <v>717</v>
      </c>
      <c r="D182">
        <v>0</v>
      </c>
      <c r="E182">
        <v>8</v>
      </c>
      <c r="F182">
        <v>14</v>
      </c>
      <c r="G182">
        <v>22</v>
      </c>
      <c r="H182" s="2">
        <v>0</v>
      </c>
      <c r="I182" s="2">
        <v>0.36363636363636365</v>
      </c>
      <c r="J182" s="2">
        <v>0.63636363636363635</v>
      </c>
      <c r="K182" s="2">
        <v>0</v>
      </c>
      <c r="L182">
        <v>22</v>
      </c>
    </row>
    <row r="183" spans="1:12" hidden="1">
      <c r="A183" s="4" t="s">
        <v>367</v>
      </c>
      <c r="B183" s="3" t="s">
        <v>13</v>
      </c>
      <c r="C183" t="s">
        <v>367</v>
      </c>
      <c r="D183">
        <v>3</v>
      </c>
      <c r="E183">
        <v>6</v>
      </c>
      <c r="F183">
        <v>22</v>
      </c>
      <c r="G183">
        <v>31</v>
      </c>
      <c r="H183" s="2">
        <v>9.6774193548387094E-2</v>
      </c>
      <c r="I183" s="2">
        <v>0.19354838709677419</v>
      </c>
      <c r="J183" s="2">
        <v>0.70967741935483875</v>
      </c>
      <c r="K183" s="2">
        <v>0</v>
      </c>
      <c r="L183">
        <v>31</v>
      </c>
    </row>
    <row r="184" spans="1:12" hidden="1">
      <c r="A184" s="4" t="s">
        <v>369</v>
      </c>
      <c r="B184" s="3" t="s">
        <v>13</v>
      </c>
      <c r="C184" t="s">
        <v>369</v>
      </c>
      <c r="D184">
        <v>0</v>
      </c>
      <c r="E184">
        <v>4</v>
      </c>
      <c r="F184">
        <v>2</v>
      </c>
      <c r="G184">
        <v>6</v>
      </c>
      <c r="H184" s="2">
        <v>0</v>
      </c>
      <c r="I184" s="2">
        <v>0.66666666666666663</v>
      </c>
      <c r="J184" s="2">
        <v>0.33333333333333331</v>
      </c>
      <c r="K184" s="2">
        <v>0</v>
      </c>
      <c r="L184">
        <v>6</v>
      </c>
    </row>
    <row r="185" spans="1:12" hidden="1">
      <c r="A185" s="4" t="s">
        <v>371</v>
      </c>
      <c r="B185" s="3" t="s">
        <v>13</v>
      </c>
      <c r="C185" t="s">
        <v>694</v>
      </c>
      <c r="D185" t="s">
        <v>694</v>
      </c>
      <c r="E185" t="s">
        <v>694</v>
      </c>
      <c r="F185" t="s">
        <v>694</v>
      </c>
      <c r="G185" t="s">
        <v>694</v>
      </c>
      <c r="H185" s="2" t="s">
        <v>694</v>
      </c>
      <c r="I185" s="2" t="s">
        <v>694</v>
      </c>
      <c r="J185" s="2" t="s">
        <v>694</v>
      </c>
      <c r="K185" s="2" t="s">
        <v>694</v>
      </c>
      <c r="L185" t="s">
        <v>694</v>
      </c>
    </row>
    <row r="186" spans="1:12" hidden="1">
      <c r="A186" s="4" t="s">
        <v>373</v>
      </c>
      <c r="B186" s="3" t="s">
        <v>13</v>
      </c>
      <c r="C186" t="s">
        <v>694</v>
      </c>
      <c r="D186" t="s">
        <v>694</v>
      </c>
      <c r="E186" t="s">
        <v>694</v>
      </c>
      <c r="F186" t="s">
        <v>694</v>
      </c>
      <c r="G186" t="s">
        <v>694</v>
      </c>
      <c r="H186" s="2" t="s">
        <v>694</v>
      </c>
      <c r="I186" s="2" t="s">
        <v>694</v>
      </c>
      <c r="J186" s="2" t="s">
        <v>694</v>
      </c>
      <c r="K186" s="2" t="s">
        <v>694</v>
      </c>
      <c r="L186" t="s">
        <v>694</v>
      </c>
    </row>
    <row r="187" spans="1:12" hidden="1">
      <c r="A187" s="4" t="s">
        <v>375</v>
      </c>
      <c r="B187" s="3" t="s">
        <v>13</v>
      </c>
      <c r="C187" t="s">
        <v>694</v>
      </c>
      <c r="D187" t="s">
        <v>694</v>
      </c>
      <c r="E187" t="s">
        <v>694</v>
      </c>
      <c r="F187" t="s">
        <v>694</v>
      </c>
      <c r="G187" t="s">
        <v>694</v>
      </c>
      <c r="H187" s="2" t="s">
        <v>694</v>
      </c>
      <c r="I187" s="2" t="s">
        <v>694</v>
      </c>
      <c r="J187" s="2" t="s">
        <v>694</v>
      </c>
      <c r="K187" s="2" t="s">
        <v>694</v>
      </c>
      <c r="L187" t="s">
        <v>694</v>
      </c>
    </row>
    <row r="188" spans="1:12" hidden="1">
      <c r="A188" s="4" t="s">
        <v>377</v>
      </c>
      <c r="B188" s="3" t="s">
        <v>13</v>
      </c>
      <c r="C188" t="s">
        <v>694</v>
      </c>
      <c r="D188" t="s">
        <v>694</v>
      </c>
      <c r="E188" t="s">
        <v>694</v>
      </c>
      <c r="F188" t="s">
        <v>694</v>
      </c>
      <c r="G188" t="s">
        <v>694</v>
      </c>
      <c r="H188" s="2" t="s">
        <v>694</v>
      </c>
      <c r="I188" s="2" t="s">
        <v>694</v>
      </c>
      <c r="J188" s="2" t="s">
        <v>694</v>
      </c>
      <c r="K188" s="2" t="s">
        <v>694</v>
      </c>
      <c r="L188" t="s">
        <v>694</v>
      </c>
    </row>
    <row r="189" spans="1:12" hidden="1">
      <c r="A189" s="4" t="s">
        <v>379</v>
      </c>
      <c r="B189" s="3" t="s">
        <v>13</v>
      </c>
      <c r="C189" t="s">
        <v>379</v>
      </c>
      <c r="D189">
        <v>0</v>
      </c>
      <c r="E189">
        <v>1</v>
      </c>
      <c r="F189">
        <v>0</v>
      </c>
      <c r="G189">
        <v>1</v>
      </c>
      <c r="H189" s="2">
        <v>0</v>
      </c>
      <c r="I189" s="2">
        <v>1</v>
      </c>
      <c r="J189" s="2">
        <v>0</v>
      </c>
      <c r="K189" s="2">
        <v>0</v>
      </c>
      <c r="L189">
        <v>1</v>
      </c>
    </row>
    <row r="190" spans="1:12" hidden="1">
      <c r="A190" s="4" t="s">
        <v>381</v>
      </c>
      <c r="B190" s="3" t="s">
        <v>13</v>
      </c>
      <c r="C190" t="s">
        <v>381</v>
      </c>
      <c r="D190">
        <v>2</v>
      </c>
      <c r="E190">
        <v>0</v>
      </c>
      <c r="F190">
        <v>3</v>
      </c>
      <c r="G190">
        <v>5</v>
      </c>
      <c r="H190" s="2">
        <v>0.4</v>
      </c>
      <c r="I190" s="2">
        <v>0</v>
      </c>
      <c r="J190" s="2">
        <v>0.6</v>
      </c>
      <c r="K190" s="2">
        <v>0</v>
      </c>
      <c r="L190">
        <v>5</v>
      </c>
    </row>
    <row r="191" spans="1:12" hidden="1">
      <c r="A191" s="4" t="s">
        <v>383</v>
      </c>
      <c r="B191" s="3" t="s">
        <v>13</v>
      </c>
      <c r="C191" t="s">
        <v>383</v>
      </c>
      <c r="D191">
        <v>0</v>
      </c>
      <c r="E191">
        <v>6</v>
      </c>
      <c r="F191">
        <v>11</v>
      </c>
      <c r="G191">
        <v>17</v>
      </c>
      <c r="H191" s="2">
        <v>0</v>
      </c>
      <c r="I191" s="2">
        <v>0.35294117647058826</v>
      </c>
      <c r="J191" s="2">
        <v>0.6470588235294118</v>
      </c>
      <c r="K191" s="2">
        <v>0</v>
      </c>
      <c r="L191">
        <v>17</v>
      </c>
    </row>
    <row r="192" spans="1:12" hidden="1">
      <c r="A192" s="4" t="s">
        <v>385</v>
      </c>
      <c r="B192" s="3" t="s">
        <v>13</v>
      </c>
      <c r="C192" t="s">
        <v>385</v>
      </c>
      <c r="D192">
        <v>0</v>
      </c>
      <c r="E192">
        <v>9</v>
      </c>
      <c r="F192">
        <v>18</v>
      </c>
      <c r="G192">
        <v>27</v>
      </c>
      <c r="H192" s="2">
        <v>0</v>
      </c>
      <c r="I192" s="2">
        <v>0.33333333333333331</v>
      </c>
      <c r="J192" s="2">
        <v>0.66666666666666663</v>
      </c>
      <c r="K192" s="2">
        <v>0</v>
      </c>
      <c r="L192">
        <v>27</v>
      </c>
    </row>
    <row r="193" spans="1:12" hidden="1">
      <c r="A193" s="4" t="s">
        <v>387</v>
      </c>
      <c r="B193" s="3" t="s">
        <v>13</v>
      </c>
      <c r="C193" t="s">
        <v>694</v>
      </c>
      <c r="D193" t="s">
        <v>694</v>
      </c>
      <c r="E193" t="s">
        <v>694</v>
      </c>
      <c r="F193" t="s">
        <v>694</v>
      </c>
      <c r="G193" t="s">
        <v>694</v>
      </c>
      <c r="H193" s="2" t="s">
        <v>694</v>
      </c>
      <c r="I193" s="2" t="s">
        <v>694</v>
      </c>
      <c r="J193" s="2" t="s">
        <v>694</v>
      </c>
      <c r="K193" s="2" t="s">
        <v>694</v>
      </c>
      <c r="L193" t="s">
        <v>694</v>
      </c>
    </row>
    <row r="194" spans="1:12" hidden="1">
      <c r="A194" s="4" t="s">
        <v>389</v>
      </c>
      <c r="B194" s="3" t="s">
        <v>13</v>
      </c>
      <c r="C194" t="s">
        <v>694</v>
      </c>
      <c r="D194" t="s">
        <v>694</v>
      </c>
      <c r="E194" t="s">
        <v>694</v>
      </c>
      <c r="F194" t="s">
        <v>694</v>
      </c>
      <c r="G194" t="s">
        <v>694</v>
      </c>
      <c r="H194" s="2" t="s">
        <v>694</v>
      </c>
      <c r="I194" s="2" t="s">
        <v>694</v>
      </c>
      <c r="J194" s="2" t="s">
        <v>694</v>
      </c>
      <c r="K194" s="2" t="s">
        <v>694</v>
      </c>
      <c r="L194" t="s">
        <v>694</v>
      </c>
    </row>
    <row r="195" spans="1:12">
      <c r="A195" s="4" t="s">
        <v>391</v>
      </c>
      <c r="B195" s="3" t="s">
        <v>8</v>
      </c>
      <c r="C195" t="s">
        <v>391</v>
      </c>
      <c r="D195">
        <v>18</v>
      </c>
      <c r="E195">
        <v>32</v>
      </c>
      <c r="F195">
        <v>58</v>
      </c>
      <c r="G195">
        <v>108</v>
      </c>
      <c r="H195" s="2">
        <v>0.16666666666666666</v>
      </c>
      <c r="I195" s="2">
        <v>0.29629629629629628</v>
      </c>
      <c r="J195" s="2">
        <v>0.53703703703703709</v>
      </c>
      <c r="K195" s="2">
        <v>0</v>
      </c>
      <c r="L195">
        <v>108</v>
      </c>
    </row>
    <row r="196" spans="1:12" hidden="1">
      <c r="A196" s="4" t="s">
        <v>393</v>
      </c>
      <c r="B196" s="3" t="s">
        <v>13</v>
      </c>
      <c r="C196" t="s">
        <v>393</v>
      </c>
      <c r="D196">
        <v>0</v>
      </c>
      <c r="E196">
        <v>1</v>
      </c>
      <c r="F196">
        <v>0</v>
      </c>
      <c r="G196">
        <v>1</v>
      </c>
      <c r="H196" s="2">
        <v>0</v>
      </c>
      <c r="I196" s="2">
        <v>1</v>
      </c>
      <c r="J196" s="2">
        <v>0</v>
      </c>
      <c r="K196" s="2">
        <v>0</v>
      </c>
      <c r="L196">
        <v>1</v>
      </c>
    </row>
    <row r="197" spans="1:12" hidden="1">
      <c r="A197" s="4" t="s">
        <v>395</v>
      </c>
      <c r="B197" s="3" t="s">
        <v>13</v>
      </c>
      <c r="C197" t="s">
        <v>694</v>
      </c>
      <c r="D197" t="s">
        <v>694</v>
      </c>
      <c r="E197" t="s">
        <v>694</v>
      </c>
      <c r="F197" t="s">
        <v>694</v>
      </c>
      <c r="G197" t="s">
        <v>694</v>
      </c>
      <c r="H197" s="2" t="s">
        <v>694</v>
      </c>
      <c r="I197" s="2" t="s">
        <v>694</v>
      </c>
      <c r="J197" s="2" t="s">
        <v>694</v>
      </c>
      <c r="K197" s="2" t="s">
        <v>694</v>
      </c>
      <c r="L197" t="s">
        <v>694</v>
      </c>
    </row>
    <row r="198" spans="1:12" hidden="1">
      <c r="A198" s="4" t="s">
        <v>397</v>
      </c>
      <c r="B198" s="3" t="s">
        <v>13</v>
      </c>
      <c r="C198" t="s">
        <v>694</v>
      </c>
      <c r="D198" t="s">
        <v>694</v>
      </c>
      <c r="E198" t="s">
        <v>694</v>
      </c>
      <c r="F198" t="s">
        <v>694</v>
      </c>
      <c r="G198" t="s">
        <v>694</v>
      </c>
      <c r="H198" s="2" t="s">
        <v>694</v>
      </c>
      <c r="I198" s="2" t="s">
        <v>694</v>
      </c>
      <c r="J198" s="2" t="s">
        <v>694</v>
      </c>
      <c r="K198" s="2" t="s">
        <v>694</v>
      </c>
      <c r="L198" t="s">
        <v>694</v>
      </c>
    </row>
    <row r="199" spans="1:12" hidden="1">
      <c r="A199" s="4" t="s">
        <v>399</v>
      </c>
      <c r="B199" s="3" t="s">
        <v>13</v>
      </c>
      <c r="C199" t="s">
        <v>399</v>
      </c>
      <c r="D199">
        <v>2</v>
      </c>
      <c r="E199">
        <v>11</v>
      </c>
      <c r="F199">
        <v>11</v>
      </c>
      <c r="G199">
        <v>24</v>
      </c>
      <c r="H199" s="2">
        <v>8.3333333333333329E-2</v>
      </c>
      <c r="I199" s="2">
        <v>0.45833333333333331</v>
      </c>
      <c r="J199" s="2">
        <v>0.45833333333333331</v>
      </c>
      <c r="K199" s="2">
        <v>0</v>
      </c>
      <c r="L199">
        <v>24</v>
      </c>
    </row>
    <row r="200" spans="1:12" hidden="1">
      <c r="A200" s="4" t="s">
        <v>401</v>
      </c>
      <c r="B200" s="3" t="s">
        <v>13</v>
      </c>
      <c r="C200" t="s">
        <v>401</v>
      </c>
      <c r="D200">
        <v>1</v>
      </c>
      <c r="E200">
        <v>0</v>
      </c>
      <c r="F200">
        <v>0</v>
      </c>
      <c r="G200">
        <v>1</v>
      </c>
      <c r="H200" s="2">
        <v>1</v>
      </c>
      <c r="I200" s="2">
        <v>0</v>
      </c>
      <c r="J200" s="2">
        <v>0</v>
      </c>
      <c r="K200" s="2">
        <v>0</v>
      </c>
      <c r="L200">
        <v>1</v>
      </c>
    </row>
    <row r="201" spans="1:12" hidden="1">
      <c r="A201" s="4" t="s">
        <v>403</v>
      </c>
      <c r="B201" s="3" t="s">
        <v>13</v>
      </c>
      <c r="C201" t="s">
        <v>403</v>
      </c>
      <c r="D201">
        <v>2</v>
      </c>
      <c r="E201">
        <v>0</v>
      </c>
      <c r="F201">
        <v>3</v>
      </c>
      <c r="G201">
        <v>5</v>
      </c>
      <c r="H201" s="2">
        <v>0.4</v>
      </c>
      <c r="I201" s="2">
        <v>0</v>
      </c>
      <c r="J201" s="2">
        <v>0.6</v>
      </c>
      <c r="K201" s="2">
        <v>0</v>
      </c>
      <c r="L201">
        <v>5</v>
      </c>
    </row>
    <row r="202" spans="1:12" hidden="1">
      <c r="A202" s="4" t="s">
        <v>405</v>
      </c>
      <c r="B202" s="3" t="s">
        <v>13</v>
      </c>
      <c r="C202" t="s">
        <v>405</v>
      </c>
      <c r="D202">
        <v>0</v>
      </c>
      <c r="E202">
        <v>2</v>
      </c>
      <c r="F202">
        <v>0</v>
      </c>
      <c r="G202">
        <v>2</v>
      </c>
      <c r="H202" s="2">
        <v>0</v>
      </c>
      <c r="I202" s="2">
        <v>1</v>
      </c>
      <c r="J202" s="2">
        <v>0</v>
      </c>
      <c r="K202" s="2">
        <v>0</v>
      </c>
      <c r="L202">
        <v>2</v>
      </c>
    </row>
    <row r="203" spans="1:12">
      <c r="A203" s="4" t="s">
        <v>407</v>
      </c>
      <c r="B203" s="3" t="s">
        <v>8</v>
      </c>
      <c r="C203" t="s">
        <v>407</v>
      </c>
      <c r="D203">
        <v>1</v>
      </c>
      <c r="E203">
        <v>2</v>
      </c>
      <c r="F203">
        <v>13</v>
      </c>
      <c r="G203">
        <v>16</v>
      </c>
      <c r="H203" s="2">
        <v>6.25E-2</v>
      </c>
      <c r="I203" s="2">
        <v>0.125</v>
      </c>
      <c r="J203" s="2">
        <v>0.8125</v>
      </c>
      <c r="K203" s="2">
        <v>0</v>
      </c>
      <c r="L203">
        <v>16</v>
      </c>
    </row>
    <row r="204" spans="1:12" hidden="1">
      <c r="A204" s="4" t="s">
        <v>409</v>
      </c>
      <c r="B204" s="3" t="s">
        <v>13</v>
      </c>
      <c r="C204" t="s">
        <v>409</v>
      </c>
      <c r="D204">
        <v>1</v>
      </c>
      <c r="E204">
        <v>4</v>
      </c>
      <c r="F204">
        <v>1</v>
      </c>
      <c r="G204">
        <v>6</v>
      </c>
      <c r="H204" s="2">
        <v>0.16666666666666666</v>
      </c>
      <c r="I204" s="2">
        <v>0.66666666666666663</v>
      </c>
      <c r="J204" s="2">
        <v>0.16666666666666666</v>
      </c>
      <c r="K204" s="2">
        <v>0</v>
      </c>
      <c r="L204">
        <v>6</v>
      </c>
    </row>
    <row r="205" spans="1:12" hidden="1">
      <c r="A205" s="4" t="s">
        <v>411</v>
      </c>
      <c r="B205" s="3" t="s">
        <v>13</v>
      </c>
      <c r="C205" t="s">
        <v>694</v>
      </c>
      <c r="D205" t="s">
        <v>694</v>
      </c>
      <c r="E205" t="s">
        <v>694</v>
      </c>
      <c r="F205" t="s">
        <v>694</v>
      </c>
      <c r="G205" t="s">
        <v>694</v>
      </c>
      <c r="H205" s="2" t="s">
        <v>694</v>
      </c>
      <c r="I205" s="2" t="s">
        <v>694</v>
      </c>
      <c r="J205" s="2" t="s">
        <v>694</v>
      </c>
      <c r="K205" s="2" t="s">
        <v>694</v>
      </c>
      <c r="L205" t="s">
        <v>694</v>
      </c>
    </row>
    <row r="206" spans="1:12" hidden="1">
      <c r="A206" s="4" t="s">
        <v>414</v>
      </c>
      <c r="B206" s="3" t="s">
        <v>13</v>
      </c>
      <c r="C206" t="s">
        <v>414</v>
      </c>
      <c r="D206">
        <v>1</v>
      </c>
      <c r="E206">
        <v>6</v>
      </c>
      <c r="F206">
        <v>4</v>
      </c>
      <c r="G206">
        <v>11</v>
      </c>
      <c r="H206" s="2">
        <v>9.0909090909090912E-2</v>
      </c>
      <c r="I206" s="2">
        <v>0.54545454545454541</v>
      </c>
      <c r="J206" s="2">
        <v>0.36363636363636365</v>
      </c>
      <c r="K206" s="2">
        <v>0</v>
      </c>
      <c r="L206">
        <v>11</v>
      </c>
    </row>
    <row r="207" spans="1:12" hidden="1">
      <c r="A207" s="4" t="s">
        <v>416</v>
      </c>
      <c r="B207" s="3" t="s">
        <v>13</v>
      </c>
      <c r="C207" t="s">
        <v>416</v>
      </c>
      <c r="D207">
        <v>0</v>
      </c>
      <c r="E207">
        <v>7</v>
      </c>
      <c r="F207">
        <v>0</v>
      </c>
      <c r="G207">
        <v>7</v>
      </c>
      <c r="H207" s="2">
        <v>0</v>
      </c>
      <c r="I207" s="2">
        <v>1</v>
      </c>
      <c r="J207" s="2">
        <v>0</v>
      </c>
      <c r="K207" s="2">
        <v>0</v>
      </c>
      <c r="L207">
        <v>7</v>
      </c>
    </row>
    <row r="208" spans="1:12">
      <c r="A208" s="4" t="s">
        <v>420</v>
      </c>
      <c r="B208" s="3" t="s">
        <v>8</v>
      </c>
      <c r="C208" t="s">
        <v>420</v>
      </c>
      <c r="D208">
        <v>5</v>
      </c>
      <c r="E208">
        <v>41</v>
      </c>
      <c r="F208">
        <v>67</v>
      </c>
      <c r="G208">
        <v>113</v>
      </c>
      <c r="H208" s="2">
        <v>4.4247787610619468E-2</v>
      </c>
      <c r="I208" s="2">
        <v>0.36283185840707965</v>
      </c>
      <c r="J208" s="2">
        <v>0.59292035398230092</v>
      </c>
      <c r="K208" s="2">
        <v>0</v>
      </c>
      <c r="L208">
        <v>113</v>
      </c>
    </row>
    <row r="209" spans="1:12" hidden="1">
      <c r="A209" s="4" t="s">
        <v>422</v>
      </c>
      <c r="B209" s="3" t="s">
        <v>13</v>
      </c>
      <c r="C209" t="s">
        <v>694</v>
      </c>
      <c r="D209" t="s">
        <v>694</v>
      </c>
      <c r="E209" t="s">
        <v>694</v>
      </c>
      <c r="F209" t="s">
        <v>694</v>
      </c>
      <c r="G209" t="s">
        <v>694</v>
      </c>
      <c r="H209" s="2" t="s">
        <v>694</v>
      </c>
      <c r="I209" s="2" t="s">
        <v>694</v>
      </c>
      <c r="J209" s="2" t="s">
        <v>694</v>
      </c>
      <c r="K209" s="2" t="s">
        <v>694</v>
      </c>
      <c r="L209" t="s">
        <v>694</v>
      </c>
    </row>
    <row r="210" spans="1:12" hidden="1">
      <c r="A210" s="4" t="s">
        <v>424</v>
      </c>
      <c r="B210" s="3" t="s">
        <v>13</v>
      </c>
      <c r="C210" t="s">
        <v>694</v>
      </c>
      <c r="D210" t="s">
        <v>694</v>
      </c>
      <c r="E210" t="s">
        <v>694</v>
      </c>
      <c r="F210" t="s">
        <v>694</v>
      </c>
      <c r="G210" t="s">
        <v>694</v>
      </c>
      <c r="H210" s="2" t="s">
        <v>694</v>
      </c>
      <c r="I210" s="2" t="s">
        <v>694</v>
      </c>
      <c r="J210" s="2" t="s">
        <v>694</v>
      </c>
      <c r="K210" s="2" t="s">
        <v>694</v>
      </c>
      <c r="L210" t="s">
        <v>694</v>
      </c>
    </row>
    <row r="211" spans="1:12" hidden="1">
      <c r="A211" s="4" t="s">
        <v>426</v>
      </c>
      <c r="B211" s="3" t="s">
        <v>13</v>
      </c>
      <c r="C211" t="s">
        <v>426</v>
      </c>
      <c r="D211">
        <v>9</v>
      </c>
      <c r="E211">
        <v>7</v>
      </c>
      <c r="F211">
        <v>0</v>
      </c>
      <c r="G211">
        <v>16</v>
      </c>
      <c r="H211" s="2">
        <v>0.5625</v>
      </c>
      <c r="I211" s="2">
        <v>0.4375</v>
      </c>
      <c r="J211" s="2">
        <v>0</v>
      </c>
      <c r="K211" s="2">
        <v>0</v>
      </c>
      <c r="L211">
        <v>16</v>
      </c>
    </row>
    <row r="212" spans="1:12" hidden="1">
      <c r="A212" s="4" t="s">
        <v>428</v>
      </c>
      <c r="B212" s="3" t="s">
        <v>13</v>
      </c>
      <c r="C212" t="s">
        <v>428</v>
      </c>
      <c r="D212">
        <v>2</v>
      </c>
      <c r="E212">
        <v>1</v>
      </c>
      <c r="F212">
        <v>2</v>
      </c>
      <c r="G212">
        <v>5</v>
      </c>
      <c r="H212" s="2">
        <v>0.4</v>
      </c>
      <c r="I212" s="2">
        <v>0.2</v>
      </c>
      <c r="J212" s="2">
        <v>0.4</v>
      </c>
      <c r="K212" s="2">
        <v>0</v>
      </c>
      <c r="L212">
        <v>5</v>
      </c>
    </row>
    <row r="213" spans="1:12" hidden="1">
      <c r="A213" s="4" t="s">
        <v>430</v>
      </c>
      <c r="B213" s="3" t="s">
        <v>13</v>
      </c>
      <c r="C213" t="s">
        <v>430</v>
      </c>
      <c r="D213">
        <v>1</v>
      </c>
      <c r="E213">
        <v>3</v>
      </c>
      <c r="F213">
        <v>0</v>
      </c>
      <c r="G213">
        <v>4</v>
      </c>
      <c r="H213" s="2">
        <v>0.25</v>
      </c>
      <c r="I213" s="2">
        <v>0.75</v>
      </c>
      <c r="J213" s="2">
        <v>0</v>
      </c>
      <c r="K213" s="2">
        <v>0</v>
      </c>
      <c r="L213">
        <v>4</v>
      </c>
    </row>
    <row r="214" spans="1:12" hidden="1">
      <c r="A214" s="4" t="s">
        <v>432</v>
      </c>
      <c r="B214" s="3" t="s">
        <v>13</v>
      </c>
      <c r="C214" t="s">
        <v>694</v>
      </c>
      <c r="D214" t="s">
        <v>694</v>
      </c>
      <c r="E214" t="s">
        <v>694</v>
      </c>
      <c r="F214" t="s">
        <v>694</v>
      </c>
      <c r="G214" t="s">
        <v>694</v>
      </c>
      <c r="H214" s="2" t="s">
        <v>694</v>
      </c>
      <c r="I214" s="2" t="s">
        <v>694</v>
      </c>
      <c r="J214" s="2" t="s">
        <v>694</v>
      </c>
      <c r="K214" s="2" t="s">
        <v>694</v>
      </c>
      <c r="L214" t="s">
        <v>694</v>
      </c>
    </row>
    <row r="215" spans="1:12" hidden="1">
      <c r="A215" s="4" t="s">
        <v>433</v>
      </c>
      <c r="B215" s="3" t="s">
        <v>13</v>
      </c>
      <c r="C215" t="s">
        <v>694</v>
      </c>
      <c r="D215" t="s">
        <v>694</v>
      </c>
      <c r="E215" t="s">
        <v>694</v>
      </c>
      <c r="F215" t="s">
        <v>694</v>
      </c>
      <c r="G215" t="s">
        <v>694</v>
      </c>
      <c r="H215" s="2" t="s">
        <v>694</v>
      </c>
      <c r="I215" s="2" t="s">
        <v>694</v>
      </c>
      <c r="J215" s="2" t="s">
        <v>694</v>
      </c>
      <c r="K215" s="2" t="s">
        <v>694</v>
      </c>
      <c r="L215" t="s">
        <v>694</v>
      </c>
    </row>
    <row r="216" spans="1:12" hidden="1">
      <c r="A216" s="4" t="s">
        <v>435</v>
      </c>
      <c r="B216" s="3" t="s">
        <v>13</v>
      </c>
      <c r="C216" t="s">
        <v>435</v>
      </c>
      <c r="D216">
        <v>0</v>
      </c>
      <c r="E216">
        <v>1</v>
      </c>
      <c r="F216">
        <v>0</v>
      </c>
      <c r="G216">
        <v>1</v>
      </c>
      <c r="H216" s="2">
        <v>0</v>
      </c>
      <c r="I216" s="2">
        <v>1</v>
      </c>
      <c r="J216" s="2">
        <v>0</v>
      </c>
      <c r="K216" s="2">
        <v>0</v>
      </c>
      <c r="L216">
        <v>1</v>
      </c>
    </row>
    <row r="217" spans="1:12" hidden="1">
      <c r="A217" s="4" t="s">
        <v>437</v>
      </c>
      <c r="B217" s="3" t="s">
        <v>13</v>
      </c>
      <c r="C217" t="s">
        <v>437</v>
      </c>
      <c r="D217">
        <v>0</v>
      </c>
      <c r="E217">
        <v>5</v>
      </c>
      <c r="F217">
        <v>0</v>
      </c>
      <c r="G217">
        <v>5</v>
      </c>
      <c r="H217" s="2">
        <v>0</v>
      </c>
      <c r="I217" s="2">
        <v>1</v>
      </c>
      <c r="J217" s="2">
        <v>0</v>
      </c>
      <c r="K217" s="2">
        <v>0</v>
      </c>
      <c r="L217">
        <v>5</v>
      </c>
    </row>
    <row r="218" spans="1:12">
      <c r="A218" s="4" t="s">
        <v>439</v>
      </c>
      <c r="B218" s="3" t="s">
        <v>8</v>
      </c>
      <c r="C218" t="s">
        <v>439</v>
      </c>
      <c r="D218">
        <v>1</v>
      </c>
      <c r="E218">
        <v>19</v>
      </c>
      <c r="F218">
        <v>18</v>
      </c>
      <c r="G218">
        <v>39</v>
      </c>
      <c r="H218" s="2">
        <v>2.564102564102564E-2</v>
      </c>
      <c r="I218" s="2">
        <v>0.48717948717948717</v>
      </c>
      <c r="J218" s="2">
        <v>0.46153846153846156</v>
      </c>
      <c r="K218" s="2">
        <v>2.564102564102564E-2</v>
      </c>
      <c r="L218">
        <v>39</v>
      </c>
    </row>
    <row r="219" spans="1:12" hidden="1">
      <c r="A219" s="4" t="s">
        <v>441</v>
      </c>
      <c r="B219" s="3" t="s">
        <v>13</v>
      </c>
      <c r="C219" t="s">
        <v>441</v>
      </c>
      <c r="D219">
        <v>0</v>
      </c>
      <c r="E219">
        <v>1</v>
      </c>
      <c r="F219">
        <v>1</v>
      </c>
      <c r="G219">
        <v>2</v>
      </c>
      <c r="H219" s="2">
        <v>0</v>
      </c>
      <c r="I219" s="2">
        <v>0.5</v>
      </c>
      <c r="J219" s="2">
        <v>0.5</v>
      </c>
      <c r="K219" s="2">
        <v>0</v>
      </c>
      <c r="L219">
        <v>2</v>
      </c>
    </row>
    <row r="220" spans="1:12">
      <c r="A220" s="4" t="s">
        <v>443</v>
      </c>
      <c r="B220" s="3" t="s">
        <v>8</v>
      </c>
      <c r="C220" t="s">
        <v>443</v>
      </c>
      <c r="D220">
        <v>4</v>
      </c>
      <c r="E220">
        <v>22</v>
      </c>
      <c r="F220">
        <v>53</v>
      </c>
      <c r="G220">
        <v>80</v>
      </c>
      <c r="H220" s="2">
        <v>0.05</v>
      </c>
      <c r="I220" s="2">
        <v>0.27500000000000002</v>
      </c>
      <c r="J220" s="2">
        <v>0.66249999999999998</v>
      </c>
      <c r="K220" s="2">
        <v>1.2500000000000001E-2</v>
      </c>
      <c r="L220">
        <v>80</v>
      </c>
    </row>
    <row r="221" spans="1:12" hidden="1">
      <c r="A221" s="4" t="s">
        <v>445</v>
      </c>
      <c r="B221" s="3" t="s">
        <v>13</v>
      </c>
      <c r="C221" t="s">
        <v>445</v>
      </c>
      <c r="D221">
        <v>2</v>
      </c>
      <c r="E221">
        <v>6</v>
      </c>
      <c r="F221">
        <v>3</v>
      </c>
      <c r="G221">
        <v>11</v>
      </c>
      <c r="H221" s="2">
        <v>0.18181818181818182</v>
      </c>
      <c r="I221" s="2">
        <v>0.54545454545454541</v>
      </c>
      <c r="J221" s="2">
        <v>0.27272727272727271</v>
      </c>
      <c r="K221" s="2">
        <v>0</v>
      </c>
      <c r="L221">
        <v>11</v>
      </c>
    </row>
    <row r="222" spans="1:12" hidden="1">
      <c r="A222" s="4" t="s">
        <v>447</v>
      </c>
      <c r="B222" s="3" t="s">
        <v>13</v>
      </c>
      <c r="C222" t="s">
        <v>447</v>
      </c>
      <c r="D222">
        <v>0</v>
      </c>
      <c r="E222">
        <v>2</v>
      </c>
      <c r="F222">
        <v>0</v>
      </c>
      <c r="G222">
        <v>2</v>
      </c>
      <c r="H222" s="2">
        <v>0</v>
      </c>
      <c r="I222" s="2">
        <v>1</v>
      </c>
      <c r="J222" s="2">
        <v>0</v>
      </c>
      <c r="K222" s="2">
        <v>0</v>
      </c>
      <c r="L222">
        <v>2</v>
      </c>
    </row>
    <row r="223" spans="1:12" hidden="1">
      <c r="A223" s="4" t="s">
        <v>449</v>
      </c>
      <c r="B223" s="3" t="s">
        <v>13</v>
      </c>
      <c r="C223" t="s">
        <v>449</v>
      </c>
      <c r="D223">
        <v>0</v>
      </c>
      <c r="E223">
        <v>2</v>
      </c>
      <c r="F223">
        <v>3</v>
      </c>
      <c r="G223">
        <v>5</v>
      </c>
      <c r="H223" s="2">
        <v>0</v>
      </c>
      <c r="I223" s="2">
        <v>0.4</v>
      </c>
      <c r="J223" s="2">
        <v>0.6</v>
      </c>
      <c r="K223" s="2">
        <v>0</v>
      </c>
      <c r="L223">
        <v>5</v>
      </c>
    </row>
    <row r="224" spans="1:12" hidden="1">
      <c r="A224" s="4" t="s">
        <v>451</v>
      </c>
      <c r="B224" s="3" t="s">
        <v>13</v>
      </c>
      <c r="C224" t="s">
        <v>451</v>
      </c>
      <c r="D224">
        <v>0</v>
      </c>
      <c r="E224">
        <v>2</v>
      </c>
      <c r="F224">
        <v>1</v>
      </c>
      <c r="G224">
        <v>3</v>
      </c>
      <c r="H224" s="2">
        <v>0</v>
      </c>
      <c r="I224" s="2">
        <v>0.66666666666666663</v>
      </c>
      <c r="J224" s="2">
        <v>0.33333333333333331</v>
      </c>
      <c r="K224" s="2">
        <v>0</v>
      </c>
      <c r="L224">
        <v>3</v>
      </c>
    </row>
    <row r="225" spans="1:12" hidden="1">
      <c r="A225" s="4" t="s">
        <v>453</v>
      </c>
      <c r="B225" s="3" t="s">
        <v>13</v>
      </c>
      <c r="C225" t="s">
        <v>453</v>
      </c>
      <c r="D225">
        <v>3</v>
      </c>
      <c r="E225">
        <v>7</v>
      </c>
      <c r="F225">
        <v>1</v>
      </c>
      <c r="G225">
        <v>11</v>
      </c>
      <c r="H225" s="2">
        <v>0.27272727272727271</v>
      </c>
      <c r="I225" s="2">
        <v>0.63636363636363635</v>
      </c>
      <c r="J225" s="2">
        <v>9.0909090909090912E-2</v>
      </c>
      <c r="K225" s="2">
        <v>0</v>
      </c>
      <c r="L225">
        <v>11</v>
      </c>
    </row>
    <row r="226" spans="1:12" hidden="1">
      <c r="A226" s="4" t="s">
        <v>455</v>
      </c>
      <c r="B226" s="3" t="s">
        <v>13</v>
      </c>
      <c r="C226" t="s">
        <v>694</v>
      </c>
      <c r="D226" t="s">
        <v>694</v>
      </c>
      <c r="E226" t="s">
        <v>694</v>
      </c>
      <c r="F226" t="s">
        <v>694</v>
      </c>
      <c r="G226" t="s">
        <v>694</v>
      </c>
      <c r="H226" s="2" t="s">
        <v>694</v>
      </c>
      <c r="I226" s="2" t="s">
        <v>694</v>
      </c>
      <c r="J226" s="2" t="s">
        <v>694</v>
      </c>
      <c r="K226" s="2" t="s">
        <v>694</v>
      </c>
      <c r="L226" t="s">
        <v>694</v>
      </c>
    </row>
    <row r="227" spans="1:12" hidden="1">
      <c r="A227" s="4" t="s">
        <v>682</v>
      </c>
      <c r="B227" s="3" t="s">
        <v>13</v>
      </c>
      <c r="C227" t="s">
        <v>694</v>
      </c>
      <c r="D227" t="s">
        <v>694</v>
      </c>
      <c r="E227" t="s">
        <v>694</v>
      </c>
      <c r="F227" t="s">
        <v>694</v>
      </c>
      <c r="G227" t="s">
        <v>694</v>
      </c>
      <c r="H227" s="2" t="s">
        <v>694</v>
      </c>
      <c r="I227" s="2" t="s">
        <v>694</v>
      </c>
      <c r="J227" s="2" t="s">
        <v>694</v>
      </c>
      <c r="K227" s="2" t="s">
        <v>694</v>
      </c>
      <c r="L227" t="s">
        <v>694</v>
      </c>
    </row>
    <row r="228" spans="1:12" hidden="1">
      <c r="A228" s="4" t="s">
        <v>457</v>
      </c>
      <c r="B228" s="3" t="s">
        <v>13</v>
      </c>
      <c r="C228" t="s">
        <v>457</v>
      </c>
      <c r="D228">
        <v>1</v>
      </c>
      <c r="E228">
        <v>0</v>
      </c>
      <c r="F228">
        <v>0</v>
      </c>
      <c r="G228">
        <v>1</v>
      </c>
      <c r="H228" s="2">
        <v>1</v>
      </c>
      <c r="I228" s="2">
        <v>0</v>
      </c>
      <c r="J228" s="2">
        <v>0</v>
      </c>
      <c r="K228" s="2">
        <v>0</v>
      </c>
      <c r="L228">
        <v>1</v>
      </c>
    </row>
    <row r="229" spans="1:12" hidden="1">
      <c r="A229" s="4" t="s">
        <v>459</v>
      </c>
      <c r="B229" s="3" t="s">
        <v>13</v>
      </c>
      <c r="C229" t="s">
        <v>459</v>
      </c>
      <c r="D229">
        <v>0</v>
      </c>
      <c r="E229">
        <v>2</v>
      </c>
      <c r="F229">
        <v>3</v>
      </c>
      <c r="G229">
        <v>5</v>
      </c>
      <c r="H229" s="2">
        <v>0</v>
      </c>
      <c r="I229" s="2">
        <v>0.4</v>
      </c>
      <c r="J229" s="2">
        <v>0.6</v>
      </c>
      <c r="K229" s="2">
        <v>0</v>
      </c>
      <c r="L229">
        <v>5</v>
      </c>
    </row>
    <row r="230" spans="1:12" hidden="1">
      <c r="A230" s="4" t="s">
        <v>461</v>
      </c>
      <c r="B230" s="3" t="s">
        <v>13</v>
      </c>
      <c r="C230" t="s">
        <v>461</v>
      </c>
      <c r="D230">
        <v>2</v>
      </c>
      <c r="E230">
        <v>1</v>
      </c>
      <c r="F230">
        <v>1</v>
      </c>
      <c r="G230">
        <v>4</v>
      </c>
      <c r="H230" s="2">
        <v>0.5</v>
      </c>
      <c r="I230" s="2">
        <v>0.25</v>
      </c>
      <c r="J230" s="2">
        <v>0.25</v>
      </c>
      <c r="K230" s="2">
        <v>0</v>
      </c>
      <c r="L230">
        <v>4</v>
      </c>
    </row>
    <row r="231" spans="1:12" hidden="1">
      <c r="A231" s="4" t="s">
        <v>463</v>
      </c>
      <c r="B231" s="3" t="s">
        <v>13</v>
      </c>
      <c r="C231" t="s">
        <v>463</v>
      </c>
      <c r="D231">
        <v>0</v>
      </c>
      <c r="E231">
        <v>0</v>
      </c>
      <c r="F231">
        <v>0</v>
      </c>
      <c r="G231">
        <v>1</v>
      </c>
      <c r="H231" s="2">
        <v>0</v>
      </c>
      <c r="I231" s="2">
        <v>0</v>
      </c>
      <c r="J231" s="2">
        <v>0</v>
      </c>
      <c r="K231" s="2">
        <v>1</v>
      </c>
      <c r="L231">
        <v>1</v>
      </c>
    </row>
    <row r="232" spans="1:12" hidden="1">
      <c r="A232" s="4" t="s">
        <v>464</v>
      </c>
      <c r="B232" s="3" t="s">
        <v>13</v>
      </c>
      <c r="C232" t="s">
        <v>694</v>
      </c>
      <c r="D232" t="s">
        <v>694</v>
      </c>
      <c r="E232" t="s">
        <v>694</v>
      </c>
      <c r="F232" t="s">
        <v>694</v>
      </c>
      <c r="G232" t="s">
        <v>694</v>
      </c>
      <c r="H232" s="2" t="s">
        <v>694</v>
      </c>
      <c r="I232" s="2" t="s">
        <v>694</v>
      </c>
      <c r="J232" s="2" t="s">
        <v>694</v>
      </c>
      <c r="K232" s="2" t="s">
        <v>694</v>
      </c>
      <c r="L232" t="s">
        <v>694</v>
      </c>
    </row>
    <row r="233" spans="1:12">
      <c r="A233" s="4" t="s">
        <v>466</v>
      </c>
      <c r="B233" s="3" t="s">
        <v>8</v>
      </c>
      <c r="C233" t="s">
        <v>466</v>
      </c>
      <c r="D233">
        <v>13</v>
      </c>
      <c r="E233">
        <v>37</v>
      </c>
      <c r="F233">
        <v>53</v>
      </c>
      <c r="G233">
        <v>103</v>
      </c>
      <c r="H233" s="2">
        <v>0.12621359223300971</v>
      </c>
      <c r="I233" s="2">
        <v>0.35922330097087379</v>
      </c>
      <c r="J233" s="2">
        <v>0.5145631067961165</v>
      </c>
      <c r="K233" s="2">
        <v>0</v>
      </c>
      <c r="L233">
        <v>103</v>
      </c>
    </row>
    <row r="234" spans="1:12" hidden="1">
      <c r="A234" s="4" t="s">
        <v>468</v>
      </c>
      <c r="B234" s="3" t="s">
        <v>13</v>
      </c>
      <c r="C234" t="s">
        <v>468</v>
      </c>
      <c r="D234">
        <v>1</v>
      </c>
      <c r="E234">
        <v>11</v>
      </c>
      <c r="F234">
        <v>9</v>
      </c>
      <c r="G234">
        <v>21</v>
      </c>
      <c r="H234" s="2">
        <v>4.7619047619047616E-2</v>
      </c>
      <c r="I234" s="2">
        <v>0.52380952380952384</v>
      </c>
      <c r="J234" s="2">
        <v>0.42857142857142855</v>
      </c>
      <c r="K234" s="2">
        <v>0</v>
      </c>
      <c r="L234">
        <v>21</v>
      </c>
    </row>
    <row r="235" spans="1:12" hidden="1">
      <c r="A235" s="4" t="s">
        <v>470</v>
      </c>
      <c r="B235" s="3" t="s">
        <v>13</v>
      </c>
      <c r="C235" t="s">
        <v>470</v>
      </c>
      <c r="D235">
        <v>2</v>
      </c>
      <c r="E235">
        <v>7</v>
      </c>
      <c r="F235">
        <v>5</v>
      </c>
      <c r="G235">
        <v>14</v>
      </c>
      <c r="H235" s="2">
        <v>0.14285714285714285</v>
      </c>
      <c r="I235" s="2">
        <v>0.5</v>
      </c>
      <c r="J235" s="2">
        <v>0.35714285714285715</v>
      </c>
      <c r="K235" s="2">
        <v>0</v>
      </c>
      <c r="L235">
        <v>14</v>
      </c>
    </row>
    <row r="236" spans="1:12" hidden="1">
      <c r="A236" s="4" t="s">
        <v>472</v>
      </c>
      <c r="B236" s="3" t="s">
        <v>13</v>
      </c>
      <c r="C236" t="s">
        <v>472</v>
      </c>
      <c r="D236">
        <v>0</v>
      </c>
      <c r="E236">
        <v>4</v>
      </c>
      <c r="F236">
        <v>0</v>
      </c>
      <c r="G236">
        <v>4</v>
      </c>
      <c r="H236" s="2">
        <v>0</v>
      </c>
      <c r="I236" s="2">
        <v>1</v>
      </c>
      <c r="J236" s="2">
        <v>0</v>
      </c>
      <c r="K236" s="2">
        <v>0</v>
      </c>
      <c r="L236">
        <v>4</v>
      </c>
    </row>
    <row r="237" spans="1:12" hidden="1">
      <c r="A237" s="4" t="s">
        <v>474</v>
      </c>
      <c r="B237" s="3" t="s">
        <v>13</v>
      </c>
      <c r="C237" t="s">
        <v>474</v>
      </c>
      <c r="D237">
        <v>5</v>
      </c>
      <c r="E237">
        <v>8</v>
      </c>
      <c r="F237">
        <v>0</v>
      </c>
      <c r="G237">
        <v>13</v>
      </c>
      <c r="H237" s="2">
        <v>0.38461538461538464</v>
      </c>
      <c r="I237" s="2">
        <v>0.61538461538461542</v>
      </c>
      <c r="J237" s="2">
        <v>0</v>
      </c>
      <c r="K237" s="2">
        <v>0</v>
      </c>
      <c r="L237">
        <v>13</v>
      </c>
    </row>
    <row r="238" spans="1:12" hidden="1">
      <c r="A238" s="4" t="s">
        <v>475</v>
      </c>
      <c r="B238" s="3" t="s">
        <v>13</v>
      </c>
      <c r="C238" t="s">
        <v>694</v>
      </c>
      <c r="D238" t="s">
        <v>694</v>
      </c>
      <c r="E238" t="s">
        <v>694</v>
      </c>
      <c r="F238" t="s">
        <v>694</v>
      </c>
      <c r="G238" t="s">
        <v>694</v>
      </c>
      <c r="H238" s="2" t="s">
        <v>694</v>
      </c>
      <c r="I238" s="2" t="s">
        <v>694</v>
      </c>
      <c r="J238" s="2" t="s">
        <v>694</v>
      </c>
      <c r="K238" s="2" t="s">
        <v>694</v>
      </c>
      <c r="L238" t="s">
        <v>694</v>
      </c>
    </row>
    <row r="239" spans="1:12" hidden="1">
      <c r="A239" s="4" t="s">
        <v>477</v>
      </c>
      <c r="B239" s="3" t="s">
        <v>13</v>
      </c>
      <c r="C239" t="s">
        <v>477</v>
      </c>
      <c r="D239">
        <v>2</v>
      </c>
      <c r="E239">
        <v>15</v>
      </c>
      <c r="F239">
        <v>3</v>
      </c>
      <c r="G239">
        <v>20</v>
      </c>
      <c r="H239" s="2">
        <v>0.1</v>
      </c>
      <c r="I239" s="2">
        <v>0.75</v>
      </c>
      <c r="J239" s="2">
        <v>0.15</v>
      </c>
      <c r="K239" s="2">
        <v>0</v>
      </c>
      <c r="L239">
        <v>20</v>
      </c>
    </row>
    <row r="240" spans="1:12" hidden="1">
      <c r="A240" s="4" t="s">
        <v>479</v>
      </c>
      <c r="B240" s="3" t="s">
        <v>13</v>
      </c>
      <c r="C240" t="s">
        <v>479</v>
      </c>
      <c r="D240">
        <v>0</v>
      </c>
      <c r="E240">
        <v>7</v>
      </c>
      <c r="F240">
        <v>5</v>
      </c>
      <c r="G240">
        <v>12</v>
      </c>
      <c r="H240" s="2">
        <v>0</v>
      </c>
      <c r="I240" s="2">
        <v>0.58333333333333337</v>
      </c>
      <c r="J240" s="2">
        <v>0.41666666666666669</v>
      </c>
      <c r="K240" s="2">
        <v>0</v>
      </c>
      <c r="L240">
        <v>12</v>
      </c>
    </row>
    <row r="241" spans="1:12" hidden="1">
      <c r="A241" s="4" t="s">
        <v>481</v>
      </c>
      <c r="B241" s="3" t="s">
        <v>13</v>
      </c>
      <c r="C241" t="s">
        <v>694</v>
      </c>
      <c r="D241" t="s">
        <v>694</v>
      </c>
      <c r="E241" t="s">
        <v>694</v>
      </c>
      <c r="F241" t="s">
        <v>694</v>
      </c>
      <c r="G241" t="s">
        <v>694</v>
      </c>
      <c r="H241" s="2" t="s">
        <v>694</v>
      </c>
      <c r="I241" s="2" t="s">
        <v>694</v>
      </c>
      <c r="J241" s="2" t="s">
        <v>694</v>
      </c>
      <c r="K241" s="2" t="s">
        <v>694</v>
      </c>
      <c r="L241" t="s">
        <v>694</v>
      </c>
    </row>
    <row r="242" spans="1:12" hidden="1">
      <c r="A242" s="4" t="s">
        <v>483</v>
      </c>
      <c r="B242" s="3" t="s">
        <v>13</v>
      </c>
      <c r="C242" t="s">
        <v>694</v>
      </c>
      <c r="D242" t="s">
        <v>694</v>
      </c>
      <c r="E242" t="s">
        <v>694</v>
      </c>
      <c r="F242" t="s">
        <v>694</v>
      </c>
      <c r="G242" t="s">
        <v>694</v>
      </c>
      <c r="H242" s="2" t="s">
        <v>694</v>
      </c>
      <c r="I242" s="2" t="s">
        <v>694</v>
      </c>
      <c r="J242" s="2" t="s">
        <v>694</v>
      </c>
      <c r="K242" s="2" t="s">
        <v>694</v>
      </c>
      <c r="L242" t="s">
        <v>694</v>
      </c>
    </row>
    <row r="243" spans="1:12" hidden="1">
      <c r="A243" s="4" t="s">
        <v>485</v>
      </c>
      <c r="B243" s="3" t="s">
        <v>13</v>
      </c>
      <c r="C243" t="s">
        <v>485</v>
      </c>
      <c r="D243">
        <v>1</v>
      </c>
      <c r="E243">
        <v>17</v>
      </c>
      <c r="F243">
        <v>10</v>
      </c>
      <c r="G243">
        <v>28</v>
      </c>
      <c r="H243" s="2">
        <v>3.5714285714285712E-2</v>
      </c>
      <c r="I243" s="2">
        <v>0.6071428571428571</v>
      </c>
      <c r="J243" s="2">
        <v>0.35714285714285715</v>
      </c>
      <c r="K243" s="2">
        <v>0</v>
      </c>
      <c r="L243">
        <v>28</v>
      </c>
    </row>
    <row r="244" spans="1:12" hidden="1">
      <c r="A244" s="4" t="s">
        <v>487</v>
      </c>
      <c r="B244" s="3" t="s">
        <v>13</v>
      </c>
      <c r="C244" t="s">
        <v>487</v>
      </c>
      <c r="D244">
        <v>1</v>
      </c>
      <c r="E244">
        <v>6</v>
      </c>
      <c r="F244">
        <v>2</v>
      </c>
      <c r="G244">
        <v>9</v>
      </c>
      <c r="H244" s="2">
        <v>0.1111111111111111</v>
      </c>
      <c r="I244" s="2">
        <v>0.66666666666666663</v>
      </c>
      <c r="J244" s="2">
        <v>0.22222222222222221</v>
      </c>
      <c r="K244" s="2">
        <v>0</v>
      </c>
      <c r="L244">
        <v>9</v>
      </c>
    </row>
    <row r="245" spans="1:12" hidden="1">
      <c r="A245" s="4" t="s">
        <v>489</v>
      </c>
      <c r="B245" s="3" t="s">
        <v>13</v>
      </c>
      <c r="C245" t="s">
        <v>489</v>
      </c>
      <c r="D245">
        <v>1</v>
      </c>
      <c r="E245">
        <v>1</v>
      </c>
      <c r="F245">
        <v>1</v>
      </c>
      <c r="G245">
        <v>3</v>
      </c>
      <c r="H245" s="2">
        <v>0.33333333333333331</v>
      </c>
      <c r="I245" s="2">
        <v>0.33333333333333331</v>
      </c>
      <c r="J245" s="2">
        <v>0.33333333333333331</v>
      </c>
      <c r="K245" s="2">
        <v>0</v>
      </c>
      <c r="L245">
        <v>3</v>
      </c>
    </row>
    <row r="246" spans="1:12" hidden="1">
      <c r="A246" s="4" t="s">
        <v>491</v>
      </c>
      <c r="B246" s="3" t="s">
        <v>13</v>
      </c>
      <c r="C246" t="s">
        <v>491</v>
      </c>
      <c r="D246">
        <v>0</v>
      </c>
      <c r="E246">
        <v>4</v>
      </c>
      <c r="F246">
        <v>0</v>
      </c>
      <c r="G246">
        <v>4</v>
      </c>
      <c r="H246" s="2">
        <v>0</v>
      </c>
      <c r="I246" s="2">
        <v>1</v>
      </c>
      <c r="J246" s="2">
        <v>0</v>
      </c>
      <c r="K246" s="2">
        <v>0</v>
      </c>
      <c r="L246">
        <v>4</v>
      </c>
    </row>
    <row r="247" spans="1:12" hidden="1">
      <c r="A247" s="4" t="s">
        <v>493</v>
      </c>
      <c r="B247" s="3" t="s">
        <v>13</v>
      </c>
      <c r="C247" t="s">
        <v>493</v>
      </c>
      <c r="D247">
        <v>0</v>
      </c>
      <c r="E247">
        <v>19</v>
      </c>
      <c r="F247">
        <v>23</v>
      </c>
      <c r="G247">
        <v>42</v>
      </c>
      <c r="H247" s="2">
        <v>0</v>
      </c>
      <c r="I247" s="2">
        <v>0.45238095238095238</v>
      </c>
      <c r="J247" s="2">
        <v>0.54761904761904767</v>
      </c>
      <c r="K247" s="2">
        <v>0</v>
      </c>
      <c r="L247">
        <v>42</v>
      </c>
    </row>
    <row r="248" spans="1:12" hidden="1">
      <c r="A248" s="4" t="s">
        <v>495</v>
      </c>
      <c r="B248" s="3" t="s">
        <v>13</v>
      </c>
      <c r="C248" t="s">
        <v>495</v>
      </c>
      <c r="D248">
        <v>0</v>
      </c>
      <c r="E248">
        <v>4</v>
      </c>
      <c r="F248">
        <v>0</v>
      </c>
      <c r="G248">
        <v>4</v>
      </c>
      <c r="H248" s="2">
        <v>0</v>
      </c>
      <c r="I248" s="2">
        <v>1</v>
      </c>
      <c r="J248" s="2">
        <v>0</v>
      </c>
      <c r="K248" s="2">
        <v>0</v>
      </c>
      <c r="L248">
        <v>4</v>
      </c>
    </row>
    <row r="249" spans="1:12" hidden="1">
      <c r="A249" s="4" t="s">
        <v>497</v>
      </c>
      <c r="B249" s="3" t="s">
        <v>13</v>
      </c>
      <c r="C249" t="s">
        <v>694</v>
      </c>
      <c r="D249" t="s">
        <v>694</v>
      </c>
      <c r="E249" t="s">
        <v>694</v>
      </c>
      <c r="F249" t="s">
        <v>694</v>
      </c>
      <c r="G249" t="s">
        <v>694</v>
      </c>
      <c r="H249" s="2" t="s">
        <v>694</v>
      </c>
      <c r="I249" s="2" t="s">
        <v>694</v>
      </c>
      <c r="J249" s="2" t="s">
        <v>694</v>
      </c>
      <c r="K249" s="2" t="s">
        <v>694</v>
      </c>
      <c r="L249" t="s">
        <v>694</v>
      </c>
    </row>
    <row r="250" spans="1:12">
      <c r="A250" s="4" t="s">
        <v>499</v>
      </c>
      <c r="B250" s="3" t="s">
        <v>8</v>
      </c>
      <c r="C250" t="s">
        <v>499</v>
      </c>
      <c r="D250">
        <v>9</v>
      </c>
      <c r="E250">
        <v>68</v>
      </c>
      <c r="F250">
        <v>79</v>
      </c>
      <c r="G250">
        <v>156</v>
      </c>
      <c r="H250" s="2">
        <v>5.7692307692307696E-2</v>
      </c>
      <c r="I250" s="2">
        <v>0.4358974358974359</v>
      </c>
      <c r="J250" s="2">
        <v>0.50641025641025639</v>
      </c>
      <c r="K250" s="2">
        <v>0</v>
      </c>
      <c r="L250">
        <v>156</v>
      </c>
    </row>
    <row r="251" spans="1:12" hidden="1">
      <c r="A251" s="4" t="s">
        <v>500</v>
      </c>
      <c r="B251" s="3" t="s">
        <v>13</v>
      </c>
      <c r="C251" t="s">
        <v>694</v>
      </c>
      <c r="D251" t="s">
        <v>694</v>
      </c>
      <c r="E251" t="s">
        <v>694</v>
      </c>
      <c r="F251" t="s">
        <v>694</v>
      </c>
      <c r="G251" t="s">
        <v>694</v>
      </c>
      <c r="H251" s="2" t="s">
        <v>694</v>
      </c>
      <c r="I251" s="2" t="s">
        <v>694</v>
      </c>
      <c r="J251" s="2" t="s">
        <v>694</v>
      </c>
      <c r="K251" s="2" t="s">
        <v>694</v>
      </c>
      <c r="L251" t="s">
        <v>694</v>
      </c>
    </row>
    <row r="252" spans="1:12" hidden="1">
      <c r="A252" s="4" t="s">
        <v>502</v>
      </c>
      <c r="B252" s="3" t="s">
        <v>13</v>
      </c>
      <c r="C252" t="s">
        <v>502</v>
      </c>
      <c r="D252">
        <v>0</v>
      </c>
      <c r="E252">
        <v>1</v>
      </c>
      <c r="F252">
        <v>0</v>
      </c>
      <c r="G252">
        <v>1</v>
      </c>
      <c r="H252" s="2">
        <v>0</v>
      </c>
      <c r="I252" s="2">
        <v>1</v>
      </c>
      <c r="J252" s="2">
        <v>0</v>
      </c>
      <c r="K252" s="2">
        <v>0</v>
      </c>
      <c r="L252">
        <v>1</v>
      </c>
    </row>
    <row r="253" spans="1:12" hidden="1">
      <c r="A253" s="4" t="s">
        <v>504</v>
      </c>
      <c r="B253" s="3" t="s">
        <v>13</v>
      </c>
      <c r="C253" t="s">
        <v>694</v>
      </c>
      <c r="D253" t="s">
        <v>694</v>
      </c>
      <c r="E253" t="s">
        <v>694</v>
      </c>
      <c r="F253" t="s">
        <v>694</v>
      </c>
      <c r="G253" t="s">
        <v>694</v>
      </c>
      <c r="H253" s="2" t="s">
        <v>694</v>
      </c>
      <c r="I253" s="2" t="s">
        <v>694</v>
      </c>
      <c r="J253" s="2" t="s">
        <v>694</v>
      </c>
      <c r="K253" s="2" t="s">
        <v>694</v>
      </c>
      <c r="L253" t="s">
        <v>694</v>
      </c>
    </row>
    <row r="254" spans="1:12" hidden="1">
      <c r="A254" s="4" t="s">
        <v>506</v>
      </c>
      <c r="B254" s="3" t="s">
        <v>13</v>
      </c>
      <c r="C254" t="s">
        <v>506</v>
      </c>
      <c r="D254">
        <v>1</v>
      </c>
      <c r="E254">
        <v>11</v>
      </c>
      <c r="F254">
        <v>6</v>
      </c>
      <c r="G254">
        <v>18</v>
      </c>
      <c r="H254" s="2">
        <v>5.5555555555555552E-2</v>
      </c>
      <c r="I254" s="2">
        <v>0.61111111111111116</v>
      </c>
      <c r="J254" s="2">
        <v>0.33333333333333331</v>
      </c>
      <c r="K254" s="2">
        <v>0</v>
      </c>
      <c r="L254">
        <v>18</v>
      </c>
    </row>
    <row r="255" spans="1:12" hidden="1">
      <c r="A255" s="4" t="s">
        <v>507</v>
      </c>
      <c r="B255" s="3" t="s">
        <v>13</v>
      </c>
      <c r="C255" t="s">
        <v>694</v>
      </c>
      <c r="D255" t="s">
        <v>694</v>
      </c>
      <c r="E255" t="s">
        <v>694</v>
      </c>
      <c r="F255" t="s">
        <v>694</v>
      </c>
      <c r="G255" t="s">
        <v>694</v>
      </c>
      <c r="H255" s="2" t="s">
        <v>694</v>
      </c>
      <c r="I255" s="2" t="s">
        <v>694</v>
      </c>
      <c r="J255" s="2" t="s">
        <v>694</v>
      </c>
      <c r="K255" s="2" t="s">
        <v>694</v>
      </c>
      <c r="L255" t="s">
        <v>694</v>
      </c>
    </row>
    <row r="256" spans="1:12" hidden="1">
      <c r="A256" s="4" t="s">
        <v>509</v>
      </c>
      <c r="B256" s="3" t="s">
        <v>13</v>
      </c>
      <c r="C256" t="s">
        <v>509</v>
      </c>
      <c r="D256">
        <v>1</v>
      </c>
      <c r="E256">
        <v>2</v>
      </c>
      <c r="F256">
        <v>1</v>
      </c>
      <c r="G256">
        <v>4</v>
      </c>
      <c r="H256" s="2">
        <v>0.25</v>
      </c>
      <c r="I256" s="2">
        <v>0.5</v>
      </c>
      <c r="J256" s="2">
        <v>0.25</v>
      </c>
      <c r="K256" s="2">
        <v>0</v>
      </c>
      <c r="L256">
        <v>4</v>
      </c>
    </row>
    <row r="257" spans="1:12" hidden="1">
      <c r="A257" s="4" t="s">
        <v>510</v>
      </c>
      <c r="B257" s="3" t="s">
        <v>13</v>
      </c>
      <c r="C257" t="s">
        <v>694</v>
      </c>
      <c r="D257" t="s">
        <v>694</v>
      </c>
      <c r="E257" t="s">
        <v>694</v>
      </c>
      <c r="F257" t="s">
        <v>694</v>
      </c>
      <c r="G257" t="s">
        <v>694</v>
      </c>
      <c r="H257" s="2" t="s">
        <v>694</v>
      </c>
      <c r="I257" s="2" t="s">
        <v>694</v>
      </c>
      <c r="J257" s="2" t="s">
        <v>694</v>
      </c>
      <c r="K257" s="2" t="s">
        <v>694</v>
      </c>
      <c r="L257" t="s">
        <v>694</v>
      </c>
    </row>
    <row r="258" spans="1:12" hidden="1">
      <c r="A258" s="4" t="s">
        <v>512</v>
      </c>
      <c r="B258" s="3" t="s">
        <v>13</v>
      </c>
      <c r="C258" t="s">
        <v>512</v>
      </c>
      <c r="D258">
        <v>0</v>
      </c>
      <c r="E258">
        <v>3</v>
      </c>
      <c r="F258">
        <v>3</v>
      </c>
      <c r="G258">
        <v>6</v>
      </c>
      <c r="H258" s="2">
        <v>0</v>
      </c>
      <c r="I258" s="2">
        <v>0.5</v>
      </c>
      <c r="J258" s="2">
        <v>0.5</v>
      </c>
      <c r="K258" s="2">
        <v>0</v>
      </c>
      <c r="L258">
        <v>6</v>
      </c>
    </row>
    <row r="259" spans="1:12" hidden="1">
      <c r="A259" s="4" t="s">
        <v>514</v>
      </c>
      <c r="B259" s="3" t="s">
        <v>13</v>
      </c>
      <c r="C259" t="s">
        <v>694</v>
      </c>
      <c r="D259" t="s">
        <v>694</v>
      </c>
      <c r="E259" t="s">
        <v>694</v>
      </c>
      <c r="F259" t="s">
        <v>694</v>
      </c>
      <c r="G259" t="s">
        <v>694</v>
      </c>
      <c r="H259" s="2" t="s">
        <v>694</v>
      </c>
      <c r="I259" s="2" t="s">
        <v>694</v>
      </c>
      <c r="J259" s="2" t="s">
        <v>694</v>
      </c>
      <c r="K259" s="2" t="s">
        <v>694</v>
      </c>
      <c r="L259" t="s">
        <v>694</v>
      </c>
    </row>
    <row r="260" spans="1:12" hidden="1">
      <c r="A260" s="4" t="s">
        <v>516</v>
      </c>
      <c r="B260" s="3" t="s">
        <v>13</v>
      </c>
      <c r="C260" t="s">
        <v>516</v>
      </c>
      <c r="D260">
        <v>0</v>
      </c>
      <c r="E260">
        <v>5</v>
      </c>
      <c r="F260">
        <v>1</v>
      </c>
      <c r="G260">
        <v>6</v>
      </c>
      <c r="H260" s="2">
        <v>0</v>
      </c>
      <c r="I260" s="2">
        <v>0.83333333333333337</v>
      </c>
      <c r="J260" s="2">
        <v>0.16666666666666666</v>
      </c>
      <c r="K260" s="2">
        <v>0</v>
      </c>
      <c r="L260">
        <v>6</v>
      </c>
    </row>
    <row r="261" spans="1:12" hidden="1">
      <c r="A261" s="4" t="s">
        <v>518</v>
      </c>
      <c r="B261" s="3" t="s">
        <v>13</v>
      </c>
      <c r="C261" t="s">
        <v>518</v>
      </c>
      <c r="D261">
        <v>1</v>
      </c>
      <c r="E261">
        <v>0</v>
      </c>
      <c r="F261">
        <v>4</v>
      </c>
      <c r="G261">
        <v>6</v>
      </c>
      <c r="H261" s="2">
        <v>0.16666666666666666</v>
      </c>
      <c r="I261" s="2">
        <v>0</v>
      </c>
      <c r="J261" s="2">
        <v>0.66666666666666663</v>
      </c>
      <c r="K261" s="2">
        <v>0.16666666666666666</v>
      </c>
      <c r="L261">
        <v>6</v>
      </c>
    </row>
    <row r="262" spans="1:12" hidden="1">
      <c r="A262" s="4" t="s">
        <v>520</v>
      </c>
      <c r="B262" s="3" t="s">
        <v>13</v>
      </c>
      <c r="C262" t="s">
        <v>694</v>
      </c>
      <c r="D262" t="s">
        <v>694</v>
      </c>
      <c r="E262" t="s">
        <v>694</v>
      </c>
      <c r="F262" t="s">
        <v>694</v>
      </c>
      <c r="G262" t="s">
        <v>694</v>
      </c>
      <c r="H262" s="2" t="s">
        <v>694</v>
      </c>
      <c r="I262" s="2" t="s">
        <v>694</v>
      </c>
      <c r="J262" s="2" t="s">
        <v>694</v>
      </c>
      <c r="K262" s="2" t="s">
        <v>694</v>
      </c>
      <c r="L262" t="s">
        <v>694</v>
      </c>
    </row>
    <row r="263" spans="1:12" hidden="1">
      <c r="A263" s="4" t="s">
        <v>521</v>
      </c>
      <c r="B263" s="3" t="s">
        <v>13</v>
      </c>
      <c r="C263" t="s">
        <v>694</v>
      </c>
      <c r="D263" t="s">
        <v>694</v>
      </c>
      <c r="E263" t="s">
        <v>694</v>
      </c>
      <c r="F263" t="s">
        <v>694</v>
      </c>
      <c r="G263" t="s">
        <v>694</v>
      </c>
      <c r="H263" s="2" t="s">
        <v>694</v>
      </c>
      <c r="I263" s="2" t="s">
        <v>694</v>
      </c>
      <c r="J263" s="2" t="s">
        <v>694</v>
      </c>
      <c r="K263" s="2" t="s">
        <v>694</v>
      </c>
      <c r="L263" t="s">
        <v>694</v>
      </c>
    </row>
    <row r="264" spans="1:12" hidden="1">
      <c r="A264" s="4" t="s">
        <v>522</v>
      </c>
      <c r="B264" s="3" t="s">
        <v>13</v>
      </c>
      <c r="C264" t="s">
        <v>522</v>
      </c>
      <c r="D264">
        <v>1</v>
      </c>
      <c r="E264">
        <v>0</v>
      </c>
      <c r="F264">
        <v>0</v>
      </c>
      <c r="G264">
        <v>1</v>
      </c>
      <c r="H264" s="2">
        <v>1</v>
      </c>
      <c r="I264" s="2">
        <v>0</v>
      </c>
      <c r="J264" s="2">
        <v>0</v>
      </c>
      <c r="K264" s="2">
        <v>0</v>
      </c>
      <c r="L264">
        <v>1</v>
      </c>
    </row>
    <row r="265" spans="1:12" hidden="1">
      <c r="A265" s="4" t="s">
        <v>524</v>
      </c>
      <c r="B265" s="3" t="s">
        <v>13</v>
      </c>
      <c r="C265" t="s">
        <v>524</v>
      </c>
      <c r="D265">
        <v>2</v>
      </c>
      <c r="E265">
        <v>15</v>
      </c>
      <c r="F265">
        <v>20</v>
      </c>
      <c r="G265">
        <v>37</v>
      </c>
      <c r="H265" s="2">
        <v>5.4054054054054057E-2</v>
      </c>
      <c r="I265" s="2">
        <v>0.40540540540540543</v>
      </c>
      <c r="J265" s="2">
        <v>0.54054054054054057</v>
      </c>
      <c r="K265" s="2">
        <v>0</v>
      </c>
      <c r="L265">
        <v>37</v>
      </c>
    </row>
    <row r="266" spans="1:12" hidden="1">
      <c r="A266" s="4" t="s">
        <v>526</v>
      </c>
      <c r="B266" s="3" t="s">
        <v>13</v>
      </c>
      <c r="C266" t="s">
        <v>526</v>
      </c>
      <c r="D266">
        <v>9</v>
      </c>
      <c r="E266">
        <v>11</v>
      </c>
      <c r="F266">
        <v>27</v>
      </c>
      <c r="G266">
        <v>48</v>
      </c>
      <c r="H266" s="2">
        <v>0.1875</v>
      </c>
      <c r="I266" s="2">
        <v>0.22916666666666666</v>
      </c>
      <c r="J266" s="2">
        <v>0.5625</v>
      </c>
      <c r="K266" s="2">
        <v>2.0833333333333332E-2</v>
      </c>
      <c r="L266">
        <v>48</v>
      </c>
    </row>
    <row r="267" spans="1:12" hidden="1">
      <c r="A267" s="4" t="s">
        <v>527</v>
      </c>
      <c r="B267" s="3" t="s">
        <v>13</v>
      </c>
      <c r="C267" t="s">
        <v>694</v>
      </c>
      <c r="D267" t="s">
        <v>694</v>
      </c>
      <c r="E267" t="s">
        <v>694</v>
      </c>
      <c r="F267" t="s">
        <v>694</v>
      </c>
      <c r="G267" t="s">
        <v>694</v>
      </c>
      <c r="H267" s="2" t="s">
        <v>694</v>
      </c>
      <c r="I267" s="2" t="s">
        <v>694</v>
      </c>
      <c r="J267" s="2" t="s">
        <v>694</v>
      </c>
      <c r="K267" s="2" t="s">
        <v>694</v>
      </c>
      <c r="L267" t="s">
        <v>694</v>
      </c>
    </row>
    <row r="268" spans="1:12" hidden="1">
      <c r="A268" s="4" t="s">
        <v>529</v>
      </c>
      <c r="B268" s="3" t="s">
        <v>13</v>
      </c>
      <c r="C268" t="s">
        <v>529</v>
      </c>
      <c r="D268">
        <v>24</v>
      </c>
      <c r="E268">
        <v>55</v>
      </c>
      <c r="F268">
        <v>82</v>
      </c>
      <c r="G268">
        <v>162</v>
      </c>
      <c r="H268" s="2">
        <v>0.14814814814814814</v>
      </c>
      <c r="I268" s="2">
        <v>0.33950617283950618</v>
      </c>
      <c r="J268" s="2">
        <v>0.50617283950617287</v>
      </c>
      <c r="K268" s="2">
        <v>6.1728395061728392E-3</v>
      </c>
      <c r="L268">
        <v>162</v>
      </c>
    </row>
    <row r="269" spans="1:12" hidden="1">
      <c r="A269" s="4" t="s">
        <v>531</v>
      </c>
      <c r="B269" s="3" t="s">
        <v>13</v>
      </c>
      <c r="C269" t="s">
        <v>531</v>
      </c>
      <c r="D269">
        <v>0</v>
      </c>
      <c r="E269">
        <v>2</v>
      </c>
      <c r="F269">
        <v>0</v>
      </c>
      <c r="G269">
        <v>2</v>
      </c>
      <c r="H269" s="2">
        <v>0</v>
      </c>
      <c r="I269" s="2">
        <v>1</v>
      </c>
      <c r="J269" s="2">
        <v>0</v>
      </c>
      <c r="K269" s="2">
        <v>0</v>
      </c>
      <c r="L269">
        <v>2</v>
      </c>
    </row>
    <row r="270" spans="1:12" hidden="1">
      <c r="A270" s="4" t="s">
        <v>533</v>
      </c>
      <c r="B270" s="3" t="s">
        <v>13</v>
      </c>
      <c r="C270" t="s">
        <v>533</v>
      </c>
      <c r="D270">
        <v>0</v>
      </c>
      <c r="E270">
        <v>11</v>
      </c>
      <c r="F270">
        <v>2</v>
      </c>
      <c r="G270">
        <v>13</v>
      </c>
      <c r="H270" s="2">
        <v>0</v>
      </c>
      <c r="I270" s="2">
        <v>0.84615384615384615</v>
      </c>
      <c r="J270" s="2">
        <v>0.15384615384615385</v>
      </c>
      <c r="K270" s="2">
        <v>0</v>
      </c>
      <c r="L270">
        <v>13</v>
      </c>
    </row>
    <row r="271" spans="1:12" hidden="1">
      <c r="A271" s="4" t="s">
        <v>535</v>
      </c>
      <c r="B271" s="3" t="s">
        <v>13</v>
      </c>
      <c r="C271" t="s">
        <v>694</v>
      </c>
      <c r="D271" t="s">
        <v>694</v>
      </c>
      <c r="E271" t="s">
        <v>694</v>
      </c>
      <c r="F271" t="s">
        <v>694</v>
      </c>
      <c r="G271" t="s">
        <v>694</v>
      </c>
      <c r="H271" s="2" t="s">
        <v>694</v>
      </c>
      <c r="I271" s="2" t="s">
        <v>694</v>
      </c>
      <c r="J271" s="2" t="s">
        <v>694</v>
      </c>
      <c r="K271" s="2" t="s">
        <v>694</v>
      </c>
      <c r="L271" t="s">
        <v>694</v>
      </c>
    </row>
    <row r="272" spans="1:12" hidden="1">
      <c r="A272" s="4" t="s">
        <v>537</v>
      </c>
      <c r="B272" s="3" t="s">
        <v>13</v>
      </c>
      <c r="C272" t="s">
        <v>537</v>
      </c>
      <c r="D272">
        <v>0</v>
      </c>
      <c r="E272">
        <v>4</v>
      </c>
      <c r="F272">
        <v>2</v>
      </c>
      <c r="G272">
        <v>7</v>
      </c>
      <c r="H272" s="2">
        <v>0</v>
      </c>
      <c r="I272" s="2">
        <v>0.5714285714285714</v>
      </c>
      <c r="J272" s="2">
        <v>0.2857142857142857</v>
      </c>
      <c r="K272" s="2">
        <v>0.14285714285714285</v>
      </c>
      <c r="L272">
        <v>7</v>
      </c>
    </row>
    <row r="273" spans="1:12" hidden="1">
      <c r="A273" s="4" t="s">
        <v>539</v>
      </c>
      <c r="B273" s="3" t="s">
        <v>13</v>
      </c>
      <c r="C273" t="s">
        <v>539</v>
      </c>
      <c r="D273">
        <v>0</v>
      </c>
      <c r="E273">
        <v>1</v>
      </c>
      <c r="F273">
        <v>0</v>
      </c>
      <c r="G273">
        <v>1</v>
      </c>
      <c r="H273" s="2">
        <v>0</v>
      </c>
      <c r="I273" s="2">
        <v>1</v>
      </c>
      <c r="J273" s="2">
        <v>0</v>
      </c>
      <c r="K273" s="2">
        <v>0</v>
      </c>
      <c r="L273">
        <v>1</v>
      </c>
    </row>
    <row r="274" spans="1:12" hidden="1">
      <c r="A274" s="4" t="s">
        <v>541</v>
      </c>
      <c r="B274" s="3" t="s">
        <v>13</v>
      </c>
      <c r="C274" t="s">
        <v>541</v>
      </c>
      <c r="D274">
        <v>0</v>
      </c>
      <c r="E274">
        <v>3</v>
      </c>
      <c r="F274">
        <v>3</v>
      </c>
      <c r="G274">
        <v>6</v>
      </c>
      <c r="H274" s="2">
        <v>0</v>
      </c>
      <c r="I274" s="2">
        <v>0.5</v>
      </c>
      <c r="J274" s="2">
        <v>0.5</v>
      </c>
      <c r="K274" s="2">
        <v>0</v>
      </c>
      <c r="L274">
        <v>6</v>
      </c>
    </row>
    <row r="275" spans="1:12" hidden="1">
      <c r="A275" s="4" t="s">
        <v>543</v>
      </c>
      <c r="B275" s="3" t="s">
        <v>13</v>
      </c>
      <c r="C275" t="s">
        <v>543</v>
      </c>
      <c r="D275">
        <v>1</v>
      </c>
      <c r="E275">
        <v>1</v>
      </c>
      <c r="F275">
        <v>0</v>
      </c>
      <c r="G275">
        <v>2</v>
      </c>
      <c r="H275" s="2">
        <v>0.5</v>
      </c>
      <c r="I275" s="2">
        <v>0.5</v>
      </c>
      <c r="J275" s="2">
        <v>0</v>
      </c>
      <c r="K275" s="2">
        <v>0</v>
      </c>
      <c r="L275">
        <v>2</v>
      </c>
    </row>
    <row r="276" spans="1:12" hidden="1">
      <c r="A276" s="4" t="s">
        <v>545</v>
      </c>
      <c r="B276" s="3" t="s">
        <v>13</v>
      </c>
      <c r="C276" t="s">
        <v>545</v>
      </c>
      <c r="D276">
        <v>15</v>
      </c>
      <c r="E276">
        <v>6</v>
      </c>
      <c r="F276">
        <v>7</v>
      </c>
      <c r="G276">
        <v>28</v>
      </c>
      <c r="H276" s="2">
        <v>0.5357142857142857</v>
      </c>
      <c r="I276" s="2">
        <v>0.21428571428571427</v>
      </c>
      <c r="J276" s="2">
        <v>0.25</v>
      </c>
      <c r="K276" s="2">
        <v>0</v>
      </c>
      <c r="L276">
        <v>28</v>
      </c>
    </row>
    <row r="277" spans="1:12" hidden="1">
      <c r="A277" s="4" t="s">
        <v>547</v>
      </c>
      <c r="B277" s="3" t="s">
        <v>13</v>
      </c>
      <c r="C277" t="s">
        <v>694</v>
      </c>
      <c r="D277" t="s">
        <v>694</v>
      </c>
      <c r="E277" t="s">
        <v>694</v>
      </c>
      <c r="F277" t="s">
        <v>694</v>
      </c>
      <c r="G277" t="s">
        <v>694</v>
      </c>
      <c r="H277" s="2" t="s">
        <v>694</v>
      </c>
      <c r="I277" s="2" t="s">
        <v>694</v>
      </c>
      <c r="J277" s="2" t="s">
        <v>694</v>
      </c>
      <c r="K277" s="2" t="s">
        <v>694</v>
      </c>
      <c r="L277" t="s">
        <v>694</v>
      </c>
    </row>
    <row r="278" spans="1:12" hidden="1">
      <c r="A278" s="4" t="s">
        <v>549</v>
      </c>
      <c r="B278" s="3" t="s">
        <v>13</v>
      </c>
      <c r="C278" t="s">
        <v>549</v>
      </c>
      <c r="D278">
        <v>0</v>
      </c>
      <c r="E278">
        <v>1</v>
      </c>
      <c r="F278">
        <v>0</v>
      </c>
      <c r="G278">
        <v>1</v>
      </c>
      <c r="H278" s="2">
        <v>0</v>
      </c>
      <c r="I278" s="2">
        <v>1</v>
      </c>
      <c r="J278" s="2">
        <v>0</v>
      </c>
      <c r="K278" s="2">
        <v>0</v>
      </c>
      <c r="L278">
        <v>1</v>
      </c>
    </row>
    <row r="279" spans="1:12" hidden="1">
      <c r="A279" s="4" t="s">
        <v>550</v>
      </c>
      <c r="B279" s="3" t="s">
        <v>13</v>
      </c>
      <c r="C279" t="s">
        <v>550</v>
      </c>
      <c r="D279">
        <v>0</v>
      </c>
      <c r="E279">
        <v>1</v>
      </c>
      <c r="F279">
        <v>1</v>
      </c>
      <c r="G279">
        <v>3</v>
      </c>
      <c r="H279" s="2">
        <v>0</v>
      </c>
      <c r="I279" s="2">
        <v>0.33333333333333331</v>
      </c>
      <c r="J279" s="2">
        <v>0.33333333333333331</v>
      </c>
      <c r="K279" s="2">
        <v>0.33333333333333331</v>
      </c>
      <c r="L279">
        <v>3</v>
      </c>
    </row>
    <row r="280" spans="1:12" hidden="1">
      <c r="A280" s="4" t="s">
        <v>552</v>
      </c>
      <c r="B280" s="3" t="s">
        <v>13</v>
      </c>
      <c r="C280" t="s">
        <v>552</v>
      </c>
      <c r="D280">
        <v>3</v>
      </c>
      <c r="E280">
        <v>4</v>
      </c>
      <c r="F280">
        <v>4</v>
      </c>
      <c r="G280">
        <v>11</v>
      </c>
      <c r="H280" s="2">
        <v>0.27272727272727271</v>
      </c>
      <c r="I280" s="2">
        <v>0.36363636363636365</v>
      </c>
      <c r="J280" s="2">
        <v>0.36363636363636365</v>
      </c>
      <c r="K280" s="2">
        <v>0</v>
      </c>
      <c r="L280">
        <v>11</v>
      </c>
    </row>
    <row r="281" spans="1:12">
      <c r="A281" s="4" t="s">
        <v>554</v>
      </c>
      <c r="B281" s="3" t="s">
        <v>8</v>
      </c>
      <c r="C281" t="s">
        <v>554</v>
      </c>
      <c r="D281">
        <v>1</v>
      </c>
      <c r="E281">
        <v>14</v>
      </c>
      <c r="F281">
        <v>11</v>
      </c>
      <c r="G281">
        <v>27</v>
      </c>
      <c r="H281" s="2">
        <v>3.7037037037037035E-2</v>
      </c>
      <c r="I281" s="2">
        <v>0.51851851851851849</v>
      </c>
      <c r="J281" s="2">
        <v>0.40740740740740738</v>
      </c>
      <c r="K281" s="2">
        <v>3.7037037037037035E-2</v>
      </c>
      <c r="L281">
        <v>27</v>
      </c>
    </row>
    <row r="282" spans="1:12" hidden="1">
      <c r="A282" s="4" t="s">
        <v>556</v>
      </c>
      <c r="B282" s="3" t="s">
        <v>13</v>
      </c>
      <c r="C282" t="s">
        <v>556</v>
      </c>
      <c r="D282">
        <v>0</v>
      </c>
      <c r="E282">
        <v>2</v>
      </c>
      <c r="F282">
        <v>0</v>
      </c>
      <c r="G282">
        <v>2</v>
      </c>
      <c r="H282" s="2">
        <v>0</v>
      </c>
      <c r="I282" s="2">
        <v>1</v>
      </c>
      <c r="J282" s="2">
        <v>0</v>
      </c>
      <c r="K282" s="2">
        <v>0</v>
      </c>
      <c r="L282">
        <v>2</v>
      </c>
    </row>
    <row r="283" spans="1:12" hidden="1">
      <c r="A283" s="4" t="s">
        <v>558</v>
      </c>
      <c r="B283" s="3" t="s">
        <v>13</v>
      </c>
      <c r="C283" t="s">
        <v>558</v>
      </c>
      <c r="D283">
        <v>1</v>
      </c>
      <c r="E283">
        <v>7</v>
      </c>
      <c r="F283">
        <v>11</v>
      </c>
      <c r="G283">
        <v>19</v>
      </c>
      <c r="H283" s="2">
        <v>5.2631578947368418E-2</v>
      </c>
      <c r="I283" s="2">
        <v>0.36842105263157893</v>
      </c>
      <c r="J283" s="2">
        <v>0.57894736842105265</v>
      </c>
      <c r="K283" s="2">
        <v>0</v>
      </c>
      <c r="L283">
        <v>19</v>
      </c>
    </row>
    <row r="284" spans="1:12" hidden="1">
      <c r="A284" s="11" t="s">
        <v>560</v>
      </c>
      <c r="B284" s="3" t="s">
        <v>13</v>
      </c>
      <c r="C284" s="12" t="s">
        <v>694</v>
      </c>
      <c r="D284" s="12" t="s">
        <v>694</v>
      </c>
      <c r="E284" s="12">
        <v>1</v>
      </c>
      <c r="F284" s="12" t="s">
        <v>694</v>
      </c>
      <c r="G284" s="12">
        <v>1</v>
      </c>
      <c r="H284" s="2" t="s">
        <v>694</v>
      </c>
      <c r="I284" s="2">
        <v>1</v>
      </c>
      <c r="J284" s="2" t="s">
        <v>694</v>
      </c>
      <c r="K284" s="2" t="s">
        <v>694</v>
      </c>
      <c r="L284" s="12" t="s">
        <v>694</v>
      </c>
    </row>
    <row r="285" spans="1:12" hidden="1">
      <c r="A285" s="4" t="s">
        <v>562</v>
      </c>
      <c r="B285" s="3" t="s">
        <v>13</v>
      </c>
      <c r="C285" t="s">
        <v>562</v>
      </c>
      <c r="D285">
        <v>6</v>
      </c>
      <c r="E285">
        <v>48</v>
      </c>
      <c r="F285">
        <v>41</v>
      </c>
      <c r="G285">
        <v>96</v>
      </c>
      <c r="H285" s="2">
        <v>6.25E-2</v>
      </c>
      <c r="I285" s="2">
        <v>0.5</v>
      </c>
      <c r="J285" s="2">
        <v>0.42708333333333331</v>
      </c>
      <c r="K285" s="2">
        <v>1.0416666666666666E-2</v>
      </c>
      <c r="L285">
        <v>96</v>
      </c>
    </row>
    <row r="286" spans="1:12" hidden="1">
      <c r="A286" s="4" t="s">
        <v>564</v>
      </c>
      <c r="B286" s="3" t="s">
        <v>13</v>
      </c>
      <c r="C286" t="s">
        <v>564</v>
      </c>
      <c r="D286">
        <v>0</v>
      </c>
      <c r="E286">
        <v>2</v>
      </c>
      <c r="F286">
        <v>0</v>
      </c>
      <c r="G286">
        <v>2</v>
      </c>
      <c r="H286" s="2">
        <v>0</v>
      </c>
      <c r="I286" s="2">
        <v>1</v>
      </c>
      <c r="J286" s="2">
        <v>0</v>
      </c>
      <c r="K286" s="2">
        <v>0</v>
      </c>
      <c r="L286">
        <v>2</v>
      </c>
    </row>
    <row r="287" spans="1:12" hidden="1">
      <c r="A287" s="4" t="s">
        <v>566</v>
      </c>
      <c r="B287" s="3" t="s">
        <v>13</v>
      </c>
      <c r="C287" t="s">
        <v>566</v>
      </c>
      <c r="D287">
        <v>1</v>
      </c>
      <c r="E287">
        <v>1</v>
      </c>
      <c r="F287">
        <v>0</v>
      </c>
      <c r="G287">
        <v>2</v>
      </c>
      <c r="H287" s="2">
        <v>0.5</v>
      </c>
      <c r="I287" s="2">
        <v>0.5</v>
      </c>
      <c r="J287" s="2">
        <v>0</v>
      </c>
      <c r="K287" s="2">
        <v>0</v>
      </c>
      <c r="L287">
        <v>2</v>
      </c>
    </row>
    <row r="288" spans="1:12" hidden="1">
      <c r="A288" s="4" t="s">
        <v>568</v>
      </c>
      <c r="B288" s="3" t="s">
        <v>13</v>
      </c>
      <c r="C288" t="s">
        <v>568</v>
      </c>
      <c r="D288">
        <v>1</v>
      </c>
      <c r="E288">
        <v>7</v>
      </c>
      <c r="F288">
        <v>3</v>
      </c>
      <c r="G288">
        <v>11</v>
      </c>
      <c r="H288" s="2">
        <v>9.0909090909090912E-2</v>
      </c>
      <c r="I288" s="2">
        <v>0.63636363636363635</v>
      </c>
      <c r="J288" s="2">
        <v>0.27272727272727271</v>
      </c>
      <c r="K288" s="2">
        <v>0</v>
      </c>
      <c r="L288">
        <v>11</v>
      </c>
    </row>
    <row r="289" spans="1:12" hidden="1">
      <c r="A289" s="4" t="s">
        <v>570</v>
      </c>
      <c r="B289" s="3" t="s">
        <v>13</v>
      </c>
      <c r="C289" t="s">
        <v>570</v>
      </c>
      <c r="D289">
        <v>0</v>
      </c>
      <c r="E289">
        <v>1</v>
      </c>
      <c r="F289">
        <v>0</v>
      </c>
      <c r="G289">
        <v>1</v>
      </c>
      <c r="H289" s="2">
        <v>0</v>
      </c>
      <c r="I289" s="2">
        <v>1</v>
      </c>
      <c r="J289" s="2">
        <v>0</v>
      </c>
      <c r="K289" s="2">
        <v>0</v>
      </c>
      <c r="L289">
        <v>1</v>
      </c>
    </row>
    <row r="290" spans="1:12" hidden="1">
      <c r="A290" s="4" t="s">
        <v>572</v>
      </c>
      <c r="B290" s="3" t="s">
        <v>13</v>
      </c>
      <c r="C290" t="s">
        <v>572</v>
      </c>
      <c r="D290">
        <v>2</v>
      </c>
      <c r="E290">
        <v>6</v>
      </c>
      <c r="F290">
        <v>15</v>
      </c>
      <c r="G290">
        <v>23</v>
      </c>
      <c r="H290" s="2">
        <v>8.6956521739130432E-2</v>
      </c>
      <c r="I290" s="2">
        <v>0.2608695652173913</v>
      </c>
      <c r="J290" s="2">
        <v>0.65217391304347827</v>
      </c>
      <c r="K290" s="2">
        <v>0</v>
      </c>
      <c r="L290">
        <v>23</v>
      </c>
    </row>
    <row r="291" spans="1:12" hidden="1">
      <c r="A291" s="4" t="s">
        <v>574</v>
      </c>
      <c r="B291" s="3" t="s">
        <v>13</v>
      </c>
      <c r="C291" t="s">
        <v>574</v>
      </c>
      <c r="D291">
        <v>5</v>
      </c>
      <c r="E291">
        <v>6</v>
      </c>
      <c r="F291">
        <v>2</v>
      </c>
      <c r="G291">
        <v>13</v>
      </c>
      <c r="H291" s="2">
        <v>0.38461538461538464</v>
      </c>
      <c r="I291" s="2">
        <v>0.46153846153846156</v>
      </c>
      <c r="J291" s="2">
        <v>0.15384615384615385</v>
      </c>
      <c r="K291" s="2">
        <v>0</v>
      </c>
      <c r="L291">
        <v>13</v>
      </c>
    </row>
    <row r="292" spans="1:12" hidden="1">
      <c r="A292" s="4" t="s">
        <v>576</v>
      </c>
      <c r="B292" s="3" t="s">
        <v>13</v>
      </c>
      <c r="C292" t="s">
        <v>576</v>
      </c>
      <c r="D292">
        <v>0</v>
      </c>
      <c r="E292">
        <v>1</v>
      </c>
      <c r="F292">
        <v>4</v>
      </c>
      <c r="G292">
        <v>5</v>
      </c>
      <c r="H292" s="2">
        <v>0</v>
      </c>
      <c r="I292" s="2">
        <v>0.2</v>
      </c>
      <c r="J292" s="2">
        <v>0.8</v>
      </c>
      <c r="K292" s="2">
        <v>0</v>
      </c>
      <c r="L292">
        <v>5</v>
      </c>
    </row>
    <row r="293" spans="1:12" hidden="1">
      <c r="A293" s="4" t="s">
        <v>577</v>
      </c>
      <c r="B293" s="3" t="s">
        <v>13</v>
      </c>
      <c r="C293" t="s">
        <v>694</v>
      </c>
      <c r="D293" t="s">
        <v>694</v>
      </c>
      <c r="E293" t="s">
        <v>694</v>
      </c>
      <c r="F293" t="s">
        <v>694</v>
      </c>
      <c r="G293" t="s">
        <v>694</v>
      </c>
      <c r="H293" s="2" t="s">
        <v>694</v>
      </c>
      <c r="I293" s="2" t="s">
        <v>694</v>
      </c>
      <c r="J293" s="2" t="s">
        <v>694</v>
      </c>
      <c r="K293" s="2" t="s">
        <v>694</v>
      </c>
      <c r="L293" t="s">
        <v>694</v>
      </c>
    </row>
    <row r="294" spans="1:12" hidden="1">
      <c r="A294" s="4" t="s">
        <v>579</v>
      </c>
      <c r="B294" s="3" t="s">
        <v>13</v>
      </c>
      <c r="C294" t="s">
        <v>579</v>
      </c>
      <c r="D294">
        <v>1</v>
      </c>
      <c r="E294">
        <v>6</v>
      </c>
      <c r="F294">
        <v>8</v>
      </c>
      <c r="G294">
        <v>15</v>
      </c>
      <c r="H294" s="2">
        <v>6.6666666666666666E-2</v>
      </c>
      <c r="I294" s="2">
        <v>0.4</v>
      </c>
      <c r="J294" s="2">
        <v>0.53333333333333333</v>
      </c>
      <c r="K294" s="2">
        <v>0</v>
      </c>
      <c r="L294">
        <v>15</v>
      </c>
    </row>
    <row r="295" spans="1:12" hidden="1">
      <c r="A295" s="4" t="s">
        <v>581</v>
      </c>
      <c r="B295" s="3" t="s">
        <v>13</v>
      </c>
      <c r="C295" t="s">
        <v>694</v>
      </c>
      <c r="D295" t="s">
        <v>694</v>
      </c>
      <c r="E295" t="s">
        <v>694</v>
      </c>
      <c r="F295" t="s">
        <v>694</v>
      </c>
      <c r="G295" t="s">
        <v>694</v>
      </c>
      <c r="H295" s="2" t="s">
        <v>694</v>
      </c>
      <c r="I295" s="2" t="s">
        <v>694</v>
      </c>
      <c r="J295" s="2" t="s">
        <v>694</v>
      </c>
      <c r="K295" s="2" t="s">
        <v>694</v>
      </c>
      <c r="L295" t="s">
        <v>694</v>
      </c>
    </row>
    <row r="296" spans="1:12" hidden="1">
      <c r="A296" s="4" t="s">
        <v>583</v>
      </c>
      <c r="B296" s="3" t="s">
        <v>13</v>
      </c>
      <c r="C296" t="s">
        <v>583</v>
      </c>
      <c r="D296">
        <v>0</v>
      </c>
      <c r="E296">
        <v>2</v>
      </c>
      <c r="F296">
        <v>0</v>
      </c>
      <c r="G296">
        <v>2</v>
      </c>
      <c r="H296" s="2">
        <v>0</v>
      </c>
      <c r="I296" s="2">
        <v>1</v>
      </c>
      <c r="J296" s="2">
        <v>0</v>
      </c>
      <c r="K296" s="2">
        <v>0</v>
      </c>
      <c r="L296">
        <v>2</v>
      </c>
    </row>
    <row r="297" spans="1:12" hidden="1">
      <c r="A297" s="4" t="s">
        <v>585</v>
      </c>
      <c r="B297" s="3" t="s">
        <v>13</v>
      </c>
      <c r="C297" t="s">
        <v>585</v>
      </c>
      <c r="D297">
        <v>4</v>
      </c>
      <c r="E297">
        <v>1</v>
      </c>
      <c r="F297">
        <v>0</v>
      </c>
      <c r="G297">
        <v>5</v>
      </c>
      <c r="H297" s="2">
        <v>0.8</v>
      </c>
      <c r="I297" s="2">
        <v>0.2</v>
      </c>
      <c r="J297" s="2">
        <v>0</v>
      </c>
      <c r="K297" s="2">
        <v>0</v>
      </c>
      <c r="L297">
        <v>5</v>
      </c>
    </row>
    <row r="298" spans="1:12" hidden="1">
      <c r="A298" s="4" t="s">
        <v>587</v>
      </c>
      <c r="B298" s="3" t="s">
        <v>13</v>
      </c>
      <c r="C298" t="s">
        <v>587</v>
      </c>
      <c r="D298">
        <v>14</v>
      </c>
      <c r="E298">
        <v>17</v>
      </c>
      <c r="F298">
        <v>8</v>
      </c>
      <c r="G298">
        <v>39</v>
      </c>
      <c r="H298" s="2">
        <v>0.35897435897435898</v>
      </c>
      <c r="I298" s="2">
        <v>0.4358974358974359</v>
      </c>
      <c r="J298" s="2">
        <v>0.20512820512820512</v>
      </c>
      <c r="K298" s="2">
        <v>0</v>
      </c>
      <c r="L298">
        <v>39</v>
      </c>
    </row>
    <row r="299" spans="1:12" hidden="1">
      <c r="A299" s="11" t="s">
        <v>589</v>
      </c>
      <c r="B299" s="3" t="s">
        <v>13</v>
      </c>
      <c r="C299" s="12"/>
      <c r="D299" s="12">
        <v>3</v>
      </c>
      <c r="E299" s="12">
        <v>8</v>
      </c>
      <c r="F299" s="12">
        <v>9</v>
      </c>
      <c r="G299" s="12">
        <v>20</v>
      </c>
      <c r="H299" s="2">
        <v>0.15</v>
      </c>
      <c r="I299" s="2">
        <v>0.4</v>
      </c>
      <c r="J299" s="2">
        <v>0.45</v>
      </c>
      <c r="K299" s="2">
        <v>0</v>
      </c>
      <c r="L299" s="12">
        <v>20</v>
      </c>
    </row>
    <row r="300" spans="1:12" hidden="1">
      <c r="A300" s="11" t="s">
        <v>591</v>
      </c>
      <c r="B300" s="3" t="s">
        <v>13</v>
      </c>
      <c r="C300" s="12"/>
      <c r="D300" s="12">
        <v>1</v>
      </c>
      <c r="E300" s="12">
        <v>4</v>
      </c>
      <c r="F300" s="12">
        <v>6</v>
      </c>
      <c r="G300" s="12">
        <v>11</v>
      </c>
      <c r="H300" s="2">
        <v>9.0909090909090912E-2</v>
      </c>
      <c r="I300" s="2">
        <v>0.36363636363636365</v>
      </c>
      <c r="J300" s="2">
        <v>0.54545454545454541</v>
      </c>
      <c r="K300" s="2">
        <v>0</v>
      </c>
      <c r="L300" s="12">
        <v>11</v>
      </c>
    </row>
    <row r="301" spans="1:12" hidden="1">
      <c r="A301" s="11" t="s">
        <v>592</v>
      </c>
      <c r="B301" s="3" t="s">
        <v>13</v>
      </c>
      <c r="C301" s="12" t="s">
        <v>694</v>
      </c>
      <c r="D301" s="12">
        <v>1</v>
      </c>
      <c r="E301" s="12" t="s">
        <v>694</v>
      </c>
      <c r="F301" s="12" t="s">
        <v>694</v>
      </c>
      <c r="G301" s="12">
        <v>1</v>
      </c>
      <c r="H301" s="2">
        <v>1</v>
      </c>
      <c r="I301" s="2" t="s">
        <v>694</v>
      </c>
      <c r="J301" s="2" t="s">
        <v>694</v>
      </c>
      <c r="K301" s="2" t="s">
        <v>694</v>
      </c>
      <c r="L301" s="12" t="s">
        <v>694</v>
      </c>
    </row>
    <row r="302" spans="1:12" hidden="1">
      <c r="A302" s="4" t="s">
        <v>594</v>
      </c>
      <c r="B302" s="3" t="s">
        <v>13</v>
      </c>
      <c r="C302" t="s">
        <v>594</v>
      </c>
      <c r="D302">
        <v>0</v>
      </c>
      <c r="E302">
        <v>2</v>
      </c>
      <c r="F302">
        <v>0</v>
      </c>
      <c r="G302">
        <v>2</v>
      </c>
      <c r="H302" s="2">
        <v>0</v>
      </c>
      <c r="I302" s="2">
        <v>1</v>
      </c>
      <c r="J302" s="2">
        <v>0</v>
      </c>
      <c r="K302" s="2">
        <v>0</v>
      </c>
      <c r="L302">
        <v>2</v>
      </c>
    </row>
    <row r="303" spans="1:12" hidden="1">
      <c r="A303" s="4" t="s">
        <v>596</v>
      </c>
      <c r="B303" s="3" t="s">
        <v>13</v>
      </c>
      <c r="C303" t="s">
        <v>596</v>
      </c>
      <c r="D303">
        <v>0</v>
      </c>
      <c r="E303">
        <v>13</v>
      </c>
      <c r="F303">
        <v>2</v>
      </c>
      <c r="G303">
        <v>15</v>
      </c>
      <c r="H303" s="2">
        <v>0</v>
      </c>
      <c r="I303" s="2">
        <v>0.8666666666666667</v>
      </c>
      <c r="J303" s="2">
        <v>0.13333333333333333</v>
      </c>
      <c r="K303" s="2">
        <v>0</v>
      </c>
      <c r="L303">
        <v>15</v>
      </c>
    </row>
    <row r="304" spans="1:12" hidden="1">
      <c r="A304" s="4" t="s">
        <v>598</v>
      </c>
      <c r="B304" s="3" t="s">
        <v>13</v>
      </c>
      <c r="C304" t="s">
        <v>598</v>
      </c>
      <c r="D304">
        <v>0</v>
      </c>
      <c r="E304">
        <v>2</v>
      </c>
      <c r="F304">
        <v>1</v>
      </c>
      <c r="G304">
        <v>3</v>
      </c>
      <c r="H304" s="2">
        <v>0</v>
      </c>
      <c r="I304" s="2">
        <v>0.66666666666666663</v>
      </c>
      <c r="J304" s="2">
        <v>0.33333333333333331</v>
      </c>
      <c r="K304" s="2">
        <v>0</v>
      </c>
      <c r="L304">
        <v>3</v>
      </c>
    </row>
    <row r="305" spans="1:12" hidden="1">
      <c r="A305" s="1" t="s">
        <v>647</v>
      </c>
      <c r="B305" s="3" t="s">
        <v>13</v>
      </c>
      <c r="C305" t="s">
        <v>694</v>
      </c>
      <c r="D305" t="s">
        <v>694</v>
      </c>
      <c r="E305" t="s">
        <v>694</v>
      </c>
      <c r="F305" t="s">
        <v>694</v>
      </c>
      <c r="G305" t="s">
        <v>694</v>
      </c>
      <c r="H305" s="2" t="s">
        <v>694</v>
      </c>
      <c r="I305" s="2" t="s">
        <v>694</v>
      </c>
      <c r="J305" s="2" t="s">
        <v>694</v>
      </c>
      <c r="K305" s="2" t="s">
        <v>694</v>
      </c>
      <c r="L305" t="s">
        <v>694</v>
      </c>
    </row>
    <row r="306" spans="1:12" hidden="1">
      <c r="A306" s="4" t="s">
        <v>600</v>
      </c>
      <c r="B306" s="3" t="s">
        <v>13</v>
      </c>
      <c r="C306" t="s">
        <v>694</v>
      </c>
      <c r="D306" t="s">
        <v>694</v>
      </c>
      <c r="E306" t="s">
        <v>694</v>
      </c>
      <c r="F306" t="s">
        <v>694</v>
      </c>
      <c r="G306" t="s">
        <v>694</v>
      </c>
      <c r="H306" s="2" t="s">
        <v>694</v>
      </c>
      <c r="I306" s="2" t="s">
        <v>694</v>
      </c>
      <c r="J306" s="2" t="s">
        <v>694</v>
      </c>
      <c r="K306" s="2" t="s">
        <v>694</v>
      </c>
      <c r="L306" t="s">
        <v>694</v>
      </c>
    </row>
    <row r="307" spans="1:12" hidden="1">
      <c r="A307" s="4" t="s">
        <v>602</v>
      </c>
      <c r="B307" s="3" t="s">
        <v>13</v>
      </c>
      <c r="C307" t="s">
        <v>694</v>
      </c>
      <c r="D307" t="s">
        <v>694</v>
      </c>
      <c r="E307" t="s">
        <v>694</v>
      </c>
      <c r="F307" t="s">
        <v>694</v>
      </c>
      <c r="G307" t="s">
        <v>694</v>
      </c>
      <c r="H307" s="2" t="s">
        <v>694</v>
      </c>
      <c r="I307" s="2" t="s">
        <v>694</v>
      </c>
      <c r="J307" s="2" t="s">
        <v>694</v>
      </c>
      <c r="K307" s="2" t="s">
        <v>694</v>
      </c>
      <c r="L307" t="s">
        <v>694</v>
      </c>
    </row>
    <row r="308" spans="1:12" hidden="1">
      <c r="A308" s="4" t="s">
        <v>604</v>
      </c>
      <c r="B308" s="3" t="s">
        <v>13</v>
      </c>
      <c r="C308" t="s">
        <v>694</v>
      </c>
      <c r="D308" t="s">
        <v>694</v>
      </c>
      <c r="E308" t="s">
        <v>694</v>
      </c>
      <c r="F308" t="s">
        <v>694</v>
      </c>
      <c r="G308" t="s">
        <v>694</v>
      </c>
      <c r="H308" s="2" t="s">
        <v>694</v>
      </c>
      <c r="I308" s="2" t="s">
        <v>694</v>
      </c>
      <c r="J308" s="2" t="s">
        <v>694</v>
      </c>
      <c r="K308" s="2" t="s">
        <v>694</v>
      </c>
      <c r="L308" t="s">
        <v>694</v>
      </c>
    </row>
    <row r="309" spans="1:12" hidden="1">
      <c r="A309" s="4" t="s">
        <v>606</v>
      </c>
      <c r="B309" s="3" t="s">
        <v>13</v>
      </c>
      <c r="C309" t="s">
        <v>606</v>
      </c>
      <c r="D309">
        <v>0</v>
      </c>
      <c r="E309">
        <v>1</v>
      </c>
      <c r="F309">
        <v>0</v>
      </c>
      <c r="G309">
        <v>1</v>
      </c>
      <c r="H309" s="2">
        <v>0</v>
      </c>
      <c r="I309" s="2">
        <v>1</v>
      </c>
      <c r="J309" s="2">
        <v>0</v>
      </c>
      <c r="K309" s="2">
        <v>0</v>
      </c>
      <c r="L309">
        <v>1</v>
      </c>
    </row>
    <row r="310" spans="1:12" hidden="1">
      <c r="A310" s="4" t="s">
        <v>608</v>
      </c>
      <c r="B310" s="3" t="s">
        <v>13</v>
      </c>
      <c r="C310" t="s">
        <v>608</v>
      </c>
      <c r="D310">
        <v>0</v>
      </c>
      <c r="E310">
        <v>1</v>
      </c>
      <c r="F310">
        <v>0</v>
      </c>
      <c r="G310">
        <v>1</v>
      </c>
      <c r="H310" s="2">
        <v>0</v>
      </c>
      <c r="I310" s="2">
        <v>1</v>
      </c>
      <c r="J310" s="2">
        <v>0</v>
      </c>
      <c r="K310" s="2">
        <v>0</v>
      </c>
      <c r="L310">
        <v>1</v>
      </c>
    </row>
    <row r="311" spans="1:12" hidden="1">
      <c r="A311" s="4" t="s">
        <v>610</v>
      </c>
      <c r="B311" s="3" t="s">
        <v>13</v>
      </c>
      <c r="C311" t="s">
        <v>610</v>
      </c>
      <c r="D311">
        <v>0</v>
      </c>
      <c r="E311">
        <v>1</v>
      </c>
      <c r="F311">
        <v>0</v>
      </c>
      <c r="G311">
        <v>1</v>
      </c>
      <c r="H311" s="2">
        <v>0</v>
      </c>
      <c r="I311" s="2">
        <v>1</v>
      </c>
      <c r="J311" s="2">
        <v>0</v>
      </c>
      <c r="K311" s="2">
        <v>0</v>
      </c>
      <c r="L311">
        <v>1</v>
      </c>
    </row>
    <row r="312" spans="1:12" hidden="1">
      <c r="A312" s="4" t="s">
        <v>612</v>
      </c>
      <c r="B312" s="3" t="s">
        <v>13</v>
      </c>
      <c r="C312" t="s">
        <v>612</v>
      </c>
      <c r="D312">
        <v>0</v>
      </c>
      <c r="E312">
        <v>5</v>
      </c>
      <c r="F312">
        <v>1</v>
      </c>
      <c r="G312">
        <v>6</v>
      </c>
      <c r="H312" s="2">
        <v>0</v>
      </c>
      <c r="I312" s="2">
        <v>0.83333333333333337</v>
      </c>
      <c r="J312" s="2">
        <v>0.16666666666666666</v>
      </c>
      <c r="K312" s="2">
        <v>0</v>
      </c>
      <c r="L312">
        <v>6</v>
      </c>
    </row>
    <row r="313" spans="1:12">
      <c r="A313" s="4" t="s">
        <v>614</v>
      </c>
      <c r="B313" s="3" t="s">
        <v>8</v>
      </c>
      <c r="C313" t="s">
        <v>614</v>
      </c>
      <c r="D313">
        <v>6</v>
      </c>
      <c r="E313">
        <v>34</v>
      </c>
      <c r="F313">
        <v>56</v>
      </c>
      <c r="G313">
        <v>96</v>
      </c>
      <c r="H313" s="2">
        <v>6.25E-2</v>
      </c>
      <c r="I313" s="2">
        <v>0.35416666666666669</v>
      </c>
      <c r="J313" s="2">
        <v>0.58333333333333337</v>
      </c>
      <c r="K313" s="2">
        <v>0</v>
      </c>
      <c r="L313">
        <v>96</v>
      </c>
    </row>
    <row r="314" spans="1:12" hidden="1">
      <c r="A314" s="4" t="s">
        <v>616</v>
      </c>
      <c r="B314" s="3" t="s">
        <v>13</v>
      </c>
      <c r="C314" t="s">
        <v>616</v>
      </c>
      <c r="D314">
        <v>3</v>
      </c>
      <c r="E314">
        <v>14</v>
      </c>
      <c r="F314">
        <v>15</v>
      </c>
      <c r="G314">
        <v>32</v>
      </c>
      <c r="H314" s="2">
        <v>9.375E-2</v>
      </c>
      <c r="I314" s="2">
        <v>0.4375</v>
      </c>
      <c r="J314" s="2">
        <v>0.46875</v>
      </c>
      <c r="K314" s="2">
        <v>0</v>
      </c>
      <c r="L314">
        <v>32</v>
      </c>
    </row>
    <row r="315" spans="1:12" hidden="1">
      <c r="A315" s="4" t="s">
        <v>618</v>
      </c>
      <c r="B315" s="3" t="s">
        <v>13</v>
      </c>
      <c r="C315" t="s">
        <v>618</v>
      </c>
      <c r="D315">
        <v>1</v>
      </c>
      <c r="E315">
        <v>3</v>
      </c>
      <c r="F315">
        <v>0</v>
      </c>
      <c r="G315">
        <v>4</v>
      </c>
      <c r="H315" s="2">
        <v>0.25</v>
      </c>
      <c r="I315" s="2">
        <v>0.75</v>
      </c>
      <c r="J315" s="2">
        <v>0</v>
      </c>
      <c r="K315" s="2">
        <v>0</v>
      </c>
      <c r="L315">
        <v>4</v>
      </c>
    </row>
    <row r="316" spans="1:12" hidden="1">
      <c r="A316" s="10" t="s">
        <v>723</v>
      </c>
      <c r="B316" s="5"/>
      <c r="D316">
        <f>SUM(D1:D315)</f>
        <v>469</v>
      </c>
      <c r="E316">
        <f>SUM(E1:E315)</f>
        <v>1911</v>
      </c>
      <c r="F316">
        <f>SUM(F1:F315)</f>
        <v>1924</v>
      </c>
      <c r="G316">
        <f>SUM(G1:G315)</f>
        <v>4343</v>
      </c>
    </row>
    <row r="317" spans="1:12" hidden="1">
      <c r="A317" s="10" t="s">
        <v>724</v>
      </c>
      <c r="B317" s="5"/>
      <c r="D317" s="2">
        <f>D316/G316</f>
        <v>0.10798986875431729</v>
      </c>
      <c r="E317" s="2">
        <f>E316/G316</f>
        <v>0.44001842044669581</v>
      </c>
      <c r="F317" s="2">
        <f>F316/G316</f>
        <v>0.44301174303476859</v>
      </c>
      <c r="G317" s="2">
        <f>(G316-(D316+E316+F316))/G316</f>
        <v>8.9799677642182826E-3</v>
      </c>
    </row>
  </sheetData>
  <autoFilter ref="B1:B317" xr:uid="{7AF1B5BB-B3C2-4B81-857A-AEF95357E364}">
    <filterColumn colId="0">
      <filters>
        <filter val="Yes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5AC62-B42D-45D4-843E-E565DB8770EF}">
  <dimension ref="A1:B248"/>
  <sheetViews>
    <sheetView workbookViewId="0">
      <selection activeCell="B35" sqref="B35"/>
    </sheetView>
  </sheetViews>
  <sheetFormatPr defaultRowHeight="15"/>
  <cols>
    <col min="1" max="1" width="40.42578125" customWidth="1"/>
    <col min="2" max="2" width="14.42578125" customWidth="1"/>
  </cols>
  <sheetData>
    <row r="1" spans="1:2">
      <c r="A1" t="s">
        <v>725</v>
      </c>
    </row>
    <row r="2" spans="1:2">
      <c r="A2" t="s">
        <v>9</v>
      </c>
      <c r="B2" t="str">
        <f>VLOOKUP(A2,Sheet3!A1:P237,1,FALSE)</f>
        <v>Aberdeen</v>
      </c>
    </row>
    <row r="3" spans="1:2">
      <c r="A3" t="s">
        <v>11</v>
      </c>
      <c r="B3" t="str">
        <f>VLOOKUP(A3,Sheet3!A2:P238,1,FALSE)</f>
        <v>Adna</v>
      </c>
    </row>
    <row r="4" spans="1:2">
      <c r="A4" t="s">
        <v>16</v>
      </c>
      <c r="B4" t="str">
        <f>VLOOKUP(A4,Sheet3!A3:P239,1,FALSE)</f>
        <v>Anacortes</v>
      </c>
    </row>
    <row r="5" spans="1:2">
      <c r="A5" t="s">
        <v>18</v>
      </c>
      <c r="B5" t="str">
        <f>VLOOKUP(A5,Sheet3!A4:P240,1,FALSE)</f>
        <v>Arlington</v>
      </c>
    </row>
    <row r="6" spans="1:2">
      <c r="A6" t="s">
        <v>20</v>
      </c>
      <c r="B6" t="str">
        <f>VLOOKUP(A6,Sheet3!A5:P241,1,FALSE)</f>
        <v>Asotin-Anatone</v>
      </c>
    </row>
    <row r="7" spans="1:2">
      <c r="A7" t="s">
        <v>22</v>
      </c>
      <c r="B7" t="str">
        <f>VLOOKUP(A7,Sheet3!A6:P242,1,FALSE)</f>
        <v>Auburn</v>
      </c>
    </row>
    <row r="8" spans="1:2">
      <c r="A8" t="s">
        <v>24</v>
      </c>
      <c r="B8" t="str">
        <f>VLOOKUP(A8,Sheet3!A7:P243,1,FALSE)</f>
        <v>Bainbridge Island</v>
      </c>
    </row>
    <row r="9" spans="1:2">
      <c r="A9" t="s">
        <v>26</v>
      </c>
      <c r="B9" t="str">
        <f>VLOOKUP(A9,Sheet3!A8:P244,1,FALSE)</f>
        <v>Battle Ground</v>
      </c>
    </row>
    <row r="10" spans="1:2">
      <c r="A10" t="s">
        <v>28</v>
      </c>
      <c r="B10" t="str">
        <f>VLOOKUP(A10,Sheet3!A9:P245,1,FALSE)</f>
        <v>Bellevue</v>
      </c>
    </row>
    <row r="11" spans="1:2">
      <c r="A11" t="s">
        <v>30</v>
      </c>
      <c r="B11" t="str">
        <f>VLOOKUP(A11,Sheet3!A10:P246,1,FALSE)</f>
        <v>Bellingham</v>
      </c>
    </row>
    <row r="12" spans="1:2">
      <c r="A12" s="13" t="s">
        <v>34</v>
      </c>
      <c r="B12" t="str">
        <f>VLOOKUP(A12,Sheet3!A11:P247,1,FALSE)</f>
        <v>Bethel</v>
      </c>
    </row>
    <row r="13" spans="1:2">
      <c r="A13" s="13" t="s">
        <v>726</v>
      </c>
      <c r="B13" t="e">
        <f>VLOOKUP(A13,Sheet3!A12:P248,1,FALSE)</f>
        <v>#N/A</v>
      </c>
    </row>
    <row r="14" spans="1:2">
      <c r="A14" t="s">
        <v>38</v>
      </c>
      <c r="B14" t="str">
        <f>VLOOKUP(A14,Sheet3!A13:P249,1,FALSE)</f>
        <v>Blaine</v>
      </c>
    </row>
    <row r="15" spans="1:2">
      <c r="A15" t="s">
        <v>40</v>
      </c>
      <c r="B15" t="str">
        <f>VLOOKUP(A15,Sheet3!A14:P250,1,FALSE)</f>
        <v>Boistfort</v>
      </c>
    </row>
    <row r="16" spans="1:2">
      <c r="A16" t="s">
        <v>42</v>
      </c>
      <c r="B16" t="str">
        <f>VLOOKUP(A16,Sheet3!A15:P251,1,FALSE)</f>
        <v>Bremerton</v>
      </c>
    </row>
    <row r="17" spans="1:2">
      <c r="A17" t="s">
        <v>44</v>
      </c>
      <c r="B17" t="str">
        <f>VLOOKUP(A17,Sheet3!A16:P252,1,FALSE)</f>
        <v>Brewster</v>
      </c>
    </row>
    <row r="18" spans="1:2">
      <c r="A18" t="s">
        <v>46</v>
      </c>
      <c r="B18" t="str">
        <f>VLOOKUP(A18,Sheet3!A17:P253,1,FALSE)</f>
        <v>Bridgeport</v>
      </c>
    </row>
    <row r="19" spans="1:2">
      <c r="A19" t="s">
        <v>48</v>
      </c>
      <c r="B19" t="e">
        <f>VLOOKUP(A19,Sheet3!A18:P254,1,FALSE)</f>
        <v>#N/A</v>
      </c>
    </row>
    <row r="20" spans="1:2">
      <c r="A20" t="s">
        <v>50</v>
      </c>
      <c r="B20" t="e">
        <f>VLOOKUP(A20,Sheet3!A19:P255,1,FALSE)</f>
        <v>#N/A</v>
      </c>
    </row>
    <row r="21" spans="1:2">
      <c r="A21" t="s">
        <v>52</v>
      </c>
      <c r="B21" t="e">
        <f>VLOOKUP(A21,Sheet3!A20:P256,1,FALSE)</f>
        <v>#N/A</v>
      </c>
    </row>
    <row r="22" spans="1:2">
      <c r="A22" t="s">
        <v>54</v>
      </c>
      <c r="B22" t="e">
        <f>VLOOKUP(A22,Sheet3!A21:P257,1,FALSE)</f>
        <v>#N/A</v>
      </c>
    </row>
    <row r="23" spans="1:2">
      <c r="A23" s="12" t="s">
        <v>727</v>
      </c>
      <c r="B23" t="e">
        <f>VLOOKUP(A23,Sheet3!A22:P258,1,FALSE)</f>
        <v>#N/A</v>
      </c>
    </row>
    <row r="24" spans="1:2">
      <c r="A24" t="s">
        <v>58</v>
      </c>
      <c r="B24" t="e">
        <f>VLOOKUP(A24,Sheet3!A23:P259,1,FALSE)</f>
        <v>#N/A</v>
      </c>
    </row>
    <row r="25" spans="1:2">
      <c r="A25" t="s">
        <v>728</v>
      </c>
      <c r="B25" t="e">
        <f>VLOOKUP(A25,Sheet3!A24:P260,1,FALSE)</f>
        <v>#N/A</v>
      </c>
    </row>
    <row r="26" spans="1:2">
      <c r="A26" t="s">
        <v>62</v>
      </c>
      <c r="B26" t="e">
        <f>VLOOKUP(A26,Sheet3!A25:P261,1,FALSE)</f>
        <v>#N/A</v>
      </c>
    </row>
    <row r="27" spans="1:2">
      <c r="A27" s="12" t="s">
        <v>729</v>
      </c>
      <c r="B27" t="e">
        <f>VLOOKUP(A27,Sheet3!A26:P262,1,FALSE)</f>
        <v>#N/A</v>
      </c>
    </row>
    <row r="28" spans="1:2">
      <c r="A28" t="s">
        <v>70</v>
      </c>
      <c r="B28" t="e">
        <f>VLOOKUP(A28,Sheet3!A27:P263,1,FALSE)</f>
        <v>#N/A</v>
      </c>
    </row>
    <row r="29" spans="1:2">
      <c r="A29" t="s">
        <v>72</v>
      </c>
      <c r="B29" t="e">
        <f>VLOOKUP(A29,Sheet3!A28:P264,1,FALSE)</f>
        <v>#N/A</v>
      </c>
    </row>
    <row r="30" spans="1:2">
      <c r="A30" t="s">
        <v>74</v>
      </c>
      <c r="B30" t="e">
        <f>VLOOKUP(A30,Sheet3!A29:P265,1,FALSE)</f>
        <v>#N/A</v>
      </c>
    </row>
    <row r="31" spans="1:2">
      <c r="A31" t="s">
        <v>76</v>
      </c>
      <c r="B31" t="e">
        <f>VLOOKUP(A31,Sheet3!A30:P266,1,FALSE)</f>
        <v>#N/A</v>
      </c>
    </row>
    <row r="32" spans="1:2">
      <c r="A32" t="s">
        <v>78</v>
      </c>
      <c r="B32" t="e">
        <f>VLOOKUP(A32,Sheet3!A31:P267,1,FALSE)</f>
        <v>#N/A</v>
      </c>
    </row>
    <row r="33" spans="1:2">
      <c r="A33" t="s">
        <v>80</v>
      </c>
      <c r="B33" t="e">
        <f>VLOOKUP(A33,Sheet3!A32:P268,1,FALSE)</f>
        <v>#N/A</v>
      </c>
    </row>
    <row r="34" spans="1:2">
      <c r="A34" t="s">
        <v>82</v>
      </c>
      <c r="B34" t="e">
        <f>VLOOKUP(A34,Sheet3!A33:P269,1,FALSE)</f>
        <v>#N/A</v>
      </c>
    </row>
    <row r="35" spans="1:2">
      <c r="A35" t="s">
        <v>84</v>
      </c>
      <c r="B35" t="e">
        <f>VLOOKUP(A35,Sheet3!A34:P270,1,FALSE)</f>
        <v>#N/A</v>
      </c>
    </row>
    <row r="36" spans="1:2">
      <c r="A36" t="s">
        <v>88</v>
      </c>
    </row>
    <row r="37" spans="1:2">
      <c r="A37" t="s">
        <v>92</v>
      </c>
    </row>
    <row r="38" spans="1:2">
      <c r="A38" t="s">
        <v>730</v>
      </c>
    </row>
    <row r="39" spans="1:2">
      <c r="A39" t="s">
        <v>731</v>
      </c>
    </row>
    <row r="40" spans="1:2">
      <c r="A40" t="s">
        <v>100</v>
      </c>
    </row>
    <row r="41" spans="1:2">
      <c r="A41" t="s">
        <v>102</v>
      </c>
    </row>
    <row r="42" spans="1:2">
      <c r="A42" t="s">
        <v>106</v>
      </c>
    </row>
    <row r="43" spans="1:2">
      <c r="A43" t="s">
        <v>110</v>
      </c>
    </row>
    <row r="44" spans="1:2">
      <c r="A44" t="s">
        <v>112</v>
      </c>
    </row>
    <row r="45" spans="1:2">
      <c r="A45" t="s">
        <v>115</v>
      </c>
    </row>
    <row r="46" spans="1:2">
      <c r="A46" t="s">
        <v>117</v>
      </c>
    </row>
    <row r="47" spans="1:2">
      <c r="A47" t="s">
        <v>119</v>
      </c>
    </row>
    <row r="48" spans="1:2">
      <c r="A48" t="s">
        <v>121</v>
      </c>
    </row>
    <row r="49" spans="1:1">
      <c r="A49" t="s">
        <v>123</v>
      </c>
    </row>
    <row r="50" spans="1:1">
      <c r="A50" t="s">
        <v>125</v>
      </c>
    </row>
    <row r="51" spans="1:1">
      <c r="A51" t="s">
        <v>127</v>
      </c>
    </row>
    <row r="52" spans="1:1">
      <c r="A52" t="s">
        <v>129</v>
      </c>
    </row>
    <row r="53" spans="1:1">
      <c r="A53" t="s">
        <v>732</v>
      </c>
    </row>
    <row r="54" spans="1:1">
      <c r="A54" t="s">
        <v>733</v>
      </c>
    </row>
    <row r="55" spans="1:1">
      <c r="A55" t="s">
        <v>137</v>
      </c>
    </row>
    <row r="56" spans="1:1">
      <c r="A56" t="s">
        <v>139</v>
      </c>
    </row>
    <row r="57" spans="1:1">
      <c r="A57" t="s">
        <v>141</v>
      </c>
    </row>
    <row r="58" spans="1:1">
      <c r="A58" t="s">
        <v>143</v>
      </c>
    </row>
    <row r="59" spans="1:1">
      <c r="A59" t="s">
        <v>145</v>
      </c>
    </row>
    <row r="60" spans="1:1">
      <c r="A60" t="s">
        <v>147</v>
      </c>
    </row>
    <row r="61" spans="1:1">
      <c r="A61" t="s">
        <v>149</v>
      </c>
    </row>
    <row r="62" spans="1:1">
      <c r="A62" t="s">
        <v>153</v>
      </c>
    </row>
    <row r="63" spans="1:1">
      <c r="A63" t="s">
        <v>155</v>
      </c>
    </row>
    <row r="64" spans="1:1">
      <c r="A64" t="s">
        <v>159</v>
      </c>
    </row>
    <row r="65" spans="1:1">
      <c r="A65" t="s">
        <v>734</v>
      </c>
    </row>
    <row r="66" spans="1:1">
      <c r="A66" t="s">
        <v>735</v>
      </c>
    </row>
    <row r="67" spans="1:1">
      <c r="A67" t="s">
        <v>165</v>
      </c>
    </row>
    <row r="68" spans="1:1">
      <c r="A68" t="s">
        <v>167</v>
      </c>
    </row>
    <row r="69" spans="1:1">
      <c r="A69" t="s">
        <v>169</v>
      </c>
    </row>
    <row r="70" spans="1:1">
      <c r="A70" t="s">
        <v>171</v>
      </c>
    </row>
    <row r="71" spans="1:1">
      <c r="A71" t="s">
        <v>173</v>
      </c>
    </row>
    <row r="72" spans="1:1">
      <c r="A72" t="s">
        <v>175</v>
      </c>
    </row>
    <row r="73" spans="1:1">
      <c r="A73" t="s">
        <v>181</v>
      </c>
    </row>
    <row r="74" spans="1:1">
      <c r="A74" t="s">
        <v>183</v>
      </c>
    </row>
    <row r="75" spans="1:1">
      <c r="A75" t="s">
        <v>711</v>
      </c>
    </row>
    <row r="76" spans="1:1">
      <c r="A76" t="s">
        <v>185</v>
      </c>
    </row>
    <row r="77" spans="1:1">
      <c r="A77" t="s">
        <v>187</v>
      </c>
    </row>
    <row r="78" spans="1:1">
      <c r="A78" t="s">
        <v>189</v>
      </c>
    </row>
    <row r="79" spans="1:1">
      <c r="A79" t="s">
        <v>196</v>
      </c>
    </row>
    <row r="80" spans="1:1">
      <c r="A80" t="s">
        <v>198</v>
      </c>
    </row>
    <row r="81" spans="1:1">
      <c r="A81" t="s">
        <v>200</v>
      </c>
    </row>
    <row r="82" spans="1:1">
      <c r="A82" t="s">
        <v>202</v>
      </c>
    </row>
    <row r="83" spans="1:1">
      <c r="A83" t="s">
        <v>204</v>
      </c>
    </row>
    <row r="84" spans="1:1">
      <c r="A84" t="s">
        <v>206</v>
      </c>
    </row>
    <row r="85" spans="1:1">
      <c r="A85" t="s">
        <v>208</v>
      </c>
    </row>
    <row r="86" spans="1:1">
      <c r="A86" t="s">
        <v>220</v>
      </c>
    </row>
    <row r="87" spans="1:1">
      <c r="A87" t="s">
        <v>222</v>
      </c>
    </row>
    <row r="88" spans="1:1">
      <c r="A88" t="s">
        <v>224</v>
      </c>
    </row>
    <row r="89" spans="1:1">
      <c r="A89" t="s">
        <v>228</v>
      </c>
    </row>
    <row r="90" spans="1:1">
      <c r="A90" t="s">
        <v>230</v>
      </c>
    </row>
    <row r="91" spans="1:1">
      <c r="A91" t="s">
        <v>232</v>
      </c>
    </row>
    <row r="92" spans="1:1">
      <c r="A92" t="s">
        <v>234</v>
      </c>
    </row>
    <row r="93" spans="1:1">
      <c r="A93" t="s">
        <v>236</v>
      </c>
    </row>
    <row r="94" spans="1:1">
      <c r="A94" t="s">
        <v>238</v>
      </c>
    </row>
    <row r="95" spans="1:1">
      <c r="A95" t="s">
        <v>240</v>
      </c>
    </row>
    <row r="96" spans="1:1">
      <c r="A96" t="s">
        <v>242</v>
      </c>
    </row>
    <row r="97" spans="1:1">
      <c r="A97" t="s">
        <v>244</v>
      </c>
    </row>
    <row r="98" spans="1:1">
      <c r="A98" t="s">
        <v>248</v>
      </c>
    </row>
    <row r="99" spans="1:1">
      <c r="A99" t="s">
        <v>250</v>
      </c>
    </row>
    <row r="100" spans="1:1">
      <c r="A100" t="s">
        <v>252</v>
      </c>
    </row>
    <row r="101" spans="1:1">
      <c r="A101" t="s">
        <v>254</v>
      </c>
    </row>
    <row r="102" spans="1:1">
      <c r="A102" t="s">
        <v>256</v>
      </c>
    </row>
    <row r="103" spans="1:1">
      <c r="A103" t="s">
        <v>257</v>
      </c>
    </row>
    <row r="104" spans="1:1">
      <c r="A104" t="s">
        <v>259</v>
      </c>
    </row>
    <row r="105" spans="1:1">
      <c r="A105" t="s">
        <v>261</v>
      </c>
    </row>
    <row r="106" spans="1:1">
      <c r="A106" t="s">
        <v>263</v>
      </c>
    </row>
    <row r="107" spans="1:1">
      <c r="A107" t="s">
        <v>265</v>
      </c>
    </row>
    <row r="108" spans="1:1">
      <c r="A108" t="s">
        <v>271</v>
      </c>
    </row>
    <row r="109" spans="1:1">
      <c r="A109" t="s">
        <v>273</v>
      </c>
    </row>
    <row r="110" spans="1:1">
      <c r="A110" t="s">
        <v>275</v>
      </c>
    </row>
    <row r="111" spans="1:1">
      <c r="A111" t="s">
        <v>277</v>
      </c>
    </row>
    <row r="112" spans="1:1">
      <c r="A112" t="s">
        <v>279</v>
      </c>
    </row>
    <row r="113" spans="1:1">
      <c r="A113" t="s">
        <v>736</v>
      </c>
    </row>
    <row r="114" spans="1:1">
      <c r="A114" t="s">
        <v>283</v>
      </c>
    </row>
    <row r="115" spans="1:1">
      <c r="A115" t="s">
        <v>285</v>
      </c>
    </row>
    <row r="116" spans="1:1">
      <c r="A116" t="s">
        <v>287</v>
      </c>
    </row>
    <row r="117" spans="1:1">
      <c r="A117" t="s">
        <v>289</v>
      </c>
    </row>
    <row r="118" spans="1:1">
      <c r="A118" t="s">
        <v>293</v>
      </c>
    </row>
    <row r="119" spans="1:1">
      <c r="A119" t="s">
        <v>295</v>
      </c>
    </row>
    <row r="120" spans="1:1">
      <c r="A120" t="s">
        <v>297</v>
      </c>
    </row>
    <row r="121" spans="1:1">
      <c r="A121" t="s">
        <v>301</v>
      </c>
    </row>
    <row r="122" spans="1:1">
      <c r="A122" t="s">
        <v>303</v>
      </c>
    </row>
    <row r="123" spans="1:1">
      <c r="A123" t="s">
        <v>305</v>
      </c>
    </row>
    <row r="124" spans="1:1">
      <c r="A124" t="s">
        <v>307</v>
      </c>
    </row>
    <row r="125" spans="1:1">
      <c r="A125" t="s">
        <v>309</v>
      </c>
    </row>
    <row r="126" spans="1:1">
      <c r="A126" t="s">
        <v>311</v>
      </c>
    </row>
    <row r="127" spans="1:1">
      <c r="A127" t="s">
        <v>313</v>
      </c>
    </row>
    <row r="128" spans="1:1">
      <c r="A128" t="s">
        <v>317</v>
      </c>
    </row>
    <row r="129" spans="1:1">
      <c r="A129" t="s">
        <v>319</v>
      </c>
    </row>
    <row r="130" spans="1:1">
      <c r="A130" t="s">
        <v>321</v>
      </c>
    </row>
    <row r="131" spans="1:1">
      <c r="A131" t="s">
        <v>323</v>
      </c>
    </row>
    <row r="132" spans="1:1">
      <c r="A132" t="s">
        <v>737</v>
      </c>
    </row>
    <row r="133" spans="1:1">
      <c r="A133" t="s">
        <v>329</v>
      </c>
    </row>
    <row r="134" spans="1:1">
      <c r="A134" t="s">
        <v>331</v>
      </c>
    </row>
    <row r="135" spans="1:1">
      <c r="A135" t="s">
        <v>333</v>
      </c>
    </row>
    <row r="136" spans="1:1">
      <c r="A136" t="s">
        <v>335</v>
      </c>
    </row>
    <row r="137" spans="1:1">
      <c r="A137" t="s">
        <v>337</v>
      </c>
    </row>
    <row r="138" spans="1:1">
      <c r="A138" t="s">
        <v>339</v>
      </c>
    </row>
    <row r="139" spans="1:1">
      <c r="A139" t="s">
        <v>341</v>
      </c>
    </row>
    <row r="140" spans="1:1">
      <c r="A140" t="s">
        <v>345</v>
      </c>
    </row>
    <row r="141" spans="1:1">
      <c r="A141" t="s">
        <v>347</v>
      </c>
    </row>
    <row r="142" spans="1:1">
      <c r="A142" t="s">
        <v>349</v>
      </c>
    </row>
    <row r="143" spans="1:1">
      <c r="A143" t="s">
        <v>351</v>
      </c>
    </row>
    <row r="144" spans="1:1">
      <c r="A144" t="s">
        <v>353</v>
      </c>
    </row>
    <row r="145" spans="1:1">
      <c r="A145" t="s">
        <v>355</v>
      </c>
    </row>
    <row r="146" spans="1:1">
      <c r="A146" t="s">
        <v>357</v>
      </c>
    </row>
    <row r="147" spans="1:1">
      <c r="A147" t="s">
        <v>359</v>
      </c>
    </row>
    <row r="148" spans="1:1">
      <c r="A148" t="s">
        <v>361</v>
      </c>
    </row>
    <row r="149" spans="1:1">
      <c r="A149" t="s">
        <v>363</v>
      </c>
    </row>
    <row r="150" spans="1:1">
      <c r="A150" t="s">
        <v>365</v>
      </c>
    </row>
    <row r="151" spans="1:1">
      <c r="A151" t="s">
        <v>367</v>
      </c>
    </row>
    <row r="152" spans="1:1">
      <c r="A152" t="s">
        <v>369</v>
      </c>
    </row>
    <row r="153" spans="1:1">
      <c r="A153" t="s">
        <v>371</v>
      </c>
    </row>
    <row r="154" spans="1:1">
      <c r="A154" t="s">
        <v>379</v>
      </c>
    </row>
    <row r="155" spans="1:1">
      <c r="A155" t="s">
        <v>381</v>
      </c>
    </row>
    <row r="156" spans="1:1">
      <c r="A156" t="s">
        <v>383</v>
      </c>
    </row>
    <row r="157" spans="1:1">
      <c r="A157" t="s">
        <v>385</v>
      </c>
    </row>
    <row r="158" spans="1:1">
      <c r="A158" t="s">
        <v>391</v>
      </c>
    </row>
    <row r="159" spans="1:1">
      <c r="A159" t="s">
        <v>397</v>
      </c>
    </row>
    <row r="160" spans="1:1">
      <c r="A160" t="s">
        <v>399</v>
      </c>
    </row>
    <row r="161" spans="1:1">
      <c r="A161" t="s">
        <v>401</v>
      </c>
    </row>
    <row r="162" spans="1:1">
      <c r="A162" t="s">
        <v>403</v>
      </c>
    </row>
    <row r="163" spans="1:1">
      <c r="A163" t="s">
        <v>405</v>
      </c>
    </row>
    <row r="164" spans="1:1">
      <c r="A164" t="s">
        <v>407</v>
      </c>
    </row>
    <row r="165" spans="1:1">
      <c r="A165" t="s">
        <v>409</v>
      </c>
    </row>
    <row r="166" spans="1:1">
      <c r="A166" t="s">
        <v>738</v>
      </c>
    </row>
    <row r="167" spans="1:1">
      <c r="A167" t="s">
        <v>414</v>
      </c>
    </row>
    <row r="168" spans="1:1">
      <c r="A168" t="s">
        <v>416</v>
      </c>
    </row>
    <row r="169" spans="1:1">
      <c r="A169" t="s">
        <v>420</v>
      </c>
    </row>
    <row r="170" spans="1:1">
      <c r="A170" t="s">
        <v>426</v>
      </c>
    </row>
    <row r="171" spans="1:1">
      <c r="A171" t="s">
        <v>428</v>
      </c>
    </row>
    <row r="172" spans="1:1">
      <c r="A172" t="s">
        <v>430</v>
      </c>
    </row>
    <row r="173" spans="1:1">
      <c r="A173" t="s">
        <v>435</v>
      </c>
    </row>
    <row r="174" spans="1:1">
      <c r="A174" t="s">
        <v>437</v>
      </c>
    </row>
    <row r="175" spans="1:1">
      <c r="A175" t="s">
        <v>439</v>
      </c>
    </row>
    <row r="176" spans="1:1">
      <c r="A176" t="s">
        <v>441</v>
      </c>
    </row>
    <row r="177" spans="1:1">
      <c r="A177" t="s">
        <v>443</v>
      </c>
    </row>
    <row r="178" spans="1:1">
      <c r="A178" t="s">
        <v>445</v>
      </c>
    </row>
    <row r="179" spans="1:1">
      <c r="A179" t="s">
        <v>447</v>
      </c>
    </row>
    <row r="180" spans="1:1">
      <c r="A180" t="s">
        <v>449</v>
      </c>
    </row>
    <row r="181" spans="1:1">
      <c r="A181" t="s">
        <v>451</v>
      </c>
    </row>
    <row r="182" spans="1:1">
      <c r="A182" t="s">
        <v>453</v>
      </c>
    </row>
    <row r="183" spans="1:1">
      <c r="A183" t="s">
        <v>457</v>
      </c>
    </row>
    <row r="184" spans="1:1">
      <c r="A184" t="s">
        <v>459</v>
      </c>
    </row>
    <row r="185" spans="1:1">
      <c r="A185" t="s">
        <v>461</v>
      </c>
    </row>
    <row r="186" spans="1:1">
      <c r="A186" t="s">
        <v>463</v>
      </c>
    </row>
    <row r="187" spans="1:1">
      <c r="A187" s="14" t="s">
        <v>466</v>
      </c>
    </row>
    <row r="188" spans="1:1">
      <c r="A188" s="14" t="s">
        <v>739</v>
      </c>
    </row>
    <row r="189" spans="1:1">
      <c r="A189" t="s">
        <v>468</v>
      </c>
    </row>
    <row r="190" spans="1:1">
      <c r="A190" t="s">
        <v>470</v>
      </c>
    </row>
    <row r="191" spans="1:1">
      <c r="A191" t="s">
        <v>472</v>
      </c>
    </row>
    <row r="192" spans="1:1">
      <c r="A192" t="s">
        <v>474</v>
      </c>
    </row>
    <row r="193" spans="1:1">
      <c r="A193" t="s">
        <v>477</v>
      </c>
    </row>
    <row r="194" spans="1:1">
      <c r="A194" t="s">
        <v>479</v>
      </c>
    </row>
    <row r="195" spans="1:1">
      <c r="A195" t="s">
        <v>485</v>
      </c>
    </row>
    <row r="196" spans="1:1">
      <c r="A196" t="s">
        <v>487</v>
      </c>
    </row>
    <row r="197" spans="1:1">
      <c r="A197" t="s">
        <v>489</v>
      </c>
    </row>
    <row r="198" spans="1:1">
      <c r="A198" t="s">
        <v>491</v>
      </c>
    </row>
    <row r="199" spans="1:1">
      <c r="A199" t="s">
        <v>493</v>
      </c>
    </row>
    <row r="200" spans="1:1">
      <c r="A200" t="s">
        <v>495</v>
      </c>
    </row>
    <row r="201" spans="1:1">
      <c r="A201" t="s">
        <v>499</v>
      </c>
    </row>
    <row r="202" spans="1:1">
      <c r="A202" t="s">
        <v>502</v>
      </c>
    </row>
    <row r="203" spans="1:1">
      <c r="A203" t="s">
        <v>506</v>
      </c>
    </row>
    <row r="204" spans="1:1">
      <c r="A204" s="12" t="s">
        <v>740</v>
      </c>
    </row>
    <row r="205" spans="1:1">
      <c r="A205" t="s">
        <v>516</v>
      </c>
    </row>
    <row r="206" spans="1:1">
      <c r="A206" t="s">
        <v>518</v>
      </c>
    </row>
    <row r="207" spans="1:1">
      <c r="A207" t="s">
        <v>741</v>
      </c>
    </row>
    <row r="208" spans="1:1">
      <c r="A208" t="s">
        <v>522</v>
      </c>
    </row>
    <row r="209" spans="1:1">
      <c r="A209" t="s">
        <v>524</v>
      </c>
    </row>
    <row r="210" spans="1:1">
      <c r="A210" t="s">
        <v>526</v>
      </c>
    </row>
    <row r="211" spans="1:1">
      <c r="A211" t="s">
        <v>529</v>
      </c>
    </row>
    <row r="212" spans="1:1">
      <c r="A212" t="s">
        <v>531</v>
      </c>
    </row>
    <row r="213" spans="1:1">
      <c r="A213" t="s">
        <v>533</v>
      </c>
    </row>
    <row r="214" spans="1:1">
      <c r="A214" t="s">
        <v>537</v>
      </c>
    </row>
    <row r="215" spans="1:1">
      <c r="A215" t="s">
        <v>541</v>
      </c>
    </row>
    <row r="216" spans="1:1">
      <c r="A216" t="s">
        <v>543</v>
      </c>
    </row>
    <row r="217" spans="1:1">
      <c r="A217" t="s">
        <v>545</v>
      </c>
    </row>
    <row r="218" spans="1:1">
      <c r="A218" t="s">
        <v>549</v>
      </c>
    </row>
    <row r="219" spans="1:1">
      <c r="A219" t="s">
        <v>552</v>
      </c>
    </row>
    <row r="220" spans="1:1">
      <c r="A220" t="s">
        <v>554</v>
      </c>
    </row>
    <row r="221" spans="1:1">
      <c r="A221" t="s">
        <v>556</v>
      </c>
    </row>
    <row r="222" spans="1:1">
      <c r="A222" t="s">
        <v>558</v>
      </c>
    </row>
    <row r="223" spans="1:1">
      <c r="A223" t="s">
        <v>719</v>
      </c>
    </row>
    <row r="224" spans="1:1">
      <c r="A224" t="s">
        <v>562</v>
      </c>
    </row>
    <row r="225" spans="1:1">
      <c r="A225" t="s">
        <v>564</v>
      </c>
    </row>
    <row r="226" spans="1:1">
      <c r="A226" t="s">
        <v>566</v>
      </c>
    </row>
    <row r="227" spans="1:1">
      <c r="A227" t="s">
        <v>568</v>
      </c>
    </row>
    <row r="228" spans="1:1">
      <c r="A228" t="s">
        <v>570</v>
      </c>
    </row>
    <row r="229" spans="1:1">
      <c r="A229" t="s">
        <v>572</v>
      </c>
    </row>
    <row r="230" spans="1:1">
      <c r="A230" t="s">
        <v>574</v>
      </c>
    </row>
    <row r="231" spans="1:1">
      <c r="A231" t="s">
        <v>576</v>
      </c>
    </row>
    <row r="232" spans="1:1">
      <c r="A232" t="s">
        <v>579</v>
      </c>
    </row>
    <row r="233" spans="1:1">
      <c r="A233" t="s">
        <v>583</v>
      </c>
    </row>
    <row r="234" spans="1:1">
      <c r="A234" t="s">
        <v>587</v>
      </c>
    </row>
    <row r="235" spans="1:1">
      <c r="A235" t="s">
        <v>742</v>
      </c>
    </row>
    <row r="236" spans="1:1">
      <c r="A236" t="s">
        <v>743</v>
      </c>
    </row>
    <row r="237" spans="1:1">
      <c r="A237" t="s">
        <v>722</v>
      </c>
    </row>
    <row r="238" spans="1:1">
      <c r="A238" t="s">
        <v>594</v>
      </c>
    </row>
    <row r="239" spans="1:1">
      <c r="A239" t="s">
        <v>596</v>
      </c>
    </row>
    <row r="240" spans="1:1">
      <c r="A240" t="s">
        <v>744</v>
      </c>
    </row>
    <row r="241" spans="1:1">
      <c r="A241" t="s">
        <v>745</v>
      </c>
    </row>
    <row r="242" spans="1:1">
      <c r="A242" t="s">
        <v>606</v>
      </c>
    </row>
    <row r="243" spans="1:1">
      <c r="A243" t="s">
        <v>608</v>
      </c>
    </row>
    <row r="244" spans="1:1">
      <c r="A244" t="s">
        <v>610</v>
      </c>
    </row>
    <row r="245" spans="1:1">
      <c r="A245" t="s">
        <v>612</v>
      </c>
    </row>
    <row r="246" spans="1:1">
      <c r="A246" t="s">
        <v>614</v>
      </c>
    </row>
    <row r="247" spans="1:1">
      <c r="A247" t="s">
        <v>616</v>
      </c>
    </row>
    <row r="248" spans="1:1">
      <c r="A248" t="s">
        <v>618</v>
      </c>
    </row>
  </sheetData>
  <sortState xmlns:xlrd2="http://schemas.microsoft.com/office/spreadsheetml/2017/richdata2" ref="A2:J248">
    <sortCondition ref="A2:A248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EA12A-F226-4602-A768-1FB3292158A6}">
  <dimension ref="A1:L317"/>
  <sheetViews>
    <sheetView workbookViewId="0">
      <selection activeCell="A314" sqref="A314:B315"/>
    </sheetView>
  </sheetViews>
  <sheetFormatPr defaultRowHeight="15"/>
  <cols>
    <col min="1" max="1" width="39.7109375" customWidth="1"/>
    <col min="2" max="2" width="5.42578125" customWidth="1"/>
    <col min="3" max="3" width="29" bestFit="1" customWidth="1"/>
    <col min="4" max="4" width="17.5703125" customWidth="1"/>
  </cols>
  <sheetData>
    <row r="1" spans="1:12">
      <c r="A1" s="4" t="s">
        <v>9</v>
      </c>
      <c r="B1" s="3" t="s">
        <v>13</v>
      </c>
      <c r="C1" t="s">
        <v>9</v>
      </c>
      <c r="D1">
        <v>0.21428571428571427</v>
      </c>
      <c r="E1">
        <v>0.35714285714285715</v>
      </c>
      <c r="F1">
        <v>0.42857142857142855</v>
      </c>
      <c r="G1">
        <v>0</v>
      </c>
      <c r="H1">
        <v>14</v>
      </c>
      <c r="I1">
        <f>D1*H1</f>
        <v>3</v>
      </c>
      <c r="J1">
        <f>E1*H1</f>
        <v>5</v>
      </c>
      <c r="K1">
        <f>F1*H1</f>
        <v>6</v>
      </c>
      <c r="L1">
        <f>G1*H1</f>
        <v>0</v>
      </c>
    </row>
    <row r="2" spans="1:12">
      <c r="A2" s="4" t="s">
        <v>11</v>
      </c>
      <c r="B2" s="3" t="s">
        <v>13</v>
      </c>
      <c r="C2" t="s">
        <v>11</v>
      </c>
      <c r="D2">
        <v>0</v>
      </c>
      <c r="E2">
        <v>1</v>
      </c>
      <c r="F2">
        <v>0</v>
      </c>
      <c r="G2">
        <v>0</v>
      </c>
      <c r="H2">
        <v>1</v>
      </c>
    </row>
    <row r="3" spans="1:12">
      <c r="A3" s="4" t="s">
        <v>14</v>
      </c>
      <c r="B3" s="3" t="s">
        <v>13</v>
      </c>
      <c r="C3" t="s">
        <v>694</v>
      </c>
      <c r="D3" t="s">
        <v>694</v>
      </c>
      <c r="E3" t="s">
        <v>694</v>
      </c>
      <c r="F3" t="s">
        <v>694</v>
      </c>
      <c r="G3" t="s">
        <v>694</v>
      </c>
      <c r="H3" t="s">
        <v>694</v>
      </c>
    </row>
    <row r="4" spans="1:12">
      <c r="A4" s="4" t="s">
        <v>16</v>
      </c>
      <c r="B4" s="3" t="s">
        <v>13</v>
      </c>
      <c r="C4" t="s">
        <v>16</v>
      </c>
      <c r="D4">
        <v>0.14285714285714285</v>
      </c>
      <c r="E4">
        <v>0.42857142857142855</v>
      </c>
      <c r="F4">
        <v>0.2857142857142857</v>
      </c>
      <c r="G4">
        <v>0.14285714285714285</v>
      </c>
      <c r="H4">
        <v>7</v>
      </c>
    </row>
    <row r="5" spans="1:12">
      <c r="A5" s="4" t="s">
        <v>18</v>
      </c>
      <c r="B5" s="3" t="s">
        <v>13</v>
      </c>
      <c r="C5" t="s">
        <v>18</v>
      </c>
      <c r="D5">
        <v>8.3333333333333329E-2</v>
      </c>
      <c r="E5">
        <v>0.625</v>
      </c>
      <c r="F5">
        <v>0.29166666666666669</v>
      </c>
      <c r="G5">
        <v>0</v>
      </c>
      <c r="H5">
        <v>24</v>
      </c>
    </row>
    <row r="6" spans="1:12">
      <c r="A6" s="4" t="s">
        <v>20</v>
      </c>
      <c r="B6" s="3" t="s">
        <v>13</v>
      </c>
      <c r="C6" t="s">
        <v>20</v>
      </c>
      <c r="D6">
        <v>0</v>
      </c>
      <c r="E6">
        <v>1</v>
      </c>
      <c r="F6">
        <v>0</v>
      </c>
      <c r="G6">
        <v>0</v>
      </c>
      <c r="H6">
        <v>1</v>
      </c>
    </row>
    <row r="7" spans="1:12">
      <c r="A7" s="4" t="s">
        <v>22</v>
      </c>
      <c r="B7" s="3" t="s">
        <v>8</v>
      </c>
      <c r="C7" t="s">
        <v>22</v>
      </c>
      <c r="D7">
        <v>2.9411764705882353E-2</v>
      </c>
      <c r="E7">
        <v>0.47058823529411764</v>
      </c>
      <c r="F7">
        <v>0.5</v>
      </c>
      <c r="G7">
        <v>0</v>
      </c>
      <c r="H7">
        <v>68</v>
      </c>
      <c r="I7">
        <f>D7*H7</f>
        <v>2</v>
      </c>
      <c r="J7">
        <f>E7*H7</f>
        <v>32</v>
      </c>
      <c r="K7">
        <f>F7*H7</f>
        <v>34</v>
      </c>
      <c r="L7">
        <f>G7*H7</f>
        <v>0</v>
      </c>
    </row>
    <row r="8" spans="1:12">
      <c r="A8" s="4" t="s">
        <v>24</v>
      </c>
      <c r="B8" s="3" t="s">
        <v>13</v>
      </c>
      <c r="C8" t="s">
        <v>24</v>
      </c>
      <c r="D8">
        <v>0</v>
      </c>
      <c r="E8">
        <v>0.16666666666666666</v>
      </c>
      <c r="F8">
        <v>0.66666666666666663</v>
      </c>
      <c r="G8">
        <v>0.16666666666666666</v>
      </c>
      <c r="H8">
        <v>6</v>
      </c>
    </row>
    <row r="9" spans="1:12">
      <c r="A9" s="4" t="s">
        <v>26</v>
      </c>
      <c r="B9" s="3" t="s">
        <v>13</v>
      </c>
      <c r="C9" t="s">
        <v>26</v>
      </c>
      <c r="D9">
        <v>0</v>
      </c>
      <c r="E9">
        <v>0.64912280701754388</v>
      </c>
      <c r="F9">
        <v>0.35087719298245612</v>
      </c>
      <c r="G9">
        <v>0</v>
      </c>
      <c r="H9">
        <v>57</v>
      </c>
    </row>
    <row r="10" spans="1:12">
      <c r="A10" s="4" t="s">
        <v>28</v>
      </c>
      <c r="B10" s="3" t="s">
        <v>13</v>
      </c>
      <c r="C10" t="s">
        <v>28</v>
      </c>
      <c r="D10">
        <v>6.4516129032258063E-2</v>
      </c>
      <c r="E10">
        <v>0.64516129032258063</v>
      </c>
      <c r="F10">
        <v>0.29032258064516131</v>
      </c>
      <c r="G10">
        <v>0</v>
      </c>
      <c r="H10">
        <v>31</v>
      </c>
    </row>
    <row r="11" spans="1:12">
      <c r="A11" s="4" t="s">
        <v>30</v>
      </c>
      <c r="B11" s="3" t="s">
        <v>13</v>
      </c>
      <c r="C11" t="s">
        <v>30</v>
      </c>
      <c r="D11">
        <v>0.2</v>
      </c>
      <c r="E11">
        <v>0.57999999999999996</v>
      </c>
      <c r="F11">
        <v>0.22</v>
      </c>
      <c r="G11">
        <v>0</v>
      </c>
      <c r="H11">
        <v>50</v>
      </c>
    </row>
    <row r="12" spans="1:12">
      <c r="A12" s="4" t="s">
        <v>32</v>
      </c>
      <c r="B12" s="3" t="s">
        <v>13</v>
      </c>
      <c r="C12" t="s">
        <v>694</v>
      </c>
      <c r="D12" t="s">
        <v>694</v>
      </c>
      <c r="E12" t="s">
        <v>694</v>
      </c>
      <c r="F12" t="s">
        <v>694</v>
      </c>
      <c r="G12" t="s">
        <v>694</v>
      </c>
      <c r="H12" t="s">
        <v>694</v>
      </c>
    </row>
    <row r="13" spans="1:12">
      <c r="A13" s="4" t="s">
        <v>34</v>
      </c>
      <c r="B13" s="3" t="s">
        <v>13</v>
      </c>
      <c r="C13" t="s">
        <v>34</v>
      </c>
      <c r="D13">
        <v>2.564102564102564E-2</v>
      </c>
      <c r="E13">
        <v>0.26495726495726496</v>
      </c>
      <c r="F13">
        <v>0.69230769230769229</v>
      </c>
      <c r="G13">
        <v>1.7094017094017096E-2</v>
      </c>
      <c r="H13">
        <v>117</v>
      </c>
    </row>
    <row r="14" spans="1:12">
      <c r="A14" s="4" t="s">
        <v>36</v>
      </c>
      <c r="B14" s="3" t="s">
        <v>13</v>
      </c>
      <c r="C14" t="s">
        <v>36</v>
      </c>
      <c r="D14">
        <v>0</v>
      </c>
      <c r="E14">
        <v>1</v>
      </c>
      <c r="F14">
        <v>0</v>
      </c>
      <c r="G14">
        <v>0</v>
      </c>
      <c r="H14">
        <v>1</v>
      </c>
    </row>
    <row r="15" spans="1:12">
      <c r="A15" s="4" t="s">
        <v>38</v>
      </c>
      <c r="B15" s="3" t="s">
        <v>13</v>
      </c>
      <c r="C15" t="s">
        <v>38</v>
      </c>
      <c r="D15">
        <v>0</v>
      </c>
      <c r="E15">
        <v>1</v>
      </c>
      <c r="F15">
        <v>0</v>
      </c>
      <c r="G15">
        <v>0</v>
      </c>
      <c r="H15">
        <v>7</v>
      </c>
    </row>
    <row r="16" spans="1:12">
      <c r="A16" s="4" t="s">
        <v>40</v>
      </c>
      <c r="B16" s="3" t="s">
        <v>13</v>
      </c>
      <c r="C16" t="s">
        <v>40</v>
      </c>
      <c r="D16">
        <v>1</v>
      </c>
      <c r="E16">
        <v>0</v>
      </c>
      <c r="F16">
        <v>0</v>
      </c>
      <c r="G16">
        <v>0</v>
      </c>
      <c r="H16">
        <v>1</v>
      </c>
    </row>
    <row r="17" spans="1:12">
      <c r="A17" s="4" t="s">
        <v>42</v>
      </c>
      <c r="B17" s="3" t="s">
        <v>13</v>
      </c>
      <c r="C17" t="s">
        <v>42</v>
      </c>
      <c r="D17">
        <v>0.1111111111111111</v>
      </c>
      <c r="E17">
        <v>0.63888888888888884</v>
      </c>
      <c r="F17">
        <v>0.25</v>
      </c>
      <c r="G17">
        <v>0</v>
      </c>
      <c r="H17">
        <v>36</v>
      </c>
    </row>
    <row r="18" spans="1:12">
      <c r="A18" s="4" t="s">
        <v>44</v>
      </c>
      <c r="B18" s="3" t="s">
        <v>13</v>
      </c>
      <c r="C18" t="s">
        <v>44</v>
      </c>
      <c r="D18">
        <v>0.375</v>
      </c>
      <c r="E18">
        <v>0.5</v>
      </c>
      <c r="F18">
        <v>0.125</v>
      </c>
      <c r="G18">
        <v>0</v>
      </c>
      <c r="H18">
        <v>8</v>
      </c>
    </row>
    <row r="19" spans="1:12">
      <c r="A19" s="4" t="s">
        <v>46</v>
      </c>
      <c r="B19" s="3" t="s">
        <v>13</v>
      </c>
      <c r="C19" t="s">
        <v>46</v>
      </c>
      <c r="D19">
        <v>0.5</v>
      </c>
      <c r="E19">
        <v>0.5</v>
      </c>
      <c r="F19">
        <v>0</v>
      </c>
      <c r="G19">
        <v>0</v>
      </c>
      <c r="H19">
        <v>6</v>
      </c>
    </row>
    <row r="20" spans="1:12">
      <c r="A20" s="4" t="s">
        <v>48</v>
      </c>
      <c r="B20" s="3" t="s">
        <v>13</v>
      </c>
      <c r="C20" t="s">
        <v>694</v>
      </c>
      <c r="D20" t="s">
        <v>694</v>
      </c>
      <c r="E20" t="s">
        <v>694</v>
      </c>
      <c r="F20" t="s">
        <v>694</v>
      </c>
      <c r="G20" t="s">
        <v>694</v>
      </c>
      <c r="H20" t="s">
        <v>694</v>
      </c>
    </row>
    <row r="21" spans="1:12">
      <c r="A21" s="4" t="s">
        <v>50</v>
      </c>
      <c r="B21" s="3" t="s">
        <v>13</v>
      </c>
      <c r="C21" t="s">
        <v>50</v>
      </c>
      <c r="D21">
        <v>0.16666666666666666</v>
      </c>
      <c r="E21">
        <v>0.33333333333333331</v>
      </c>
      <c r="F21">
        <v>0.33333333333333331</v>
      </c>
      <c r="G21">
        <v>0.16666666666666666</v>
      </c>
      <c r="H21">
        <v>12</v>
      </c>
    </row>
    <row r="22" spans="1:12">
      <c r="A22" s="4" t="s">
        <v>52</v>
      </c>
      <c r="B22" s="3" t="s">
        <v>13</v>
      </c>
      <c r="C22" t="s">
        <v>52</v>
      </c>
      <c r="D22">
        <v>0</v>
      </c>
      <c r="E22">
        <v>0.46666666666666667</v>
      </c>
      <c r="F22">
        <v>0.53333333333333333</v>
      </c>
      <c r="G22">
        <v>0</v>
      </c>
      <c r="H22">
        <v>15</v>
      </c>
    </row>
    <row r="23" spans="1:12">
      <c r="A23" s="4" t="s">
        <v>54</v>
      </c>
      <c r="B23" s="3" t="s">
        <v>13</v>
      </c>
      <c r="C23" t="s">
        <v>54</v>
      </c>
      <c r="D23">
        <v>0</v>
      </c>
      <c r="E23">
        <v>0</v>
      </c>
      <c r="F23">
        <v>1</v>
      </c>
      <c r="G23">
        <v>0</v>
      </c>
      <c r="H23">
        <v>1</v>
      </c>
    </row>
    <row r="24" spans="1:12">
      <c r="A24" s="4" t="s">
        <v>56</v>
      </c>
      <c r="B24" s="3" t="s">
        <v>13</v>
      </c>
      <c r="C24" t="s">
        <v>694</v>
      </c>
      <c r="D24" t="s">
        <v>694</v>
      </c>
      <c r="E24" t="s">
        <v>694</v>
      </c>
      <c r="F24" t="s">
        <v>694</v>
      </c>
      <c r="G24" t="s">
        <v>694</v>
      </c>
      <c r="H24" t="s">
        <v>694</v>
      </c>
    </row>
    <row r="25" spans="1:12">
      <c r="A25" s="4" t="s">
        <v>58</v>
      </c>
      <c r="B25" s="3" t="s">
        <v>13</v>
      </c>
      <c r="C25" t="s">
        <v>58</v>
      </c>
      <c r="D25">
        <v>0</v>
      </c>
      <c r="E25">
        <v>1</v>
      </c>
      <c r="F25">
        <v>0</v>
      </c>
      <c r="G25">
        <v>0</v>
      </c>
      <c r="H25">
        <v>4</v>
      </c>
    </row>
    <row r="26" spans="1:12">
      <c r="A26" s="4" t="s">
        <v>60</v>
      </c>
      <c r="B26" s="3" t="s">
        <v>13</v>
      </c>
      <c r="C26" t="s">
        <v>60</v>
      </c>
      <c r="D26">
        <v>0.2</v>
      </c>
      <c r="E26">
        <v>0.8</v>
      </c>
      <c r="F26">
        <v>0</v>
      </c>
      <c r="G26">
        <v>0</v>
      </c>
      <c r="H26">
        <v>5</v>
      </c>
    </row>
    <row r="27" spans="1:12">
      <c r="A27" s="4" t="s">
        <v>62</v>
      </c>
      <c r="B27" s="3" t="s">
        <v>13</v>
      </c>
      <c r="C27" t="s">
        <v>62</v>
      </c>
      <c r="D27">
        <v>0.13333333333333333</v>
      </c>
      <c r="E27">
        <v>0.73333333333333328</v>
      </c>
      <c r="F27">
        <v>0.13333333333333333</v>
      </c>
      <c r="G27">
        <v>0</v>
      </c>
      <c r="H27">
        <v>15</v>
      </c>
    </row>
    <row r="28" spans="1:12">
      <c r="A28" s="4" t="s">
        <v>63</v>
      </c>
      <c r="B28" s="3" t="s">
        <v>13</v>
      </c>
      <c r="C28" t="s">
        <v>63</v>
      </c>
      <c r="D28">
        <v>1</v>
      </c>
      <c r="E28">
        <v>0</v>
      </c>
      <c r="F28">
        <v>0</v>
      </c>
      <c r="G28">
        <v>0</v>
      </c>
      <c r="H28">
        <v>1</v>
      </c>
    </row>
    <row r="29" spans="1:12">
      <c r="A29" s="8" t="s">
        <v>66</v>
      </c>
      <c r="B29" s="3" t="s">
        <v>13</v>
      </c>
      <c r="C29" t="s">
        <v>694</v>
      </c>
      <c r="D29" t="s">
        <v>694</v>
      </c>
      <c r="E29" t="s">
        <v>694</v>
      </c>
      <c r="F29" t="s">
        <v>694</v>
      </c>
      <c r="G29" t="s">
        <v>694</v>
      </c>
      <c r="H29" t="s">
        <v>694</v>
      </c>
    </row>
    <row r="30" spans="1:12">
      <c r="A30" s="4" t="s">
        <v>68</v>
      </c>
      <c r="B30" s="3" t="s">
        <v>13</v>
      </c>
      <c r="C30" t="s">
        <v>694</v>
      </c>
      <c r="D30" t="s">
        <v>694</v>
      </c>
      <c r="E30" t="s">
        <v>694</v>
      </c>
      <c r="F30" t="s">
        <v>694</v>
      </c>
      <c r="G30" t="s">
        <v>694</v>
      </c>
      <c r="H30" t="s">
        <v>694</v>
      </c>
    </row>
    <row r="31" spans="1:12">
      <c r="A31" s="4" t="s">
        <v>70</v>
      </c>
      <c r="B31" s="3" t="s">
        <v>8</v>
      </c>
      <c r="C31" t="s">
        <v>70</v>
      </c>
      <c r="D31">
        <v>4.1666666666666664E-2</v>
      </c>
      <c r="E31">
        <v>0.22916666666666666</v>
      </c>
      <c r="F31">
        <v>0.72916666666666663</v>
      </c>
      <c r="G31">
        <v>0</v>
      </c>
      <c r="H31">
        <v>48</v>
      </c>
      <c r="I31">
        <f t="shared" ref="I31:I32" si="0">D31*H31</f>
        <v>2</v>
      </c>
      <c r="J31">
        <f t="shared" ref="J31:J32" si="1">E31*H31</f>
        <v>11</v>
      </c>
      <c r="K31">
        <f t="shared" ref="K31:K32" si="2">F31*H31</f>
        <v>35</v>
      </c>
      <c r="L31">
        <f t="shared" ref="L31:L32" si="3">G31*H31</f>
        <v>0</v>
      </c>
    </row>
    <row r="32" spans="1:12">
      <c r="A32" s="4" t="s">
        <v>72</v>
      </c>
      <c r="B32" s="3" t="s">
        <v>8</v>
      </c>
      <c r="C32" t="s">
        <v>72</v>
      </c>
      <c r="D32">
        <v>0</v>
      </c>
      <c r="E32">
        <v>0.18181818181818182</v>
      </c>
      <c r="F32">
        <v>0.81818181818181823</v>
      </c>
      <c r="G32">
        <v>0</v>
      </c>
      <c r="H32">
        <v>55</v>
      </c>
      <c r="I32">
        <f t="shared" si="0"/>
        <v>0</v>
      </c>
      <c r="J32">
        <f t="shared" si="1"/>
        <v>10</v>
      </c>
      <c r="K32">
        <f t="shared" si="2"/>
        <v>45</v>
      </c>
      <c r="L32">
        <f t="shared" si="3"/>
        <v>0</v>
      </c>
    </row>
    <row r="33" spans="1:8">
      <c r="A33" s="4" t="s">
        <v>74</v>
      </c>
      <c r="B33" s="3" t="s">
        <v>13</v>
      </c>
      <c r="C33" t="s">
        <v>74</v>
      </c>
      <c r="D33">
        <v>0</v>
      </c>
      <c r="E33">
        <v>0.35714285714285715</v>
      </c>
      <c r="F33">
        <v>0.6428571428571429</v>
      </c>
      <c r="G33">
        <v>0</v>
      </c>
      <c r="H33">
        <v>14</v>
      </c>
    </row>
    <row r="34" spans="1:8">
      <c r="A34" s="4" t="s">
        <v>76</v>
      </c>
      <c r="B34" s="3" t="s">
        <v>13</v>
      </c>
      <c r="C34" t="s">
        <v>76</v>
      </c>
      <c r="D34">
        <v>0</v>
      </c>
      <c r="E34">
        <v>0.73333333333333328</v>
      </c>
      <c r="F34">
        <v>0.26666666666666666</v>
      </c>
      <c r="G34">
        <v>0</v>
      </c>
      <c r="H34">
        <v>15</v>
      </c>
    </row>
    <row r="35" spans="1:8">
      <c r="A35" s="4" t="s">
        <v>78</v>
      </c>
      <c r="B35" s="3" t="s">
        <v>13</v>
      </c>
      <c r="C35" t="s">
        <v>78</v>
      </c>
      <c r="D35">
        <v>0.34782608695652173</v>
      </c>
      <c r="E35">
        <v>0.34782608695652173</v>
      </c>
      <c r="F35">
        <v>0.30434782608695654</v>
      </c>
      <c r="G35">
        <v>0</v>
      </c>
      <c r="H35">
        <v>23</v>
      </c>
    </row>
    <row r="36" spans="1:8">
      <c r="A36" s="4" t="s">
        <v>80</v>
      </c>
      <c r="B36" s="3" t="s">
        <v>13</v>
      </c>
      <c r="C36" t="s">
        <v>80</v>
      </c>
      <c r="D36">
        <v>0</v>
      </c>
      <c r="E36">
        <v>1</v>
      </c>
      <c r="F36">
        <v>0</v>
      </c>
      <c r="G36">
        <v>0</v>
      </c>
      <c r="H36">
        <v>3</v>
      </c>
    </row>
    <row r="37" spans="1:8">
      <c r="A37" s="4" t="s">
        <v>82</v>
      </c>
      <c r="B37" s="3" t="s">
        <v>13</v>
      </c>
      <c r="C37" t="s">
        <v>82</v>
      </c>
      <c r="D37">
        <v>0.25</v>
      </c>
      <c r="E37">
        <v>0.5</v>
      </c>
      <c r="F37">
        <v>0.25</v>
      </c>
      <c r="G37">
        <v>0</v>
      </c>
      <c r="H37">
        <v>4</v>
      </c>
    </row>
    <row r="38" spans="1:8">
      <c r="A38" s="4" t="s">
        <v>84</v>
      </c>
      <c r="B38" s="3" t="s">
        <v>13</v>
      </c>
      <c r="C38" t="s">
        <v>84</v>
      </c>
      <c r="D38">
        <v>0.1</v>
      </c>
      <c r="E38">
        <v>0.65</v>
      </c>
      <c r="F38">
        <v>0.25</v>
      </c>
      <c r="G38">
        <v>0</v>
      </c>
      <c r="H38">
        <v>20</v>
      </c>
    </row>
    <row r="39" spans="1:8">
      <c r="A39" s="4" t="s">
        <v>86</v>
      </c>
      <c r="B39" s="3" t="s">
        <v>13</v>
      </c>
      <c r="C39" t="s">
        <v>86</v>
      </c>
      <c r="D39">
        <v>0</v>
      </c>
      <c r="E39">
        <v>1</v>
      </c>
      <c r="F39">
        <v>0</v>
      </c>
      <c r="G39">
        <v>0</v>
      </c>
      <c r="H39">
        <v>1</v>
      </c>
    </row>
    <row r="40" spans="1:8">
      <c r="A40" s="4" t="s">
        <v>88</v>
      </c>
      <c r="B40" s="3" t="s">
        <v>13</v>
      </c>
      <c r="C40" t="s">
        <v>88</v>
      </c>
      <c r="D40">
        <v>3.9473684210526314E-2</v>
      </c>
      <c r="E40">
        <v>0.14473684210526316</v>
      </c>
      <c r="F40">
        <v>0.78947368421052633</v>
      </c>
      <c r="G40">
        <v>2.6315789473684209E-2</v>
      </c>
      <c r="H40">
        <v>76</v>
      </c>
    </row>
    <row r="41" spans="1:8">
      <c r="A41" s="4" t="s">
        <v>90</v>
      </c>
      <c r="B41" s="3" t="s">
        <v>13</v>
      </c>
      <c r="C41" t="s">
        <v>90</v>
      </c>
      <c r="D41">
        <v>0</v>
      </c>
      <c r="E41">
        <v>0</v>
      </c>
      <c r="F41">
        <v>1</v>
      </c>
      <c r="G41">
        <v>0</v>
      </c>
      <c r="H41">
        <v>1</v>
      </c>
    </row>
    <row r="42" spans="1:8">
      <c r="A42" s="4" t="s">
        <v>92</v>
      </c>
      <c r="B42" s="3" t="s">
        <v>13</v>
      </c>
      <c r="C42" t="s">
        <v>92</v>
      </c>
      <c r="D42">
        <v>0</v>
      </c>
      <c r="E42">
        <v>0.4</v>
      </c>
      <c r="F42">
        <v>0.6</v>
      </c>
      <c r="G42">
        <v>0</v>
      </c>
      <c r="H42">
        <v>5</v>
      </c>
    </row>
    <row r="43" spans="1:8">
      <c r="A43" s="4" t="s">
        <v>94</v>
      </c>
      <c r="B43" s="3" t="s">
        <v>13</v>
      </c>
      <c r="C43" t="s">
        <v>694</v>
      </c>
      <c r="D43" t="s">
        <v>694</v>
      </c>
      <c r="E43" t="s">
        <v>694</v>
      </c>
      <c r="F43" t="s">
        <v>694</v>
      </c>
      <c r="G43" t="s">
        <v>694</v>
      </c>
      <c r="H43" t="s">
        <v>694</v>
      </c>
    </row>
    <row r="44" spans="1:8">
      <c r="A44" s="4" t="s">
        <v>96</v>
      </c>
      <c r="B44" s="3" t="s">
        <v>13</v>
      </c>
      <c r="C44" t="s">
        <v>694</v>
      </c>
      <c r="D44" t="s">
        <v>694</v>
      </c>
      <c r="E44" t="s">
        <v>694</v>
      </c>
      <c r="F44" t="s">
        <v>694</v>
      </c>
      <c r="G44" t="s">
        <v>694</v>
      </c>
      <c r="H44" t="s">
        <v>694</v>
      </c>
    </row>
    <row r="45" spans="1:8">
      <c r="A45" s="4" t="s">
        <v>98</v>
      </c>
      <c r="B45" s="3" t="s">
        <v>13</v>
      </c>
      <c r="C45" t="s">
        <v>98</v>
      </c>
      <c r="D45">
        <v>0</v>
      </c>
      <c r="E45">
        <v>0.5</v>
      </c>
      <c r="F45">
        <v>0.5</v>
      </c>
      <c r="G45">
        <v>0</v>
      </c>
      <c r="H45">
        <v>2</v>
      </c>
    </row>
    <row r="46" spans="1:8">
      <c r="A46" s="4" t="s">
        <v>100</v>
      </c>
      <c r="B46" s="3" t="s">
        <v>13</v>
      </c>
      <c r="C46" t="s">
        <v>100</v>
      </c>
      <c r="D46">
        <v>0</v>
      </c>
      <c r="E46">
        <v>0.42857142857142855</v>
      </c>
      <c r="F46">
        <v>0.5714285714285714</v>
      </c>
      <c r="G46">
        <v>0</v>
      </c>
      <c r="H46">
        <v>7</v>
      </c>
    </row>
    <row r="47" spans="1:8">
      <c r="A47" s="4" t="s">
        <v>102</v>
      </c>
      <c r="B47" s="3" t="s">
        <v>13</v>
      </c>
      <c r="C47" t="s">
        <v>102</v>
      </c>
      <c r="D47">
        <v>0</v>
      </c>
      <c r="E47">
        <v>1</v>
      </c>
      <c r="F47">
        <v>0</v>
      </c>
      <c r="G47">
        <v>0</v>
      </c>
      <c r="H47">
        <v>1</v>
      </c>
    </row>
    <row r="48" spans="1:8">
      <c r="A48" s="4" t="s">
        <v>104</v>
      </c>
      <c r="B48" s="3" t="s">
        <v>13</v>
      </c>
      <c r="C48" t="s">
        <v>694</v>
      </c>
      <c r="D48" t="s">
        <v>694</v>
      </c>
      <c r="E48" t="s">
        <v>694</v>
      </c>
      <c r="F48" t="s">
        <v>694</v>
      </c>
      <c r="G48" t="s">
        <v>694</v>
      </c>
      <c r="H48" t="s">
        <v>694</v>
      </c>
    </row>
    <row r="49" spans="1:8">
      <c r="A49" s="4" t="s">
        <v>106</v>
      </c>
      <c r="B49" s="3" t="s">
        <v>13</v>
      </c>
      <c r="C49" t="s">
        <v>106</v>
      </c>
      <c r="D49">
        <v>0</v>
      </c>
      <c r="E49">
        <v>0</v>
      </c>
      <c r="F49">
        <v>1</v>
      </c>
      <c r="G49">
        <v>0</v>
      </c>
      <c r="H49">
        <v>1</v>
      </c>
    </row>
    <row r="50" spans="1:8">
      <c r="A50" s="4" t="s">
        <v>108</v>
      </c>
      <c r="B50" s="3" t="s">
        <v>13</v>
      </c>
      <c r="C50" t="s">
        <v>694</v>
      </c>
      <c r="D50" t="s">
        <v>694</v>
      </c>
      <c r="E50" t="s">
        <v>694</v>
      </c>
      <c r="F50" t="s">
        <v>694</v>
      </c>
      <c r="G50" t="s">
        <v>694</v>
      </c>
      <c r="H50" t="s">
        <v>694</v>
      </c>
    </row>
    <row r="51" spans="1:8">
      <c r="A51" s="4" t="s">
        <v>110</v>
      </c>
      <c r="B51" s="3" t="s">
        <v>13</v>
      </c>
      <c r="C51" t="s">
        <v>110</v>
      </c>
      <c r="D51">
        <v>0</v>
      </c>
      <c r="E51">
        <v>0.5</v>
      </c>
      <c r="F51">
        <v>0.5</v>
      </c>
      <c r="G51">
        <v>0</v>
      </c>
      <c r="H51">
        <v>6</v>
      </c>
    </row>
    <row r="52" spans="1:8">
      <c r="A52" s="4" t="s">
        <v>112</v>
      </c>
      <c r="B52" s="3" t="s">
        <v>13</v>
      </c>
      <c r="C52" t="s">
        <v>112</v>
      </c>
      <c r="D52">
        <v>0</v>
      </c>
      <c r="E52">
        <v>0</v>
      </c>
      <c r="F52">
        <v>1</v>
      </c>
      <c r="G52">
        <v>0</v>
      </c>
      <c r="H52">
        <v>1</v>
      </c>
    </row>
    <row r="53" spans="1:8">
      <c r="A53" s="4" t="s">
        <v>113</v>
      </c>
      <c r="B53" s="3" t="s">
        <v>13</v>
      </c>
      <c r="C53" t="s">
        <v>694</v>
      </c>
      <c r="D53" t="s">
        <v>694</v>
      </c>
      <c r="E53" t="s">
        <v>694</v>
      </c>
      <c r="F53" t="s">
        <v>694</v>
      </c>
      <c r="G53" t="s">
        <v>694</v>
      </c>
      <c r="H53" t="s">
        <v>694</v>
      </c>
    </row>
    <row r="54" spans="1:8">
      <c r="A54" s="4" t="s">
        <v>115</v>
      </c>
      <c r="B54" s="3" t="s">
        <v>13</v>
      </c>
      <c r="C54" t="s">
        <v>115</v>
      </c>
      <c r="D54">
        <v>0.66666666666666663</v>
      </c>
      <c r="E54">
        <v>0.33333333333333331</v>
      </c>
      <c r="F54">
        <v>0</v>
      </c>
      <c r="G54">
        <v>0</v>
      </c>
      <c r="H54">
        <v>3</v>
      </c>
    </row>
    <row r="55" spans="1:8">
      <c r="A55" s="4" t="s">
        <v>117</v>
      </c>
      <c r="B55" s="3" t="s">
        <v>13</v>
      </c>
      <c r="C55" t="s">
        <v>117</v>
      </c>
      <c r="D55">
        <v>0.5</v>
      </c>
      <c r="E55">
        <v>0.5</v>
      </c>
      <c r="F55">
        <v>0</v>
      </c>
      <c r="G55">
        <v>0</v>
      </c>
      <c r="H55">
        <v>2</v>
      </c>
    </row>
    <row r="56" spans="1:8">
      <c r="A56" s="4" t="s">
        <v>119</v>
      </c>
      <c r="B56" s="3" t="s">
        <v>13</v>
      </c>
      <c r="C56" t="s">
        <v>694</v>
      </c>
      <c r="D56" t="s">
        <v>694</v>
      </c>
      <c r="E56" t="s">
        <v>694</v>
      </c>
      <c r="F56" t="s">
        <v>694</v>
      </c>
      <c r="G56" t="s">
        <v>694</v>
      </c>
      <c r="H56" t="s">
        <v>694</v>
      </c>
    </row>
    <row r="57" spans="1:8">
      <c r="A57" s="4" t="s">
        <v>121</v>
      </c>
      <c r="B57" s="3" t="s">
        <v>13</v>
      </c>
      <c r="C57" t="s">
        <v>121</v>
      </c>
      <c r="D57">
        <v>1</v>
      </c>
      <c r="E57">
        <v>0</v>
      </c>
      <c r="F57">
        <v>0</v>
      </c>
      <c r="G57">
        <v>0</v>
      </c>
      <c r="H57">
        <v>1</v>
      </c>
    </row>
    <row r="58" spans="1:8">
      <c r="A58" s="4" t="s">
        <v>123</v>
      </c>
      <c r="B58" s="3" t="s">
        <v>13</v>
      </c>
      <c r="C58" t="s">
        <v>123</v>
      </c>
      <c r="D58">
        <v>0</v>
      </c>
      <c r="E58">
        <v>1</v>
      </c>
      <c r="F58">
        <v>0</v>
      </c>
      <c r="G58">
        <v>0</v>
      </c>
      <c r="H58">
        <v>1</v>
      </c>
    </row>
    <row r="59" spans="1:8">
      <c r="A59" s="4" t="s">
        <v>125</v>
      </c>
      <c r="B59" s="3" t="s">
        <v>13</v>
      </c>
      <c r="C59" t="s">
        <v>125</v>
      </c>
      <c r="D59">
        <v>0.33333333333333331</v>
      </c>
      <c r="E59">
        <v>0.33333333333333331</v>
      </c>
      <c r="F59">
        <v>0.16666666666666666</v>
      </c>
      <c r="G59">
        <v>0.16666666666666666</v>
      </c>
      <c r="H59">
        <v>6</v>
      </c>
    </row>
    <row r="60" spans="1:8">
      <c r="A60" s="4" t="s">
        <v>127</v>
      </c>
      <c r="B60" s="3" t="s">
        <v>13</v>
      </c>
      <c r="C60" t="s">
        <v>127</v>
      </c>
      <c r="D60">
        <v>0</v>
      </c>
      <c r="E60">
        <v>0.77777777777777779</v>
      </c>
      <c r="F60">
        <v>0.22222222222222221</v>
      </c>
      <c r="G60">
        <v>0</v>
      </c>
      <c r="H60">
        <v>9</v>
      </c>
    </row>
    <row r="61" spans="1:8">
      <c r="A61" s="4" t="s">
        <v>129</v>
      </c>
      <c r="B61" s="3" t="s">
        <v>13</v>
      </c>
      <c r="C61" t="s">
        <v>129</v>
      </c>
      <c r="D61">
        <v>0</v>
      </c>
      <c r="E61">
        <v>0.5</v>
      </c>
      <c r="F61">
        <v>0.5</v>
      </c>
      <c r="G61">
        <v>0</v>
      </c>
      <c r="H61">
        <v>2</v>
      </c>
    </row>
    <row r="62" spans="1:8">
      <c r="A62" s="4" t="s">
        <v>131</v>
      </c>
      <c r="B62" s="3" t="s">
        <v>13</v>
      </c>
      <c r="C62" t="s">
        <v>694</v>
      </c>
      <c r="D62" t="s">
        <v>694</v>
      </c>
      <c r="E62" t="s">
        <v>694</v>
      </c>
      <c r="F62" t="s">
        <v>694</v>
      </c>
      <c r="G62" t="s">
        <v>694</v>
      </c>
      <c r="H62" t="s">
        <v>694</v>
      </c>
    </row>
    <row r="63" spans="1:8">
      <c r="A63" s="4" t="s">
        <v>133</v>
      </c>
      <c r="B63" s="3" t="s">
        <v>13</v>
      </c>
      <c r="C63" t="s">
        <v>133</v>
      </c>
      <c r="D63">
        <v>0.13333333333333333</v>
      </c>
      <c r="E63">
        <v>0.46666666666666667</v>
      </c>
      <c r="F63">
        <v>0.4</v>
      </c>
      <c r="G63">
        <v>0</v>
      </c>
      <c r="H63">
        <v>15</v>
      </c>
    </row>
    <row r="64" spans="1:8">
      <c r="A64" s="4" t="s">
        <v>135</v>
      </c>
      <c r="B64" s="3" t="s">
        <v>13</v>
      </c>
      <c r="C64" t="s">
        <v>135</v>
      </c>
      <c r="D64">
        <v>0.1</v>
      </c>
      <c r="E64">
        <v>0.55000000000000004</v>
      </c>
      <c r="F64">
        <v>0.35</v>
      </c>
      <c r="G64">
        <v>0</v>
      </c>
      <c r="H64">
        <v>20</v>
      </c>
    </row>
    <row r="65" spans="1:12">
      <c r="A65" s="4" t="s">
        <v>137</v>
      </c>
      <c r="B65" s="3" t="s">
        <v>13</v>
      </c>
      <c r="C65" t="s">
        <v>137</v>
      </c>
      <c r="D65">
        <v>0.2</v>
      </c>
      <c r="E65">
        <v>0.3</v>
      </c>
      <c r="F65">
        <v>0.5</v>
      </c>
      <c r="G65">
        <v>0</v>
      </c>
      <c r="H65">
        <v>20</v>
      </c>
    </row>
    <row r="66" spans="1:12">
      <c r="A66" s="4" t="s">
        <v>139</v>
      </c>
      <c r="B66" s="3" t="s">
        <v>13</v>
      </c>
      <c r="C66" t="s">
        <v>139</v>
      </c>
      <c r="D66">
        <v>0</v>
      </c>
      <c r="E66">
        <v>1</v>
      </c>
      <c r="F66">
        <v>0</v>
      </c>
      <c r="G66">
        <v>0</v>
      </c>
      <c r="H66">
        <v>1</v>
      </c>
    </row>
    <row r="67" spans="1:12">
      <c r="A67" s="4" t="s">
        <v>141</v>
      </c>
      <c r="B67" s="3" t="s">
        <v>13</v>
      </c>
      <c r="C67" t="s">
        <v>141</v>
      </c>
      <c r="D67">
        <v>0</v>
      </c>
      <c r="E67">
        <v>1</v>
      </c>
      <c r="F67">
        <v>0</v>
      </c>
      <c r="G67">
        <v>0</v>
      </c>
      <c r="H67">
        <v>8</v>
      </c>
    </row>
    <row r="68" spans="1:12">
      <c r="A68" s="4" t="s">
        <v>143</v>
      </c>
      <c r="B68" s="3" t="s">
        <v>8</v>
      </c>
      <c r="C68" t="s">
        <v>143</v>
      </c>
      <c r="D68">
        <v>1.9230769230769232E-2</v>
      </c>
      <c r="E68">
        <v>9.6153846153846159E-2</v>
      </c>
      <c r="F68">
        <v>0.86538461538461542</v>
      </c>
      <c r="G68">
        <v>1.9230769230769232E-2</v>
      </c>
      <c r="H68">
        <v>52</v>
      </c>
      <c r="I68">
        <f>D68*H68</f>
        <v>1</v>
      </c>
      <c r="J68">
        <f>E68*H68</f>
        <v>5</v>
      </c>
      <c r="K68">
        <f>F68*H68</f>
        <v>45</v>
      </c>
      <c r="L68">
        <f>G68*H68</f>
        <v>1</v>
      </c>
    </row>
    <row r="69" spans="1:12">
      <c r="A69" s="4" t="s">
        <v>145</v>
      </c>
      <c r="B69" s="3" t="s">
        <v>13</v>
      </c>
      <c r="C69" t="s">
        <v>145</v>
      </c>
      <c r="D69">
        <v>7.6923076923076927E-2</v>
      </c>
      <c r="E69">
        <v>0.46153846153846156</v>
      </c>
      <c r="F69">
        <v>0.46153846153846156</v>
      </c>
      <c r="G69">
        <v>0</v>
      </c>
      <c r="H69">
        <v>13</v>
      </c>
    </row>
    <row r="70" spans="1:12">
      <c r="A70" s="4" t="s">
        <v>147</v>
      </c>
      <c r="B70" s="3" t="s">
        <v>13</v>
      </c>
      <c r="C70" t="s">
        <v>147</v>
      </c>
      <c r="D70">
        <v>0</v>
      </c>
      <c r="E70">
        <v>0.33333333333333331</v>
      </c>
      <c r="F70">
        <v>0.66666666666666663</v>
      </c>
      <c r="G70">
        <v>0</v>
      </c>
      <c r="H70">
        <v>3</v>
      </c>
    </row>
    <row r="71" spans="1:12">
      <c r="A71" s="4" t="s">
        <v>149</v>
      </c>
      <c r="B71" s="3" t="s">
        <v>13</v>
      </c>
      <c r="C71" t="s">
        <v>149</v>
      </c>
      <c r="D71">
        <v>0</v>
      </c>
      <c r="E71">
        <v>1</v>
      </c>
      <c r="F71">
        <v>0</v>
      </c>
      <c r="G71">
        <v>0</v>
      </c>
      <c r="H71">
        <v>1</v>
      </c>
    </row>
    <row r="72" spans="1:12">
      <c r="A72" s="4" t="s">
        <v>151</v>
      </c>
      <c r="B72" s="3" t="s">
        <v>13</v>
      </c>
      <c r="C72" t="s">
        <v>694</v>
      </c>
      <c r="D72" t="s">
        <v>694</v>
      </c>
      <c r="E72" t="s">
        <v>694</v>
      </c>
      <c r="F72" t="s">
        <v>694</v>
      </c>
      <c r="G72" t="s">
        <v>694</v>
      </c>
      <c r="H72" t="s">
        <v>694</v>
      </c>
    </row>
    <row r="73" spans="1:12">
      <c r="A73" s="4" t="s">
        <v>153</v>
      </c>
      <c r="B73" s="3" t="s">
        <v>13</v>
      </c>
      <c r="C73" t="s">
        <v>153</v>
      </c>
      <c r="D73">
        <v>0</v>
      </c>
      <c r="E73">
        <v>0.6428571428571429</v>
      </c>
      <c r="F73">
        <v>0.35714285714285715</v>
      </c>
      <c r="G73">
        <v>0</v>
      </c>
      <c r="H73">
        <v>14</v>
      </c>
    </row>
    <row r="74" spans="1:12">
      <c r="A74" s="4" t="s">
        <v>155</v>
      </c>
      <c r="B74" s="3" t="s">
        <v>13</v>
      </c>
      <c r="C74" t="s">
        <v>155</v>
      </c>
      <c r="D74">
        <v>0.23809523809523808</v>
      </c>
      <c r="E74">
        <v>0.2857142857142857</v>
      </c>
      <c r="F74">
        <v>0.47619047619047616</v>
      </c>
      <c r="G74">
        <v>0</v>
      </c>
      <c r="H74">
        <v>21</v>
      </c>
    </row>
    <row r="75" spans="1:12">
      <c r="A75" s="4" t="s">
        <v>157</v>
      </c>
      <c r="B75" s="3" t="s">
        <v>13</v>
      </c>
      <c r="C75" t="s">
        <v>694</v>
      </c>
      <c r="D75" t="s">
        <v>694</v>
      </c>
      <c r="E75" t="s">
        <v>694</v>
      </c>
      <c r="F75" t="s">
        <v>694</v>
      </c>
      <c r="G75" t="s">
        <v>694</v>
      </c>
      <c r="H75" t="s">
        <v>694</v>
      </c>
    </row>
    <row r="76" spans="1:12">
      <c r="A76" s="4" t="s">
        <v>159</v>
      </c>
      <c r="B76" s="3" t="s">
        <v>8</v>
      </c>
      <c r="C76" t="s">
        <v>159</v>
      </c>
      <c r="D76">
        <v>0</v>
      </c>
      <c r="E76">
        <v>0.37704918032786883</v>
      </c>
      <c r="F76">
        <v>0.62295081967213117</v>
      </c>
      <c r="G76">
        <v>0</v>
      </c>
      <c r="H76">
        <v>61</v>
      </c>
      <c r="I76">
        <f t="shared" ref="I76:I77" si="4">D76*H76</f>
        <v>0</v>
      </c>
      <c r="J76">
        <f t="shared" ref="J76:J77" si="5">E76*H76</f>
        <v>23</v>
      </c>
      <c r="K76">
        <f t="shared" ref="K76:K77" si="6">F76*H76</f>
        <v>38</v>
      </c>
      <c r="L76">
        <f t="shared" ref="L76:L77" si="7">G76*H76</f>
        <v>0</v>
      </c>
    </row>
    <row r="77" spans="1:12">
      <c r="A77" s="4" t="s">
        <v>161</v>
      </c>
      <c r="B77" s="3" t="s">
        <v>8</v>
      </c>
      <c r="C77" t="s">
        <v>161</v>
      </c>
      <c r="D77">
        <v>0.11382113821138211</v>
      </c>
      <c r="E77">
        <v>0.32520325203252032</v>
      </c>
      <c r="F77">
        <v>0.53658536585365857</v>
      </c>
      <c r="G77">
        <v>2.4390243902439025E-2</v>
      </c>
      <c r="H77">
        <v>123</v>
      </c>
      <c r="I77">
        <f t="shared" si="4"/>
        <v>14</v>
      </c>
      <c r="J77">
        <f t="shared" si="5"/>
        <v>40</v>
      </c>
      <c r="K77">
        <f t="shared" si="6"/>
        <v>66</v>
      </c>
      <c r="L77">
        <f t="shared" si="7"/>
        <v>3</v>
      </c>
    </row>
    <row r="78" spans="1:12">
      <c r="A78" s="4" t="s">
        <v>163</v>
      </c>
      <c r="B78" s="3" t="s">
        <v>13</v>
      </c>
      <c r="C78" t="s">
        <v>694</v>
      </c>
      <c r="D78" t="s">
        <v>694</v>
      </c>
      <c r="E78" t="s">
        <v>694</v>
      </c>
      <c r="F78" t="s">
        <v>694</v>
      </c>
      <c r="G78" t="s">
        <v>694</v>
      </c>
      <c r="H78" t="s">
        <v>694</v>
      </c>
    </row>
    <row r="79" spans="1:12">
      <c r="A79" s="4" t="s">
        <v>165</v>
      </c>
      <c r="B79" s="3" t="s">
        <v>8</v>
      </c>
      <c r="C79" t="s">
        <v>165</v>
      </c>
      <c r="D79">
        <v>1.0752688172043012E-2</v>
      </c>
      <c r="E79">
        <v>0.40860215053763443</v>
      </c>
      <c r="F79">
        <v>0.55913978494623651</v>
      </c>
      <c r="G79">
        <v>2.1505376344086023E-2</v>
      </c>
      <c r="H79">
        <v>93</v>
      </c>
      <c r="I79">
        <f>D79*H79</f>
        <v>1</v>
      </c>
      <c r="J79">
        <f>E79*H79</f>
        <v>38</v>
      </c>
      <c r="K79">
        <f>F79*H79</f>
        <v>51.999999999999993</v>
      </c>
      <c r="L79">
        <f>G79*H79</f>
        <v>2</v>
      </c>
    </row>
    <row r="80" spans="1:12">
      <c r="A80" s="4" t="s">
        <v>167</v>
      </c>
      <c r="B80" s="3" t="s">
        <v>13</v>
      </c>
      <c r="C80" t="s">
        <v>167</v>
      </c>
      <c r="D80">
        <v>0.15</v>
      </c>
      <c r="E80">
        <v>0.65</v>
      </c>
      <c r="F80">
        <v>0.15</v>
      </c>
      <c r="G80">
        <v>0.05</v>
      </c>
      <c r="H80">
        <v>20</v>
      </c>
    </row>
    <row r="81" spans="1:12">
      <c r="A81" s="4" t="s">
        <v>169</v>
      </c>
      <c r="B81" s="3" t="s">
        <v>13</v>
      </c>
      <c r="C81" t="s">
        <v>169</v>
      </c>
      <c r="D81">
        <v>0</v>
      </c>
      <c r="E81">
        <v>0.66666666666666663</v>
      </c>
      <c r="F81">
        <v>0.33333333333333331</v>
      </c>
      <c r="G81">
        <v>0</v>
      </c>
      <c r="H81">
        <v>9</v>
      </c>
    </row>
    <row r="82" spans="1:12">
      <c r="A82" s="4" t="s">
        <v>171</v>
      </c>
      <c r="B82" s="3" t="s">
        <v>13</v>
      </c>
      <c r="C82" t="s">
        <v>171</v>
      </c>
      <c r="D82">
        <v>0</v>
      </c>
      <c r="E82">
        <v>0.66666666666666663</v>
      </c>
      <c r="F82">
        <v>0.33333333333333331</v>
      </c>
      <c r="G82">
        <v>0</v>
      </c>
      <c r="H82">
        <v>3</v>
      </c>
    </row>
    <row r="83" spans="1:12">
      <c r="A83" s="4" t="s">
        <v>173</v>
      </c>
      <c r="B83" s="3" t="s">
        <v>8</v>
      </c>
      <c r="C83" t="s">
        <v>173</v>
      </c>
      <c r="D83">
        <v>0</v>
      </c>
      <c r="E83">
        <v>0.5161290322580645</v>
      </c>
      <c r="F83">
        <v>0.4838709677419355</v>
      </c>
      <c r="G83">
        <v>0</v>
      </c>
      <c r="H83">
        <v>31</v>
      </c>
      <c r="I83">
        <f>D83*H83</f>
        <v>0</v>
      </c>
      <c r="J83">
        <f>E83*H83</f>
        <v>16</v>
      </c>
      <c r="K83">
        <f>F83*H83</f>
        <v>15</v>
      </c>
      <c r="L83">
        <f>G83*H83</f>
        <v>0</v>
      </c>
    </row>
    <row r="84" spans="1:12">
      <c r="A84" s="4" t="s">
        <v>175</v>
      </c>
      <c r="B84" s="3" t="s">
        <v>13</v>
      </c>
      <c r="C84" t="s">
        <v>175</v>
      </c>
      <c r="D84">
        <v>0.16666666666666666</v>
      </c>
      <c r="E84">
        <v>0.66666666666666663</v>
      </c>
      <c r="F84">
        <v>0.16666666666666666</v>
      </c>
      <c r="G84">
        <v>0</v>
      </c>
      <c r="H84">
        <v>6</v>
      </c>
    </row>
    <row r="85" spans="1:12">
      <c r="A85" s="4" t="s">
        <v>177</v>
      </c>
      <c r="B85" s="3" t="s">
        <v>13</v>
      </c>
      <c r="C85" t="s">
        <v>694</v>
      </c>
      <c r="D85" t="s">
        <v>694</v>
      </c>
      <c r="E85" t="s">
        <v>694</v>
      </c>
      <c r="F85" t="s">
        <v>694</v>
      </c>
      <c r="G85" t="s">
        <v>694</v>
      </c>
      <c r="H85" t="s">
        <v>694</v>
      </c>
    </row>
    <row r="86" spans="1:12">
      <c r="A86" s="4" t="s">
        <v>179</v>
      </c>
      <c r="B86" s="3" t="s">
        <v>13</v>
      </c>
      <c r="C86" t="s">
        <v>694</v>
      </c>
      <c r="D86" t="s">
        <v>694</v>
      </c>
      <c r="E86" t="s">
        <v>694</v>
      </c>
      <c r="F86" t="s">
        <v>694</v>
      </c>
      <c r="G86" t="s">
        <v>694</v>
      </c>
      <c r="H86" t="s">
        <v>694</v>
      </c>
    </row>
    <row r="87" spans="1:12">
      <c r="A87" s="4" t="s">
        <v>181</v>
      </c>
      <c r="B87" s="3" t="s">
        <v>13</v>
      </c>
      <c r="C87" t="s">
        <v>181</v>
      </c>
      <c r="D87">
        <v>4.5454545454545456E-2</v>
      </c>
      <c r="E87">
        <v>0.31818181818181818</v>
      </c>
      <c r="F87">
        <v>0.63636363636363635</v>
      </c>
      <c r="G87">
        <v>0</v>
      </c>
      <c r="H87">
        <v>22</v>
      </c>
    </row>
    <row r="88" spans="1:12">
      <c r="A88" s="4" t="s">
        <v>183</v>
      </c>
      <c r="B88" s="3" t="s">
        <v>13</v>
      </c>
      <c r="C88" t="s">
        <v>183</v>
      </c>
      <c r="D88">
        <v>0.33333333333333331</v>
      </c>
      <c r="E88">
        <v>0.66666666666666663</v>
      </c>
      <c r="F88">
        <v>0</v>
      </c>
      <c r="G88">
        <v>0</v>
      </c>
      <c r="H88">
        <v>6</v>
      </c>
    </row>
    <row r="89" spans="1:12">
      <c r="A89" s="4" t="s">
        <v>185</v>
      </c>
      <c r="B89" s="3" t="s">
        <v>13</v>
      </c>
      <c r="C89" t="s">
        <v>185</v>
      </c>
      <c r="D89">
        <v>0</v>
      </c>
      <c r="E89">
        <v>0.39393939393939392</v>
      </c>
      <c r="F89">
        <v>0.60606060606060608</v>
      </c>
      <c r="G89">
        <v>0</v>
      </c>
      <c r="H89">
        <v>33</v>
      </c>
    </row>
    <row r="90" spans="1:12">
      <c r="A90" s="4" t="s">
        <v>187</v>
      </c>
      <c r="B90" s="3" t="s">
        <v>13</v>
      </c>
      <c r="C90" t="s">
        <v>187</v>
      </c>
      <c r="D90">
        <v>0.125</v>
      </c>
      <c r="E90">
        <v>0.25</v>
      </c>
      <c r="F90">
        <v>0.625</v>
      </c>
      <c r="G90">
        <v>0</v>
      </c>
      <c r="H90">
        <v>8</v>
      </c>
    </row>
    <row r="91" spans="1:12">
      <c r="A91" s="4" t="s">
        <v>189</v>
      </c>
      <c r="B91" s="3" t="s">
        <v>13</v>
      </c>
      <c r="C91" t="s">
        <v>189</v>
      </c>
      <c r="D91">
        <v>0</v>
      </c>
      <c r="E91">
        <v>0.5</v>
      </c>
      <c r="F91">
        <v>0.5</v>
      </c>
      <c r="G91">
        <v>0</v>
      </c>
      <c r="H91">
        <v>8</v>
      </c>
    </row>
    <row r="92" spans="1:12">
      <c r="A92" s="4" t="s">
        <v>191</v>
      </c>
      <c r="B92" s="3" t="s">
        <v>13</v>
      </c>
      <c r="C92" t="s">
        <v>694</v>
      </c>
      <c r="D92" t="s">
        <v>694</v>
      </c>
      <c r="E92" t="s">
        <v>694</v>
      </c>
      <c r="F92" t="s">
        <v>694</v>
      </c>
      <c r="G92" t="s">
        <v>694</v>
      </c>
      <c r="H92" t="s">
        <v>694</v>
      </c>
    </row>
    <row r="93" spans="1:12">
      <c r="A93" s="4" t="s">
        <v>192</v>
      </c>
      <c r="B93" s="3" t="s">
        <v>13</v>
      </c>
      <c r="C93" t="s">
        <v>694</v>
      </c>
      <c r="D93" t="s">
        <v>694</v>
      </c>
      <c r="E93" t="s">
        <v>694</v>
      </c>
      <c r="F93" t="s">
        <v>694</v>
      </c>
      <c r="G93" t="s">
        <v>694</v>
      </c>
      <c r="H93" t="s">
        <v>694</v>
      </c>
    </row>
    <row r="94" spans="1:12">
      <c r="A94" s="4" t="s">
        <v>194</v>
      </c>
      <c r="B94" s="3" t="s">
        <v>13</v>
      </c>
      <c r="C94" t="s">
        <v>694</v>
      </c>
      <c r="D94" t="s">
        <v>694</v>
      </c>
      <c r="E94" t="s">
        <v>694</v>
      </c>
      <c r="F94" t="s">
        <v>694</v>
      </c>
      <c r="G94" t="s">
        <v>694</v>
      </c>
      <c r="H94" t="s">
        <v>694</v>
      </c>
    </row>
    <row r="95" spans="1:12">
      <c r="A95" s="4" t="s">
        <v>196</v>
      </c>
      <c r="B95" s="3" t="s">
        <v>13</v>
      </c>
      <c r="C95" t="s">
        <v>196</v>
      </c>
      <c r="D95">
        <v>0</v>
      </c>
      <c r="E95">
        <v>0</v>
      </c>
      <c r="F95">
        <v>1</v>
      </c>
      <c r="G95">
        <v>0</v>
      </c>
      <c r="H95">
        <v>1</v>
      </c>
    </row>
    <row r="96" spans="1:12">
      <c r="A96" s="4" t="s">
        <v>198</v>
      </c>
      <c r="B96" s="3" t="s">
        <v>13</v>
      </c>
      <c r="C96" t="s">
        <v>198</v>
      </c>
      <c r="D96">
        <v>1</v>
      </c>
      <c r="E96">
        <v>0</v>
      </c>
      <c r="F96">
        <v>0</v>
      </c>
      <c r="G96">
        <v>0</v>
      </c>
      <c r="H96">
        <v>2</v>
      </c>
    </row>
    <row r="97" spans="1:12">
      <c r="A97" s="4" t="s">
        <v>200</v>
      </c>
      <c r="B97" s="3" t="s">
        <v>13</v>
      </c>
      <c r="C97" t="s">
        <v>200</v>
      </c>
      <c r="D97">
        <v>9.0909090909090912E-2</v>
      </c>
      <c r="E97">
        <v>0.36363636363636365</v>
      </c>
      <c r="F97">
        <v>0.54545454545454541</v>
      </c>
      <c r="G97">
        <v>0</v>
      </c>
      <c r="H97">
        <v>11</v>
      </c>
    </row>
    <row r="98" spans="1:12">
      <c r="A98" s="4" t="s">
        <v>202</v>
      </c>
      <c r="B98" s="3" t="s">
        <v>8</v>
      </c>
      <c r="C98" t="s">
        <v>202</v>
      </c>
      <c r="D98">
        <v>3.5087719298245612E-2</v>
      </c>
      <c r="E98">
        <v>0.21052631578947367</v>
      </c>
      <c r="F98">
        <v>0.7192982456140351</v>
      </c>
      <c r="G98">
        <v>3.5087719298245612E-2</v>
      </c>
      <c r="H98">
        <v>57</v>
      </c>
      <c r="I98">
        <f>D98*H98</f>
        <v>2</v>
      </c>
      <c r="J98">
        <f>E98*H98</f>
        <v>12</v>
      </c>
      <c r="K98">
        <f>F98*H98</f>
        <v>41</v>
      </c>
      <c r="L98">
        <f>G98*H98</f>
        <v>2</v>
      </c>
    </row>
    <row r="99" spans="1:12">
      <c r="A99" s="4" t="s">
        <v>204</v>
      </c>
      <c r="B99" s="3" t="s">
        <v>13</v>
      </c>
      <c r="C99" t="s">
        <v>204</v>
      </c>
      <c r="D99">
        <v>0</v>
      </c>
      <c r="E99">
        <v>0.375</v>
      </c>
      <c r="F99">
        <v>0.625</v>
      </c>
      <c r="G99">
        <v>0</v>
      </c>
      <c r="H99">
        <v>8</v>
      </c>
    </row>
    <row r="100" spans="1:12">
      <c r="A100" s="4" t="s">
        <v>206</v>
      </c>
      <c r="B100" s="3" t="s">
        <v>13</v>
      </c>
      <c r="C100" t="s">
        <v>206</v>
      </c>
      <c r="D100">
        <v>1</v>
      </c>
      <c r="E100">
        <v>0</v>
      </c>
      <c r="F100">
        <v>0</v>
      </c>
      <c r="G100">
        <v>0</v>
      </c>
      <c r="H100">
        <v>1</v>
      </c>
    </row>
    <row r="101" spans="1:12">
      <c r="A101" s="4" t="s">
        <v>208</v>
      </c>
      <c r="B101" s="3" t="s">
        <v>13</v>
      </c>
      <c r="C101" t="s">
        <v>208</v>
      </c>
      <c r="D101">
        <v>0.14285714285714285</v>
      </c>
      <c r="E101">
        <v>0.42857142857142855</v>
      </c>
      <c r="F101">
        <v>0.42857142857142855</v>
      </c>
      <c r="G101">
        <v>0</v>
      </c>
      <c r="H101">
        <v>14</v>
      </c>
    </row>
    <row r="102" spans="1:12">
      <c r="A102" s="4" t="s">
        <v>684</v>
      </c>
      <c r="B102" s="3" t="s">
        <v>13</v>
      </c>
      <c r="C102" t="s">
        <v>694</v>
      </c>
      <c r="D102" t="s">
        <v>694</v>
      </c>
      <c r="E102" t="s">
        <v>694</v>
      </c>
      <c r="F102" t="s">
        <v>694</v>
      </c>
      <c r="G102" t="s">
        <v>694</v>
      </c>
      <c r="H102" t="s">
        <v>694</v>
      </c>
    </row>
    <row r="103" spans="1:12">
      <c r="A103" s="4" t="s">
        <v>213</v>
      </c>
      <c r="B103" s="3" t="s">
        <v>13</v>
      </c>
      <c r="C103" t="s">
        <v>694</v>
      </c>
      <c r="D103" t="s">
        <v>694</v>
      </c>
      <c r="E103" t="s">
        <v>694</v>
      </c>
      <c r="F103" t="s">
        <v>694</v>
      </c>
      <c r="G103" t="s">
        <v>694</v>
      </c>
      <c r="H103" t="s">
        <v>694</v>
      </c>
    </row>
    <row r="104" spans="1:12">
      <c r="A104" s="4" t="s">
        <v>210</v>
      </c>
      <c r="B104" s="3" t="s">
        <v>13</v>
      </c>
      <c r="C104" t="s">
        <v>694</v>
      </c>
      <c r="D104" t="s">
        <v>694</v>
      </c>
      <c r="E104" t="s">
        <v>694</v>
      </c>
      <c r="F104" t="s">
        <v>694</v>
      </c>
      <c r="G104" t="s">
        <v>694</v>
      </c>
      <c r="H104" t="s">
        <v>694</v>
      </c>
    </row>
    <row r="105" spans="1:12">
      <c r="A105" s="4" t="s">
        <v>212</v>
      </c>
      <c r="B105" s="3" t="s">
        <v>13</v>
      </c>
      <c r="C105" t="s">
        <v>694</v>
      </c>
      <c r="D105" t="s">
        <v>694</v>
      </c>
      <c r="E105" t="s">
        <v>694</v>
      </c>
      <c r="F105" t="s">
        <v>694</v>
      </c>
      <c r="G105" t="s">
        <v>694</v>
      </c>
      <c r="H105" t="s">
        <v>694</v>
      </c>
    </row>
    <row r="106" spans="1:12">
      <c r="A106" s="4" t="s">
        <v>215</v>
      </c>
      <c r="B106" s="3" t="s">
        <v>13</v>
      </c>
      <c r="C106" t="s">
        <v>694</v>
      </c>
      <c r="D106" t="s">
        <v>694</v>
      </c>
      <c r="E106" t="s">
        <v>694</v>
      </c>
      <c r="F106" t="s">
        <v>694</v>
      </c>
      <c r="G106" t="s">
        <v>694</v>
      </c>
      <c r="H106" t="s">
        <v>694</v>
      </c>
    </row>
    <row r="107" spans="1:12">
      <c r="A107" s="4" t="s">
        <v>217</v>
      </c>
      <c r="B107" s="3" t="s">
        <v>13</v>
      </c>
      <c r="C107" t="s">
        <v>694</v>
      </c>
      <c r="D107" t="s">
        <v>694</v>
      </c>
      <c r="E107" t="s">
        <v>694</v>
      </c>
      <c r="F107" t="s">
        <v>694</v>
      </c>
      <c r="G107" t="s">
        <v>694</v>
      </c>
      <c r="H107" t="s">
        <v>694</v>
      </c>
    </row>
    <row r="108" spans="1:12">
      <c r="A108" t="s">
        <v>696</v>
      </c>
      <c r="B108" s="3" t="s">
        <v>13</v>
      </c>
      <c r="C108" t="s">
        <v>694</v>
      </c>
      <c r="D108" t="s">
        <v>694</v>
      </c>
      <c r="E108">
        <v>1</v>
      </c>
      <c r="F108" t="s">
        <v>694</v>
      </c>
      <c r="G108" t="s">
        <v>694</v>
      </c>
      <c r="H108">
        <v>1</v>
      </c>
    </row>
    <row r="109" spans="1:12">
      <c r="A109" s="4" t="s">
        <v>220</v>
      </c>
      <c r="B109" s="3" t="s">
        <v>13</v>
      </c>
      <c r="C109" t="s">
        <v>220</v>
      </c>
      <c r="D109">
        <v>3.7037037037037035E-2</v>
      </c>
      <c r="E109">
        <v>0.22222222222222221</v>
      </c>
      <c r="F109">
        <v>0.7407407407407407</v>
      </c>
      <c r="G109">
        <v>0</v>
      </c>
      <c r="H109">
        <v>27</v>
      </c>
    </row>
    <row r="110" spans="1:12">
      <c r="A110" s="4" t="s">
        <v>222</v>
      </c>
      <c r="B110" s="3" t="s">
        <v>13</v>
      </c>
      <c r="C110" t="s">
        <v>694</v>
      </c>
      <c r="D110" t="s">
        <v>694</v>
      </c>
      <c r="E110" t="s">
        <v>694</v>
      </c>
      <c r="F110" t="s">
        <v>694</v>
      </c>
      <c r="G110" t="s">
        <v>694</v>
      </c>
      <c r="H110" t="s">
        <v>694</v>
      </c>
    </row>
    <row r="111" spans="1:12">
      <c r="A111" s="4" t="s">
        <v>224</v>
      </c>
      <c r="B111" s="3" t="s">
        <v>13</v>
      </c>
      <c r="C111" t="s">
        <v>224</v>
      </c>
      <c r="D111">
        <v>0.2</v>
      </c>
      <c r="E111">
        <v>0.8</v>
      </c>
      <c r="F111">
        <v>0</v>
      </c>
      <c r="G111">
        <v>0</v>
      </c>
      <c r="H111">
        <v>5</v>
      </c>
    </row>
    <row r="112" spans="1:12">
      <c r="A112" s="4" t="s">
        <v>226</v>
      </c>
      <c r="B112" s="3" t="s">
        <v>13</v>
      </c>
      <c r="C112" t="s">
        <v>694</v>
      </c>
      <c r="D112" t="s">
        <v>694</v>
      </c>
      <c r="E112" t="s">
        <v>694</v>
      </c>
      <c r="F112" t="s">
        <v>694</v>
      </c>
      <c r="G112" t="s">
        <v>694</v>
      </c>
      <c r="H112" t="s">
        <v>694</v>
      </c>
    </row>
    <row r="113" spans="1:12">
      <c r="A113" s="4" t="s">
        <v>228</v>
      </c>
      <c r="B113" s="3" t="s">
        <v>13</v>
      </c>
      <c r="C113" t="s">
        <v>228</v>
      </c>
      <c r="D113">
        <v>4.3478260869565216E-2</v>
      </c>
      <c r="E113">
        <v>0.47826086956521741</v>
      </c>
      <c r="F113">
        <v>0.47826086956521741</v>
      </c>
      <c r="G113">
        <v>0</v>
      </c>
      <c r="H113">
        <v>23</v>
      </c>
    </row>
    <row r="114" spans="1:12">
      <c r="A114" s="4" t="s">
        <v>230</v>
      </c>
      <c r="B114" s="3" t="s">
        <v>8</v>
      </c>
      <c r="C114" t="s">
        <v>230</v>
      </c>
      <c r="D114">
        <v>0</v>
      </c>
      <c r="E114">
        <v>0.32631578947368423</v>
      </c>
      <c r="F114">
        <v>0.67368421052631577</v>
      </c>
      <c r="G114">
        <v>0</v>
      </c>
      <c r="H114">
        <v>95</v>
      </c>
      <c r="I114">
        <f t="shared" ref="I114:I115" si="8">D114*H114</f>
        <v>0</v>
      </c>
      <c r="J114">
        <f t="shared" ref="J114:J115" si="9">E114*H114</f>
        <v>31</v>
      </c>
      <c r="K114">
        <f t="shared" ref="K114:K115" si="10">F114*H114</f>
        <v>64</v>
      </c>
      <c r="L114">
        <f t="shared" ref="L114:L115" si="11">G114*H114</f>
        <v>0</v>
      </c>
    </row>
    <row r="115" spans="1:12">
      <c r="A115" s="4" t="s">
        <v>232</v>
      </c>
      <c r="B115" s="3" t="s">
        <v>8</v>
      </c>
      <c r="C115" t="s">
        <v>232</v>
      </c>
      <c r="D115">
        <v>6.0344827586206899E-2</v>
      </c>
      <c r="E115">
        <v>0.31896551724137934</v>
      </c>
      <c r="F115">
        <v>0.61206896551724133</v>
      </c>
      <c r="G115">
        <v>8.6206896551724137E-3</v>
      </c>
      <c r="H115">
        <v>116</v>
      </c>
      <c r="I115">
        <f t="shared" si="8"/>
        <v>7</v>
      </c>
      <c r="J115">
        <f t="shared" si="9"/>
        <v>37</v>
      </c>
      <c r="K115">
        <f t="shared" si="10"/>
        <v>71</v>
      </c>
      <c r="L115">
        <f t="shared" si="11"/>
        <v>1</v>
      </c>
    </row>
    <row r="116" spans="1:12">
      <c r="A116" s="5" t="s">
        <v>234</v>
      </c>
      <c r="B116" s="3" t="s">
        <v>13</v>
      </c>
      <c r="C116" t="s">
        <v>234</v>
      </c>
      <c r="D116">
        <v>0</v>
      </c>
      <c r="E116">
        <v>0.83333333333333337</v>
      </c>
      <c r="F116">
        <v>0.16666666666666666</v>
      </c>
      <c r="G116">
        <v>0</v>
      </c>
      <c r="H116">
        <v>6</v>
      </c>
    </row>
    <row r="117" spans="1:12">
      <c r="A117" s="4" t="s">
        <v>236</v>
      </c>
      <c r="B117" s="3" t="s">
        <v>13</v>
      </c>
      <c r="C117" t="s">
        <v>236</v>
      </c>
      <c r="D117">
        <v>0</v>
      </c>
      <c r="E117">
        <v>0.42857142857142855</v>
      </c>
      <c r="F117">
        <v>0.5714285714285714</v>
      </c>
      <c r="G117">
        <v>0</v>
      </c>
      <c r="H117">
        <v>7</v>
      </c>
    </row>
    <row r="118" spans="1:12">
      <c r="A118" s="4" t="s">
        <v>238</v>
      </c>
      <c r="B118" s="3" t="s">
        <v>13</v>
      </c>
      <c r="C118" t="s">
        <v>238</v>
      </c>
      <c r="D118">
        <v>0</v>
      </c>
      <c r="E118">
        <v>0.4</v>
      </c>
      <c r="F118">
        <v>0.6</v>
      </c>
      <c r="G118">
        <v>0</v>
      </c>
      <c r="H118">
        <v>5</v>
      </c>
    </row>
    <row r="119" spans="1:12">
      <c r="A119" s="4" t="s">
        <v>240</v>
      </c>
      <c r="B119" s="3" t="s">
        <v>13</v>
      </c>
      <c r="C119" t="s">
        <v>694</v>
      </c>
      <c r="D119" t="s">
        <v>694</v>
      </c>
      <c r="E119" t="s">
        <v>694</v>
      </c>
      <c r="F119" t="s">
        <v>694</v>
      </c>
      <c r="G119" t="s">
        <v>694</v>
      </c>
      <c r="H119" t="s">
        <v>694</v>
      </c>
    </row>
    <row r="120" spans="1:12">
      <c r="A120" s="4" t="s">
        <v>242</v>
      </c>
      <c r="B120" s="3" t="s">
        <v>13</v>
      </c>
      <c r="C120" t="s">
        <v>242</v>
      </c>
      <c r="D120">
        <v>0</v>
      </c>
      <c r="E120">
        <v>1</v>
      </c>
      <c r="F120">
        <v>0</v>
      </c>
      <c r="G120">
        <v>0</v>
      </c>
      <c r="H120">
        <v>6</v>
      </c>
    </row>
    <row r="121" spans="1:12">
      <c r="A121" s="4" t="s">
        <v>244</v>
      </c>
      <c r="B121" s="3" t="s">
        <v>13</v>
      </c>
      <c r="C121" t="s">
        <v>244</v>
      </c>
      <c r="D121">
        <v>0</v>
      </c>
      <c r="E121">
        <v>1</v>
      </c>
      <c r="F121">
        <v>0</v>
      </c>
      <c r="G121">
        <v>0</v>
      </c>
      <c r="H121">
        <v>3</v>
      </c>
    </row>
    <row r="122" spans="1:12">
      <c r="A122" s="4" t="s">
        <v>246</v>
      </c>
      <c r="B122" s="3" t="s">
        <v>13</v>
      </c>
      <c r="C122" t="s">
        <v>694</v>
      </c>
      <c r="D122" t="s">
        <v>694</v>
      </c>
      <c r="E122" t="s">
        <v>694</v>
      </c>
      <c r="F122" t="s">
        <v>694</v>
      </c>
      <c r="G122" t="s">
        <v>694</v>
      </c>
      <c r="H122" t="s">
        <v>694</v>
      </c>
    </row>
    <row r="123" spans="1:12">
      <c r="A123" s="4" t="s">
        <v>248</v>
      </c>
      <c r="B123" s="3" t="s">
        <v>13</v>
      </c>
      <c r="C123" t="s">
        <v>248</v>
      </c>
      <c r="D123">
        <v>0.5714285714285714</v>
      </c>
      <c r="E123">
        <v>0.2857142857142857</v>
      </c>
      <c r="F123">
        <v>0.14285714285714285</v>
      </c>
      <c r="G123">
        <v>0</v>
      </c>
      <c r="H123">
        <v>7</v>
      </c>
    </row>
    <row r="124" spans="1:12">
      <c r="A124" s="4" t="s">
        <v>250</v>
      </c>
      <c r="B124" s="3" t="s">
        <v>13</v>
      </c>
      <c r="C124" t="s">
        <v>694</v>
      </c>
      <c r="D124" t="s">
        <v>694</v>
      </c>
      <c r="E124" t="s">
        <v>694</v>
      </c>
      <c r="F124" t="s">
        <v>694</v>
      </c>
      <c r="G124" t="s">
        <v>694</v>
      </c>
      <c r="H124" t="s">
        <v>694</v>
      </c>
    </row>
    <row r="125" spans="1:12">
      <c r="A125" s="4" t="s">
        <v>252</v>
      </c>
      <c r="B125" s="3" t="s">
        <v>13</v>
      </c>
      <c r="C125" t="s">
        <v>252</v>
      </c>
      <c r="D125">
        <v>0</v>
      </c>
      <c r="E125">
        <v>0.35483870967741937</v>
      </c>
      <c r="F125">
        <v>0.64516129032258063</v>
      </c>
      <c r="G125">
        <v>0</v>
      </c>
      <c r="H125">
        <v>31</v>
      </c>
    </row>
    <row r="126" spans="1:12">
      <c r="A126" s="4" t="s">
        <v>254</v>
      </c>
      <c r="B126" s="3" t="s">
        <v>13</v>
      </c>
      <c r="C126" t="s">
        <v>254</v>
      </c>
      <c r="D126">
        <v>0.06</v>
      </c>
      <c r="E126">
        <v>0.52</v>
      </c>
      <c r="F126">
        <v>0.38</v>
      </c>
      <c r="G126">
        <v>0.04</v>
      </c>
      <c r="H126">
        <v>50</v>
      </c>
    </row>
    <row r="127" spans="1:12">
      <c r="A127" s="4" t="s">
        <v>256</v>
      </c>
      <c r="B127" s="3" t="s">
        <v>13</v>
      </c>
      <c r="C127" t="s">
        <v>256</v>
      </c>
      <c r="D127">
        <v>6.6666666666666666E-2</v>
      </c>
      <c r="E127">
        <v>0.4</v>
      </c>
      <c r="F127">
        <v>0.46666666666666667</v>
      </c>
      <c r="G127">
        <v>6.6666666666666666E-2</v>
      </c>
      <c r="H127">
        <v>15</v>
      </c>
    </row>
    <row r="128" spans="1:12">
      <c r="A128" s="4" t="s">
        <v>257</v>
      </c>
      <c r="B128" s="3" t="s">
        <v>13</v>
      </c>
      <c r="C128" t="s">
        <v>257</v>
      </c>
      <c r="D128">
        <v>0</v>
      </c>
      <c r="E128">
        <v>1</v>
      </c>
      <c r="F128">
        <v>0</v>
      </c>
      <c r="G128">
        <v>0</v>
      </c>
      <c r="H128">
        <v>2</v>
      </c>
    </row>
    <row r="129" spans="1:12">
      <c r="A129" s="4" t="s">
        <v>259</v>
      </c>
      <c r="B129" s="3" t="s">
        <v>13</v>
      </c>
      <c r="C129" t="s">
        <v>259</v>
      </c>
      <c r="D129">
        <v>0</v>
      </c>
      <c r="E129">
        <v>0.5</v>
      </c>
      <c r="F129">
        <v>0.5</v>
      </c>
      <c r="G129">
        <v>0</v>
      </c>
      <c r="H129">
        <v>2</v>
      </c>
    </row>
    <row r="130" spans="1:12">
      <c r="A130" s="4" t="s">
        <v>261</v>
      </c>
      <c r="B130" s="3" t="s">
        <v>13</v>
      </c>
      <c r="C130" t="s">
        <v>261</v>
      </c>
      <c r="D130">
        <v>1</v>
      </c>
      <c r="E130">
        <v>0</v>
      </c>
      <c r="F130">
        <v>0</v>
      </c>
      <c r="G130">
        <v>0</v>
      </c>
      <c r="H130">
        <v>1</v>
      </c>
    </row>
    <row r="131" spans="1:12">
      <c r="A131" s="4" t="s">
        <v>263</v>
      </c>
      <c r="B131" s="3" t="s">
        <v>13</v>
      </c>
      <c r="C131" t="s">
        <v>263</v>
      </c>
      <c r="D131">
        <v>0.13157894736842105</v>
      </c>
      <c r="E131">
        <v>0.57894736842105265</v>
      </c>
      <c r="F131">
        <v>0.28947368421052633</v>
      </c>
      <c r="G131">
        <v>0</v>
      </c>
      <c r="H131">
        <v>38</v>
      </c>
    </row>
    <row r="132" spans="1:12">
      <c r="A132" s="4" t="s">
        <v>265</v>
      </c>
      <c r="B132" s="3" t="s">
        <v>13</v>
      </c>
      <c r="C132" t="s">
        <v>265</v>
      </c>
      <c r="D132">
        <v>0</v>
      </c>
      <c r="E132">
        <v>0.66666666666666663</v>
      </c>
      <c r="F132">
        <v>0.33333333333333331</v>
      </c>
      <c r="G132">
        <v>0</v>
      </c>
      <c r="H132">
        <v>3</v>
      </c>
    </row>
    <row r="133" spans="1:12">
      <c r="A133" s="4" t="s">
        <v>267</v>
      </c>
      <c r="B133" s="3" t="s">
        <v>13</v>
      </c>
      <c r="C133" t="s">
        <v>694</v>
      </c>
      <c r="D133" t="s">
        <v>694</v>
      </c>
      <c r="E133" t="s">
        <v>694</v>
      </c>
      <c r="F133" t="s">
        <v>694</v>
      </c>
      <c r="G133" t="s">
        <v>694</v>
      </c>
      <c r="H133" t="s">
        <v>694</v>
      </c>
    </row>
    <row r="134" spans="1:12">
      <c r="A134" s="4" t="s">
        <v>269</v>
      </c>
      <c r="B134" s="3" t="s">
        <v>13</v>
      </c>
      <c r="C134" t="s">
        <v>694</v>
      </c>
      <c r="D134" t="s">
        <v>694</v>
      </c>
      <c r="E134">
        <v>2</v>
      </c>
      <c r="H134">
        <v>2</v>
      </c>
    </row>
    <row r="135" spans="1:12">
      <c r="A135" s="4" t="s">
        <v>271</v>
      </c>
      <c r="B135" s="3" t="s">
        <v>13</v>
      </c>
      <c r="C135" t="s">
        <v>271</v>
      </c>
      <c r="D135">
        <v>0</v>
      </c>
      <c r="E135">
        <v>1</v>
      </c>
      <c r="F135">
        <v>0</v>
      </c>
      <c r="G135">
        <v>0</v>
      </c>
      <c r="H135">
        <v>1</v>
      </c>
    </row>
    <row r="136" spans="1:12">
      <c r="A136" s="4" t="s">
        <v>273</v>
      </c>
      <c r="B136" s="3" t="s">
        <v>13</v>
      </c>
      <c r="C136" t="s">
        <v>273</v>
      </c>
      <c r="D136">
        <v>0.15384615384615385</v>
      </c>
      <c r="E136">
        <v>0.76923076923076927</v>
      </c>
      <c r="F136">
        <v>7.6923076923076927E-2</v>
      </c>
      <c r="G136">
        <v>0</v>
      </c>
      <c r="H136">
        <v>26</v>
      </c>
    </row>
    <row r="137" spans="1:12">
      <c r="A137" s="4" t="s">
        <v>275</v>
      </c>
      <c r="B137" s="3" t="s">
        <v>13</v>
      </c>
      <c r="C137" t="s">
        <v>275</v>
      </c>
      <c r="D137">
        <v>0</v>
      </c>
      <c r="E137">
        <v>1</v>
      </c>
      <c r="F137">
        <v>0</v>
      </c>
      <c r="G137">
        <v>0</v>
      </c>
      <c r="H137">
        <v>4</v>
      </c>
    </row>
    <row r="138" spans="1:12">
      <c r="A138" s="4" t="s">
        <v>277</v>
      </c>
      <c r="B138" s="3" t="s">
        <v>13</v>
      </c>
      <c r="C138" t="s">
        <v>277</v>
      </c>
      <c r="D138">
        <v>0</v>
      </c>
      <c r="E138">
        <v>1</v>
      </c>
      <c r="F138">
        <v>0</v>
      </c>
      <c r="G138">
        <v>0</v>
      </c>
      <c r="H138">
        <v>2</v>
      </c>
    </row>
    <row r="139" spans="1:12">
      <c r="A139" s="4" t="s">
        <v>279</v>
      </c>
      <c r="B139" s="3" t="s">
        <v>13</v>
      </c>
      <c r="C139" t="s">
        <v>279</v>
      </c>
      <c r="D139">
        <v>0.5</v>
      </c>
      <c r="E139">
        <v>0.5</v>
      </c>
      <c r="F139">
        <v>0</v>
      </c>
      <c r="G139">
        <v>0</v>
      </c>
      <c r="H139">
        <v>2</v>
      </c>
    </row>
    <row r="140" spans="1:12">
      <c r="A140" s="4" t="s">
        <v>281</v>
      </c>
      <c r="B140" s="3" t="s">
        <v>13</v>
      </c>
      <c r="C140" t="s">
        <v>281</v>
      </c>
      <c r="D140">
        <v>0.125</v>
      </c>
      <c r="E140">
        <v>0.25</v>
      </c>
      <c r="F140">
        <v>0.625</v>
      </c>
      <c r="G140">
        <v>0</v>
      </c>
      <c r="H140">
        <v>8</v>
      </c>
    </row>
    <row r="141" spans="1:12">
      <c r="A141" s="4" t="s">
        <v>283</v>
      </c>
      <c r="B141" s="3" t="s">
        <v>13</v>
      </c>
      <c r="C141" t="s">
        <v>283</v>
      </c>
      <c r="D141">
        <v>0.33333333333333331</v>
      </c>
      <c r="E141">
        <v>0.66666666666666663</v>
      </c>
      <c r="F141">
        <v>0</v>
      </c>
      <c r="G141">
        <v>0</v>
      </c>
      <c r="H141">
        <v>6</v>
      </c>
    </row>
    <row r="142" spans="1:12">
      <c r="A142" s="4" t="s">
        <v>285</v>
      </c>
      <c r="B142" s="3" t="s">
        <v>8</v>
      </c>
      <c r="C142" t="s">
        <v>285</v>
      </c>
      <c r="D142">
        <v>1.8867924528301886E-2</v>
      </c>
      <c r="E142">
        <v>0.24528301886792453</v>
      </c>
      <c r="F142">
        <v>0.73584905660377353</v>
      </c>
      <c r="G142">
        <v>0</v>
      </c>
      <c r="H142">
        <v>53</v>
      </c>
      <c r="I142">
        <f>D142*H142</f>
        <v>1</v>
      </c>
      <c r="J142">
        <f>E142*H142</f>
        <v>13</v>
      </c>
      <c r="K142">
        <f>F142*H142</f>
        <v>39</v>
      </c>
      <c r="L142">
        <f>G142*H142</f>
        <v>0</v>
      </c>
    </row>
    <row r="143" spans="1:12">
      <c r="A143" s="4" t="s">
        <v>287</v>
      </c>
      <c r="B143" s="3" t="s">
        <v>13</v>
      </c>
      <c r="C143" t="s">
        <v>694</v>
      </c>
      <c r="D143" t="s">
        <v>694</v>
      </c>
      <c r="E143" t="s">
        <v>694</v>
      </c>
      <c r="F143" t="s">
        <v>694</v>
      </c>
      <c r="G143" t="s">
        <v>694</v>
      </c>
      <c r="H143" t="s">
        <v>694</v>
      </c>
    </row>
    <row r="144" spans="1:12">
      <c r="A144" s="4" t="s">
        <v>289</v>
      </c>
      <c r="B144" s="3" t="s">
        <v>8</v>
      </c>
      <c r="C144" t="s">
        <v>289</v>
      </c>
      <c r="D144">
        <v>0</v>
      </c>
      <c r="E144">
        <v>0.17073170731707318</v>
      </c>
      <c r="F144">
        <v>0.82926829268292679</v>
      </c>
      <c r="G144">
        <v>0</v>
      </c>
      <c r="H144">
        <v>41</v>
      </c>
      <c r="I144">
        <f>D144*H144</f>
        <v>0</v>
      </c>
      <c r="J144">
        <f>E144*H144</f>
        <v>7.0000000000000009</v>
      </c>
      <c r="K144">
        <f>F144*H144</f>
        <v>34</v>
      </c>
      <c r="L144">
        <f>G144*H144</f>
        <v>0</v>
      </c>
    </row>
    <row r="145" spans="1:12">
      <c r="A145" s="4" t="s">
        <v>291</v>
      </c>
      <c r="B145" s="3" t="s">
        <v>13</v>
      </c>
      <c r="C145" t="s">
        <v>291</v>
      </c>
      <c r="D145">
        <v>0</v>
      </c>
      <c r="E145">
        <v>0</v>
      </c>
      <c r="F145">
        <v>1</v>
      </c>
      <c r="G145">
        <v>0</v>
      </c>
      <c r="H145">
        <v>1</v>
      </c>
    </row>
    <row r="146" spans="1:12">
      <c r="A146" s="4" t="s">
        <v>293</v>
      </c>
      <c r="B146" s="3" t="s">
        <v>13</v>
      </c>
      <c r="C146" t="s">
        <v>293</v>
      </c>
      <c r="D146">
        <v>0</v>
      </c>
      <c r="E146">
        <v>1</v>
      </c>
      <c r="F146">
        <v>0</v>
      </c>
      <c r="G146">
        <v>0</v>
      </c>
      <c r="H146">
        <v>1</v>
      </c>
    </row>
    <row r="147" spans="1:12">
      <c r="A147" s="4" t="s">
        <v>295</v>
      </c>
      <c r="B147" s="3" t="s">
        <v>13</v>
      </c>
      <c r="C147" t="s">
        <v>295</v>
      </c>
      <c r="D147">
        <v>0.33333333333333331</v>
      </c>
      <c r="E147">
        <v>0.33333333333333331</v>
      </c>
      <c r="F147">
        <v>0.33333333333333331</v>
      </c>
      <c r="G147">
        <v>0</v>
      </c>
      <c r="H147">
        <v>6</v>
      </c>
    </row>
    <row r="148" spans="1:12">
      <c r="A148" s="4" t="s">
        <v>297</v>
      </c>
      <c r="B148" s="3" t="s">
        <v>13</v>
      </c>
      <c r="C148" t="s">
        <v>297</v>
      </c>
      <c r="D148">
        <v>0</v>
      </c>
      <c r="E148">
        <v>1</v>
      </c>
      <c r="F148">
        <v>0</v>
      </c>
      <c r="G148">
        <v>0</v>
      </c>
      <c r="H148">
        <v>2</v>
      </c>
    </row>
    <row r="149" spans="1:12">
      <c r="A149" s="4" t="s">
        <v>299</v>
      </c>
      <c r="B149" s="3" t="s">
        <v>13</v>
      </c>
      <c r="C149" t="s">
        <v>694</v>
      </c>
      <c r="D149" t="s">
        <v>694</v>
      </c>
      <c r="E149" t="s">
        <v>694</v>
      </c>
      <c r="F149" t="s">
        <v>694</v>
      </c>
      <c r="G149" t="s">
        <v>694</v>
      </c>
      <c r="H149" t="s">
        <v>694</v>
      </c>
    </row>
    <row r="150" spans="1:12">
      <c r="A150" s="4" t="s">
        <v>301</v>
      </c>
      <c r="B150" s="3" t="s">
        <v>13</v>
      </c>
      <c r="C150" t="s">
        <v>301</v>
      </c>
      <c r="D150">
        <v>0</v>
      </c>
      <c r="E150">
        <v>0.4</v>
      </c>
      <c r="F150">
        <v>0.6</v>
      </c>
      <c r="G150">
        <v>0</v>
      </c>
      <c r="H150">
        <v>15</v>
      </c>
    </row>
    <row r="151" spans="1:12">
      <c r="A151" s="4" t="s">
        <v>303</v>
      </c>
      <c r="B151" s="3" t="s">
        <v>13</v>
      </c>
      <c r="C151" t="s">
        <v>303</v>
      </c>
      <c r="D151">
        <v>0</v>
      </c>
      <c r="E151">
        <v>0.63636363636363635</v>
      </c>
      <c r="F151">
        <v>0.36363636363636365</v>
      </c>
      <c r="G151">
        <v>0</v>
      </c>
      <c r="H151">
        <v>11</v>
      </c>
    </row>
    <row r="152" spans="1:12">
      <c r="A152" s="4" t="s">
        <v>305</v>
      </c>
      <c r="B152" s="3" t="s">
        <v>13</v>
      </c>
      <c r="C152" t="s">
        <v>305</v>
      </c>
      <c r="D152">
        <v>0</v>
      </c>
      <c r="E152">
        <v>0</v>
      </c>
      <c r="F152">
        <v>1</v>
      </c>
      <c r="G152">
        <v>0</v>
      </c>
      <c r="H152">
        <v>1</v>
      </c>
    </row>
    <row r="153" spans="1:12">
      <c r="A153" s="4" t="s">
        <v>307</v>
      </c>
      <c r="B153" s="3" t="s">
        <v>13</v>
      </c>
      <c r="C153" t="s">
        <v>307</v>
      </c>
      <c r="D153">
        <v>0.16949152542372881</v>
      </c>
      <c r="E153">
        <v>0.5423728813559322</v>
      </c>
      <c r="F153">
        <v>0.25423728813559321</v>
      </c>
      <c r="G153">
        <v>3.3898305084745763E-2</v>
      </c>
      <c r="H153">
        <v>59</v>
      </c>
    </row>
    <row r="154" spans="1:12">
      <c r="A154" s="4" t="s">
        <v>309</v>
      </c>
      <c r="B154" s="3" t="s">
        <v>13</v>
      </c>
      <c r="C154" t="s">
        <v>309</v>
      </c>
      <c r="D154">
        <v>0</v>
      </c>
      <c r="E154">
        <v>0.4</v>
      </c>
      <c r="F154">
        <v>0.6</v>
      </c>
      <c r="G154">
        <v>0</v>
      </c>
      <c r="H154">
        <v>5</v>
      </c>
    </row>
    <row r="155" spans="1:12">
      <c r="A155" s="4" t="s">
        <v>311</v>
      </c>
      <c r="B155" s="3" t="s">
        <v>13</v>
      </c>
      <c r="C155" t="s">
        <v>311</v>
      </c>
      <c r="D155">
        <v>0.33333333333333331</v>
      </c>
      <c r="E155">
        <v>0.25</v>
      </c>
      <c r="F155">
        <v>0.41666666666666669</v>
      </c>
      <c r="G155">
        <v>0</v>
      </c>
      <c r="H155">
        <v>12</v>
      </c>
    </row>
    <row r="156" spans="1:12">
      <c r="A156" s="4" t="s">
        <v>313</v>
      </c>
      <c r="B156" s="3" t="s">
        <v>13</v>
      </c>
      <c r="C156" t="s">
        <v>313</v>
      </c>
      <c r="D156">
        <v>0</v>
      </c>
      <c r="E156">
        <v>0.33333333333333331</v>
      </c>
      <c r="F156">
        <v>0.66666666666666663</v>
      </c>
      <c r="G156">
        <v>0</v>
      </c>
      <c r="H156">
        <v>6</v>
      </c>
    </row>
    <row r="157" spans="1:12">
      <c r="A157" s="4" t="s">
        <v>315</v>
      </c>
      <c r="B157" s="3" t="s">
        <v>13</v>
      </c>
      <c r="C157" t="s">
        <v>694</v>
      </c>
      <c r="D157" t="s">
        <v>694</v>
      </c>
      <c r="E157" t="s">
        <v>694</v>
      </c>
      <c r="F157" t="s">
        <v>694</v>
      </c>
      <c r="G157" t="s">
        <v>694</v>
      </c>
      <c r="H157" t="s">
        <v>694</v>
      </c>
    </row>
    <row r="158" spans="1:12">
      <c r="A158" s="4" t="s">
        <v>317</v>
      </c>
      <c r="B158" s="3" t="s">
        <v>13</v>
      </c>
      <c r="C158" t="s">
        <v>317</v>
      </c>
      <c r="D158">
        <v>0</v>
      </c>
      <c r="E158">
        <v>0.51351351351351349</v>
      </c>
      <c r="F158">
        <v>0.32432432432432434</v>
      </c>
      <c r="G158">
        <v>0.16216216216216217</v>
      </c>
      <c r="H158">
        <v>37</v>
      </c>
    </row>
    <row r="159" spans="1:12">
      <c r="A159" s="4" t="s">
        <v>319</v>
      </c>
      <c r="B159" s="3" t="s">
        <v>8</v>
      </c>
      <c r="C159" t="s">
        <v>319</v>
      </c>
      <c r="D159">
        <v>2.7777777777777776E-2</v>
      </c>
      <c r="E159">
        <v>0.31944444444444442</v>
      </c>
      <c r="F159">
        <v>0.65277777777777779</v>
      </c>
      <c r="G159">
        <v>0</v>
      </c>
      <c r="H159">
        <v>72</v>
      </c>
      <c r="I159">
        <f>D159*H159</f>
        <v>2</v>
      </c>
      <c r="J159">
        <f>E159*H159</f>
        <v>23</v>
      </c>
      <c r="K159">
        <f>F159*H159</f>
        <v>47</v>
      </c>
      <c r="L159">
        <f>G159*H159</f>
        <v>0</v>
      </c>
    </row>
    <row r="160" spans="1:12">
      <c r="A160" s="4" t="s">
        <v>321</v>
      </c>
      <c r="B160" s="3" t="s">
        <v>13</v>
      </c>
      <c r="C160" t="s">
        <v>321</v>
      </c>
      <c r="D160">
        <v>0.55555555555555558</v>
      </c>
      <c r="E160">
        <v>0.33333333333333331</v>
      </c>
      <c r="F160">
        <v>0.1111111111111111</v>
      </c>
      <c r="G160">
        <v>0</v>
      </c>
      <c r="H160">
        <v>9</v>
      </c>
    </row>
    <row r="161" spans="1:12">
      <c r="A161" s="4" t="s">
        <v>323</v>
      </c>
      <c r="B161" s="3" t="s">
        <v>13</v>
      </c>
      <c r="C161" t="s">
        <v>323</v>
      </c>
      <c r="D161">
        <v>0</v>
      </c>
      <c r="E161">
        <v>1</v>
      </c>
      <c r="F161">
        <v>0</v>
      </c>
      <c r="G161">
        <v>0</v>
      </c>
      <c r="H161">
        <v>3</v>
      </c>
    </row>
    <row r="162" spans="1:12">
      <c r="A162" s="4" t="s">
        <v>325</v>
      </c>
      <c r="B162" s="3" t="s">
        <v>13</v>
      </c>
      <c r="C162" t="s">
        <v>325</v>
      </c>
      <c r="D162">
        <v>0</v>
      </c>
      <c r="E162">
        <v>1</v>
      </c>
      <c r="F162">
        <v>0</v>
      </c>
      <c r="G162">
        <v>0</v>
      </c>
      <c r="H162">
        <v>2</v>
      </c>
    </row>
    <row r="163" spans="1:12">
      <c r="A163" s="4" t="s">
        <v>327</v>
      </c>
      <c r="B163" s="3" t="s">
        <v>13</v>
      </c>
      <c r="C163" t="s">
        <v>694</v>
      </c>
      <c r="D163" t="s">
        <v>694</v>
      </c>
      <c r="E163" t="s">
        <v>694</v>
      </c>
      <c r="F163" t="s">
        <v>694</v>
      </c>
      <c r="G163" t="s">
        <v>694</v>
      </c>
      <c r="H163" t="s">
        <v>694</v>
      </c>
    </row>
    <row r="164" spans="1:12">
      <c r="A164" s="4" t="s">
        <v>329</v>
      </c>
      <c r="B164" s="3" t="s">
        <v>13</v>
      </c>
      <c r="C164" t="s">
        <v>329</v>
      </c>
      <c r="D164">
        <v>0</v>
      </c>
      <c r="E164">
        <v>0.8571428571428571</v>
      </c>
      <c r="F164">
        <v>0.14285714285714285</v>
      </c>
      <c r="G164">
        <v>0</v>
      </c>
      <c r="H164">
        <v>7</v>
      </c>
    </row>
    <row r="165" spans="1:12">
      <c r="A165" s="4" t="s">
        <v>331</v>
      </c>
      <c r="B165" s="3" t="s">
        <v>13</v>
      </c>
      <c r="C165" t="s">
        <v>331</v>
      </c>
      <c r="D165">
        <v>0</v>
      </c>
      <c r="E165">
        <v>0.55555555555555558</v>
      </c>
      <c r="F165">
        <v>0.44444444444444442</v>
      </c>
      <c r="G165">
        <v>0</v>
      </c>
      <c r="H165">
        <v>9</v>
      </c>
    </row>
    <row r="166" spans="1:12">
      <c r="A166" s="4" t="s">
        <v>333</v>
      </c>
      <c r="B166" s="3" t="s">
        <v>13</v>
      </c>
      <c r="C166" t="s">
        <v>333</v>
      </c>
      <c r="D166">
        <v>0</v>
      </c>
      <c r="E166">
        <v>0.25</v>
      </c>
      <c r="F166">
        <v>0.75</v>
      </c>
      <c r="G166">
        <v>0</v>
      </c>
      <c r="H166">
        <v>4</v>
      </c>
    </row>
    <row r="167" spans="1:12">
      <c r="A167" s="4" t="s">
        <v>335</v>
      </c>
      <c r="B167" s="3" t="s">
        <v>13</v>
      </c>
      <c r="C167" t="s">
        <v>335</v>
      </c>
      <c r="D167">
        <v>0.33333333333333331</v>
      </c>
      <c r="E167">
        <v>0.66666666666666663</v>
      </c>
      <c r="F167">
        <v>0</v>
      </c>
      <c r="G167">
        <v>0</v>
      </c>
      <c r="H167">
        <v>3</v>
      </c>
    </row>
    <row r="168" spans="1:12">
      <c r="A168" s="4" t="s">
        <v>337</v>
      </c>
      <c r="B168" s="3" t="s">
        <v>13</v>
      </c>
      <c r="C168" t="s">
        <v>337</v>
      </c>
      <c r="D168">
        <v>0.05</v>
      </c>
      <c r="E168">
        <v>0.6</v>
      </c>
      <c r="F168">
        <v>0.35</v>
      </c>
      <c r="G168">
        <v>0</v>
      </c>
      <c r="H168">
        <v>20</v>
      </c>
    </row>
    <row r="169" spans="1:12">
      <c r="A169" s="4" t="s">
        <v>339</v>
      </c>
      <c r="B169" s="3" t="s">
        <v>13</v>
      </c>
      <c r="C169" t="s">
        <v>339</v>
      </c>
      <c r="D169">
        <v>0.22222222222222221</v>
      </c>
      <c r="E169">
        <v>0.66666666666666663</v>
      </c>
      <c r="F169">
        <v>0.1111111111111111</v>
      </c>
      <c r="G169">
        <v>0</v>
      </c>
      <c r="H169">
        <v>18</v>
      </c>
    </row>
    <row r="170" spans="1:12">
      <c r="A170" s="4" t="s">
        <v>341</v>
      </c>
      <c r="B170" s="3" t="s">
        <v>13</v>
      </c>
      <c r="C170" t="s">
        <v>341</v>
      </c>
      <c r="D170">
        <v>0.2</v>
      </c>
      <c r="E170">
        <v>0.4</v>
      </c>
      <c r="F170">
        <v>0.4</v>
      </c>
      <c r="G170">
        <v>0</v>
      </c>
      <c r="H170">
        <v>5</v>
      </c>
    </row>
    <row r="171" spans="1:12">
      <c r="A171" s="4" t="s">
        <v>343</v>
      </c>
      <c r="B171" s="3" t="s">
        <v>13</v>
      </c>
      <c r="C171" t="s">
        <v>694</v>
      </c>
      <c r="D171" t="s">
        <v>694</v>
      </c>
      <c r="E171" t="s">
        <v>694</v>
      </c>
      <c r="F171" t="s">
        <v>694</v>
      </c>
      <c r="G171" t="s">
        <v>694</v>
      </c>
      <c r="H171" t="s">
        <v>694</v>
      </c>
    </row>
    <row r="172" spans="1:12">
      <c r="A172" s="4" t="s">
        <v>345</v>
      </c>
      <c r="B172" s="3" t="s">
        <v>8</v>
      </c>
      <c r="C172" t="s">
        <v>345</v>
      </c>
      <c r="D172">
        <v>9.4339622641509441E-2</v>
      </c>
      <c r="E172">
        <v>0.39622641509433965</v>
      </c>
      <c r="F172">
        <v>0.50943396226415094</v>
      </c>
      <c r="G172">
        <v>0</v>
      </c>
      <c r="H172">
        <v>53</v>
      </c>
      <c r="I172">
        <f>D172*H172</f>
        <v>5</v>
      </c>
      <c r="J172">
        <f>E172*H172</f>
        <v>21</v>
      </c>
      <c r="K172">
        <f>F172*H172</f>
        <v>27</v>
      </c>
      <c r="L172">
        <f>G172*H172</f>
        <v>0</v>
      </c>
    </row>
    <row r="173" spans="1:12">
      <c r="A173" s="4" t="s">
        <v>347</v>
      </c>
      <c r="B173" s="3" t="s">
        <v>13</v>
      </c>
      <c r="C173" t="s">
        <v>694</v>
      </c>
      <c r="D173" t="s">
        <v>694</v>
      </c>
      <c r="E173" t="s">
        <v>694</v>
      </c>
      <c r="F173" t="s">
        <v>694</v>
      </c>
      <c r="G173" t="s">
        <v>694</v>
      </c>
      <c r="H173" t="s">
        <v>694</v>
      </c>
    </row>
    <row r="174" spans="1:12">
      <c r="A174" s="4" t="s">
        <v>349</v>
      </c>
      <c r="B174" s="3" t="s">
        <v>13</v>
      </c>
      <c r="C174" t="s">
        <v>349</v>
      </c>
      <c r="D174">
        <v>2.7027027027027029E-2</v>
      </c>
      <c r="E174">
        <v>0.51351351351351349</v>
      </c>
      <c r="F174">
        <v>0.40540540540540543</v>
      </c>
      <c r="G174">
        <v>5.4054054054054057E-2</v>
      </c>
      <c r="H174">
        <v>37</v>
      </c>
    </row>
    <row r="175" spans="1:12">
      <c r="A175" s="4" t="s">
        <v>351</v>
      </c>
      <c r="B175" s="3" t="s">
        <v>13</v>
      </c>
      <c r="C175" t="s">
        <v>351</v>
      </c>
      <c r="D175">
        <v>0</v>
      </c>
      <c r="E175">
        <v>0.29411764705882354</v>
      </c>
      <c r="F175">
        <v>0.6470588235294118</v>
      </c>
      <c r="G175">
        <v>5.8823529411764705E-2</v>
      </c>
      <c r="H175">
        <v>17</v>
      </c>
    </row>
    <row r="176" spans="1:12">
      <c r="A176" s="4" t="s">
        <v>353</v>
      </c>
      <c r="B176" s="3" t="s">
        <v>13</v>
      </c>
      <c r="C176" t="s">
        <v>694</v>
      </c>
      <c r="D176" t="s">
        <v>694</v>
      </c>
      <c r="E176" t="s">
        <v>694</v>
      </c>
      <c r="F176" t="s">
        <v>694</v>
      </c>
      <c r="G176" t="s">
        <v>694</v>
      </c>
      <c r="H176" t="s">
        <v>694</v>
      </c>
    </row>
    <row r="177" spans="1:8">
      <c r="A177" s="4" t="s">
        <v>355</v>
      </c>
      <c r="B177" s="3" t="s">
        <v>13</v>
      </c>
      <c r="C177" t="s">
        <v>355</v>
      </c>
      <c r="D177">
        <v>0</v>
      </c>
      <c r="E177">
        <v>1</v>
      </c>
      <c r="F177">
        <v>0</v>
      </c>
      <c r="G177">
        <v>0</v>
      </c>
      <c r="H177">
        <v>1</v>
      </c>
    </row>
    <row r="178" spans="1:8">
      <c r="A178" s="4" t="s">
        <v>357</v>
      </c>
      <c r="B178" s="3" t="s">
        <v>13</v>
      </c>
      <c r="C178" t="s">
        <v>357</v>
      </c>
      <c r="D178">
        <v>0.5</v>
      </c>
      <c r="E178">
        <v>0.5</v>
      </c>
      <c r="F178">
        <v>0</v>
      </c>
      <c r="G178">
        <v>0</v>
      </c>
      <c r="H178">
        <v>6</v>
      </c>
    </row>
    <row r="179" spans="1:8">
      <c r="A179" s="4" t="s">
        <v>359</v>
      </c>
      <c r="B179" s="3" t="s">
        <v>13</v>
      </c>
      <c r="C179" t="s">
        <v>359</v>
      </c>
      <c r="D179">
        <v>0.33333333333333331</v>
      </c>
      <c r="E179">
        <v>0.66666666666666663</v>
      </c>
      <c r="F179">
        <v>0</v>
      </c>
      <c r="G179">
        <v>0</v>
      </c>
      <c r="H179">
        <v>3</v>
      </c>
    </row>
    <row r="180" spans="1:8">
      <c r="A180" s="4" t="s">
        <v>361</v>
      </c>
      <c r="B180" s="3" t="s">
        <v>13</v>
      </c>
      <c r="C180" t="s">
        <v>361</v>
      </c>
      <c r="D180">
        <v>0</v>
      </c>
      <c r="E180">
        <v>0.66666666666666663</v>
      </c>
      <c r="F180">
        <v>0.33333333333333331</v>
      </c>
      <c r="G180">
        <v>0</v>
      </c>
      <c r="H180">
        <v>3</v>
      </c>
    </row>
    <row r="181" spans="1:8">
      <c r="A181" s="4" t="s">
        <v>363</v>
      </c>
      <c r="B181" s="3" t="s">
        <v>13</v>
      </c>
      <c r="C181" t="s">
        <v>363</v>
      </c>
      <c r="D181">
        <v>0.125</v>
      </c>
      <c r="E181">
        <v>0.375</v>
      </c>
      <c r="F181">
        <v>0.5</v>
      </c>
      <c r="G181">
        <v>0</v>
      </c>
      <c r="H181">
        <v>8</v>
      </c>
    </row>
    <row r="182" spans="1:8">
      <c r="A182" s="4" t="s">
        <v>365</v>
      </c>
      <c r="B182" s="3" t="s">
        <v>13</v>
      </c>
      <c r="C182" t="s">
        <v>365</v>
      </c>
      <c r="D182">
        <v>0</v>
      </c>
      <c r="E182">
        <v>0.47058823529411764</v>
      </c>
      <c r="F182">
        <v>0.47058823529411764</v>
      </c>
      <c r="G182">
        <v>5.8823529411764705E-2</v>
      </c>
      <c r="H182">
        <v>17</v>
      </c>
    </row>
    <row r="183" spans="1:8">
      <c r="A183" s="4" t="s">
        <v>367</v>
      </c>
      <c r="B183" s="3" t="s">
        <v>13</v>
      </c>
      <c r="C183" t="s">
        <v>367</v>
      </c>
      <c r="D183">
        <v>0.35714285714285715</v>
      </c>
      <c r="E183">
        <v>0.32142857142857145</v>
      </c>
      <c r="F183">
        <v>0.32142857142857145</v>
      </c>
      <c r="G183">
        <v>0</v>
      </c>
      <c r="H183">
        <v>28</v>
      </c>
    </row>
    <row r="184" spans="1:8">
      <c r="A184" s="4" t="s">
        <v>369</v>
      </c>
      <c r="B184" s="3" t="s">
        <v>13</v>
      </c>
      <c r="C184" t="s">
        <v>369</v>
      </c>
      <c r="D184">
        <v>0</v>
      </c>
      <c r="E184">
        <v>0.5714285714285714</v>
      </c>
      <c r="F184">
        <v>0.42857142857142855</v>
      </c>
      <c r="G184">
        <v>0</v>
      </c>
      <c r="H184">
        <v>7</v>
      </c>
    </row>
    <row r="185" spans="1:8">
      <c r="A185" s="4" t="s">
        <v>371</v>
      </c>
      <c r="B185" s="3" t="s">
        <v>13</v>
      </c>
      <c r="C185" t="s">
        <v>371</v>
      </c>
      <c r="D185">
        <v>1</v>
      </c>
      <c r="E185">
        <v>0</v>
      </c>
      <c r="F185">
        <v>0</v>
      </c>
      <c r="G185">
        <v>0</v>
      </c>
      <c r="H185">
        <v>1</v>
      </c>
    </row>
    <row r="186" spans="1:8">
      <c r="A186" s="4" t="s">
        <v>373</v>
      </c>
      <c r="B186" s="3" t="s">
        <v>13</v>
      </c>
      <c r="C186" t="s">
        <v>694</v>
      </c>
      <c r="D186" t="s">
        <v>694</v>
      </c>
      <c r="E186" t="s">
        <v>694</v>
      </c>
      <c r="F186" t="s">
        <v>694</v>
      </c>
      <c r="G186" t="s">
        <v>694</v>
      </c>
      <c r="H186" t="s">
        <v>694</v>
      </c>
    </row>
    <row r="187" spans="1:8">
      <c r="A187" s="4" t="s">
        <v>375</v>
      </c>
      <c r="B187" s="3" t="s">
        <v>13</v>
      </c>
      <c r="C187" t="s">
        <v>694</v>
      </c>
      <c r="D187" t="s">
        <v>694</v>
      </c>
      <c r="E187" t="s">
        <v>694</v>
      </c>
      <c r="F187" t="s">
        <v>694</v>
      </c>
      <c r="G187" t="s">
        <v>694</v>
      </c>
      <c r="H187" t="s">
        <v>694</v>
      </c>
    </row>
    <row r="188" spans="1:8">
      <c r="A188" s="4" t="s">
        <v>377</v>
      </c>
      <c r="B188" s="3" t="s">
        <v>13</v>
      </c>
      <c r="C188" t="s">
        <v>694</v>
      </c>
      <c r="D188" t="s">
        <v>694</v>
      </c>
      <c r="E188" t="s">
        <v>694</v>
      </c>
      <c r="F188" t="s">
        <v>694</v>
      </c>
      <c r="G188" t="s">
        <v>694</v>
      </c>
      <c r="H188" t="s">
        <v>694</v>
      </c>
    </row>
    <row r="189" spans="1:8">
      <c r="A189" s="4" t="s">
        <v>379</v>
      </c>
      <c r="B189" s="3" t="s">
        <v>13</v>
      </c>
      <c r="C189" t="s">
        <v>694</v>
      </c>
      <c r="D189" t="s">
        <v>694</v>
      </c>
      <c r="E189" t="s">
        <v>694</v>
      </c>
      <c r="F189" t="s">
        <v>694</v>
      </c>
      <c r="G189" t="s">
        <v>694</v>
      </c>
      <c r="H189" t="s">
        <v>694</v>
      </c>
    </row>
    <row r="190" spans="1:8">
      <c r="A190" s="4" t="s">
        <v>381</v>
      </c>
      <c r="B190" s="3" t="s">
        <v>13</v>
      </c>
      <c r="C190" t="s">
        <v>381</v>
      </c>
      <c r="D190">
        <v>0.6</v>
      </c>
      <c r="E190">
        <v>0.2</v>
      </c>
      <c r="F190">
        <v>0.2</v>
      </c>
      <c r="G190">
        <v>0</v>
      </c>
      <c r="H190">
        <v>5</v>
      </c>
    </row>
    <row r="191" spans="1:8">
      <c r="A191" s="4" t="s">
        <v>383</v>
      </c>
      <c r="B191" s="3" t="s">
        <v>13</v>
      </c>
      <c r="C191" t="s">
        <v>383</v>
      </c>
      <c r="D191">
        <v>0</v>
      </c>
      <c r="E191">
        <v>0.35294117647058826</v>
      </c>
      <c r="F191">
        <v>0.6470588235294118</v>
      </c>
      <c r="G191">
        <v>0</v>
      </c>
      <c r="H191">
        <v>17</v>
      </c>
    </row>
    <row r="192" spans="1:8">
      <c r="A192" s="4" t="s">
        <v>385</v>
      </c>
      <c r="B192" s="3" t="s">
        <v>13</v>
      </c>
      <c r="C192" t="s">
        <v>385</v>
      </c>
      <c r="D192">
        <v>0</v>
      </c>
      <c r="E192">
        <v>0.2857142857142857</v>
      </c>
      <c r="F192">
        <v>0.7142857142857143</v>
      </c>
      <c r="G192">
        <v>0</v>
      </c>
      <c r="H192">
        <v>28</v>
      </c>
    </row>
    <row r="193" spans="1:12">
      <c r="A193" s="4" t="s">
        <v>387</v>
      </c>
      <c r="B193" s="3" t="s">
        <v>13</v>
      </c>
      <c r="C193" t="s">
        <v>694</v>
      </c>
      <c r="D193" t="s">
        <v>694</v>
      </c>
      <c r="E193" t="s">
        <v>694</v>
      </c>
      <c r="F193" t="s">
        <v>694</v>
      </c>
      <c r="G193" t="s">
        <v>694</v>
      </c>
      <c r="H193" t="s">
        <v>694</v>
      </c>
    </row>
    <row r="194" spans="1:12">
      <c r="A194" s="4" t="s">
        <v>389</v>
      </c>
      <c r="B194" s="3" t="s">
        <v>13</v>
      </c>
      <c r="C194" t="s">
        <v>694</v>
      </c>
      <c r="D194" t="s">
        <v>694</v>
      </c>
      <c r="E194" t="s">
        <v>694</v>
      </c>
      <c r="F194" t="s">
        <v>694</v>
      </c>
      <c r="G194" t="s">
        <v>694</v>
      </c>
      <c r="H194" t="s">
        <v>694</v>
      </c>
    </row>
    <row r="195" spans="1:12">
      <c r="A195" s="4" t="s">
        <v>391</v>
      </c>
      <c r="B195" s="3" t="s">
        <v>8</v>
      </c>
      <c r="C195" t="s">
        <v>391</v>
      </c>
      <c r="D195">
        <v>2.5423728813559324E-2</v>
      </c>
      <c r="E195">
        <v>0.42372881355932202</v>
      </c>
      <c r="F195">
        <v>0.55084745762711862</v>
      </c>
      <c r="G195">
        <v>0</v>
      </c>
      <c r="H195">
        <v>118</v>
      </c>
      <c r="I195">
        <f>D195*H195</f>
        <v>3</v>
      </c>
      <c r="J195">
        <f>E195*H195</f>
        <v>50</v>
      </c>
      <c r="K195">
        <f>F195*H195</f>
        <v>65</v>
      </c>
      <c r="L195">
        <f>G195*H195</f>
        <v>0</v>
      </c>
    </row>
    <row r="196" spans="1:12">
      <c r="A196" s="4" t="s">
        <v>393</v>
      </c>
      <c r="B196" s="3" t="s">
        <v>13</v>
      </c>
      <c r="C196" t="s">
        <v>694</v>
      </c>
      <c r="D196" t="s">
        <v>694</v>
      </c>
      <c r="E196" t="s">
        <v>694</v>
      </c>
      <c r="F196" t="s">
        <v>694</v>
      </c>
      <c r="G196" t="s">
        <v>694</v>
      </c>
      <c r="H196" t="s">
        <v>694</v>
      </c>
    </row>
    <row r="197" spans="1:12">
      <c r="A197" s="4" t="s">
        <v>395</v>
      </c>
      <c r="B197" s="3" t="s">
        <v>13</v>
      </c>
      <c r="C197" t="s">
        <v>694</v>
      </c>
      <c r="D197" t="s">
        <v>694</v>
      </c>
      <c r="E197" t="s">
        <v>694</v>
      </c>
      <c r="F197" t="s">
        <v>694</v>
      </c>
      <c r="G197" t="s">
        <v>694</v>
      </c>
      <c r="H197" t="s">
        <v>694</v>
      </c>
    </row>
    <row r="198" spans="1:12">
      <c r="A198" s="4" t="s">
        <v>397</v>
      </c>
      <c r="B198" s="3" t="s">
        <v>13</v>
      </c>
      <c r="C198" t="s">
        <v>397</v>
      </c>
      <c r="D198">
        <v>0</v>
      </c>
      <c r="E198">
        <v>1</v>
      </c>
      <c r="F198">
        <v>0</v>
      </c>
      <c r="G198">
        <v>0</v>
      </c>
      <c r="H198">
        <v>3</v>
      </c>
    </row>
    <row r="199" spans="1:12">
      <c r="A199" s="4" t="s">
        <v>399</v>
      </c>
      <c r="B199" s="3" t="s">
        <v>13</v>
      </c>
      <c r="C199" t="s">
        <v>399</v>
      </c>
      <c r="D199">
        <v>3.7037037037037035E-2</v>
      </c>
      <c r="E199">
        <v>0.37037037037037035</v>
      </c>
      <c r="F199">
        <v>0.59259259259259256</v>
      </c>
      <c r="G199">
        <v>0</v>
      </c>
      <c r="H199">
        <v>27</v>
      </c>
    </row>
    <row r="200" spans="1:12">
      <c r="A200" s="4" t="s">
        <v>401</v>
      </c>
      <c r="B200" s="3" t="s">
        <v>13</v>
      </c>
      <c r="C200" t="s">
        <v>694</v>
      </c>
      <c r="D200" t="s">
        <v>694</v>
      </c>
      <c r="E200" t="s">
        <v>694</v>
      </c>
      <c r="F200" t="s">
        <v>694</v>
      </c>
      <c r="G200" t="s">
        <v>694</v>
      </c>
      <c r="H200" t="s">
        <v>694</v>
      </c>
    </row>
    <row r="201" spans="1:12">
      <c r="A201" s="4" t="s">
        <v>403</v>
      </c>
      <c r="B201" s="3" t="s">
        <v>13</v>
      </c>
      <c r="C201" t="s">
        <v>403</v>
      </c>
      <c r="D201">
        <v>0</v>
      </c>
      <c r="E201">
        <v>0.33333333333333331</v>
      </c>
      <c r="F201">
        <v>0.66666666666666663</v>
      </c>
      <c r="G201">
        <v>0</v>
      </c>
      <c r="H201">
        <v>3</v>
      </c>
    </row>
    <row r="202" spans="1:12">
      <c r="A202" s="4" t="s">
        <v>405</v>
      </c>
      <c r="B202" s="3" t="s">
        <v>13</v>
      </c>
      <c r="C202" t="s">
        <v>405</v>
      </c>
      <c r="D202">
        <v>0</v>
      </c>
      <c r="E202">
        <v>1</v>
      </c>
      <c r="F202">
        <v>0</v>
      </c>
      <c r="G202">
        <v>0</v>
      </c>
      <c r="H202">
        <v>2</v>
      </c>
    </row>
    <row r="203" spans="1:12">
      <c r="A203" s="4" t="s">
        <v>407</v>
      </c>
      <c r="B203" s="3" t="s">
        <v>8</v>
      </c>
      <c r="C203" t="s">
        <v>407</v>
      </c>
      <c r="D203">
        <v>5.5555555555555552E-2</v>
      </c>
      <c r="E203">
        <v>0.22222222222222221</v>
      </c>
      <c r="F203">
        <v>0.72222222222222221</v>
      </c>
      <c r="G203">
        <v>0</v>
      </c>
      <c r="H203">
        <v>18</v>
      </c>
      <c r="I203">
        <f>D203*H203</f>
        <v>1</v>
      </c>
      <c r="J203">
        <f>E203*H203</f>
        <v>4</v>
      </c>
      <c r="K203">
        <f>F203*H203</f>
        <v>13</v>
      </c>
      <c r="L203">
        <f>G203*H203</f>
        <v>0</v>
      </c>
    </row>
    <row r="204" spans="1:12">
      <c r="A204" s="4" t="s">
        <v>409</v>
      </c>
      <c r="B204" s="3" t="s">
        <v>13</v>
      </c>
      <c r="C204" t="s">
        <v>409</v>
      </c>
      <c r="D204">
        <v>0.2</v>
      </c>
      <c r="E204">
        <v>0.8</v>
      </c>
      <c r="F204">
        <v>0</v>
      </c>
      <c r="G204">
        <v>0</v>
      </c>
      <c r="H204">
        <v>5</v>
      </c>
    </row>
    <row r="205" spans="1:12">
      <c r="A205" s="4" t="s">
        <v>411</v>
      </c>
      <c r="B205" s="3" t="s">
        <v>13</v>
      </c>
      <c r="C205" t="s">
        <v>694</v>
      </c>
      <c r="D205" t="s">
        <v>694</v>
      </c>
      <c r="E205" t="s">
        <v>694</v>
      </c>
      <c r="F205" t="s">
        <v>694</v>
      </c>
      <c r="G205" t="s">
        <v>694</v>
      </c>
      <c r="H205" t="s">
        <v>694</v>
      </c>
    </row>
    <row r="206" spans="1:12">
      <c r="A206" s="4" t="s">
        <v>414</v>
      </c>
      <c r="B206" s="3" t="s">
        <v>13</v>
      </c>
      <c r="C206" t="s">
        <v>414</v>
      </c>
      <c r="D206">
        <v>0</v>
      </c>
      <c r="E206">
        <v>0.25</v>
      </c>
      <c r="F206">
        <v>0.75</v>
      </c>
      <c r="G206">
        <v>0</v>
      </c>
      <c r="H206">
        <v>12</v>
      </c>
    </row>
    <row r="207" spans="1:12">
      <c r="A207" s="4" t="s">
        <v>416</v>
      </c>
      <c r="B207" s="3" t="s">
        <v>13</v>
      </c>
      <c r="C207" t="s">
        <v>416</v>
      </c>
      <c r="D207">
        <v>0</v>
      </c>
      <c r="E207">
        <v>0.8571428571428571</v>
      </c>
      <c r="F207">
        <v>0.14285714285714285</v>
      </c>
      <c r="G207">
        <v>0</v>
      </c>
      <c r="H207">
        <v>7</v>
      </c>
    </row>
    <row r="208" spans="1:12">
      <c r="A208" s="4" t="s">
        <v>420</v>
      </c>
      <c r="B208" s="3" t="s">
        <v>8</v>
      </c>
      <c r="C208" t="s">
        <v>420</v>
      </c>
      <c r="D208">
        <v>2.4193548387096774E-2</v>
      </c>
      <c r="E208">
        <v>0.33870967741935482</v>
      </c>
      <c r="F208">
        <v>0.63709677419354838</v>
      </c>
      <c r="G208">
        <v>0</v>
      </c>
      <c r="H208">
        <v>124</v>
      </c>
      <c r="I208">
        <f>D208*H208</f>
        <v>3</v>
      </c>
      <c r="J208">
        <f>E208*H208</f>
        <v>42</v>
      </c>
      <c r="K208">
        <f>F208*H208</f>
        <v>79</v>
      </c>
      <c r="L208">
        <f>G208*H208</f>
        <v>0</v>
      </c>
    </row>
    <row r="209" spans="1:12">
      <c r="A209" s="4" t="s">
        <v>422</v>
      </c>
      <c r="B209" s="3" t="s">
        <v>13</v>
      </c>
      <c r="C209" t="s">
        <v>694</v>
      </c>
      <c r="D209" t="s">
        <v>694</v>
      </c>
      <c r="E209" t="s">
        <v>694</v>
      </c>
      <c r="F209" t="s">
        <v>694</v>
      </c>
      <c r="G209" t="s">
        <v>694</v>
      </c>
      <c r="H209" t="s">
        <v>694</v>
      </c>
    </row>
    <row r="210" spans="1:12">
      <c r="A210" s="4" t="s">
        <v>424</v>
      </c>
      <c r="B210" s="3" t="s">
        <v>13</v>
      </c>
      <c r="C210" t="s">
        <v>424</v>
      </c>
      <c r="D210">
        <v>0.5</v>
      </c>
      <c r="E210">
        <v>0.5</v>
      </c>
      <c r="F210">
        <v>0</v>
      </c>
      <c r="G210">
        <v>0</v>
      </c>
      <c r="H210">
        <v>2</v>
      </c>
    </row>
    <row r="211" spans="1:12">
      <c r="A211" s="4" t="s">
        <v>426</v>
      </c>
      <c r="B211" s="3" t="s">
        <v>13</v>
      </c>
      <c r="C211" t="s">
        <v>426</v>
      </c>
      <c r="D211">
        <v>0.14285714285714285</v>
      </c>
      <c r="E211">
        <v>0.8571428571428571</v>
      </c>
      <c r="F211">
        <v>0</v>
      </c>
      <c r="G211">
        <v>0</v>
      </c>
      <c r="H211">
        <v>14</v>
      </c>
    </row>
    <row r="212" spans="1:12">
      <c r="A212" s="4" t="s">
        <v>428</v>
      </c>
      <c r="B212" s="3" t="s">
        <v>13</v>
      </c>
      <c r="C212" t="s">
        <v>428</v>
      </c>
      <c r="D212">
        <v>0</v>
      </c>
      <c r="E212">
        <v>0.66666666666666663</v>
      </c>
      <c r="F212">
        <v>0.33333333333333331</v>
      </c>
      <c r="G212">
        <v>0</v>
      </c>
      <c r="H212">
        <v>9</v>
      </c>
    </row>
    <row r="213" spans="1:12">
      <c r="A213" s="4" t="s">
        <v>430</v>
      </c>
      <c r="B213" s="3" t="s">
        <v>13</v>
      </c>
      <c r="C213" t="s">
        <v>430</v>
      </c>
      <c r="D213">
        <v>0.25</v>
      </c>
      <c r="E213">
        <v>0.75</v>
      </c>
      <c r="F213">
        <v>0</v>
      </c>
      <c r="G213">
        <v>0</v>
      </c>
      <c r="H213">
        <v>4</v>
      </c>
    </row>
    <row r="214" spans="1:12">
      <c r="A214" s="4" t="s">
        <v>432</v>
      </c>
      <c r="B214" s="3" t="s">
        <v>13</v>
      </c>
      <c r="C214" t="s">
        <v>694</v>
      </c>
      <c r="D214" t="s">
        <v>694</v>
      </c>
      <c r="E214" t="s">
        <v>694</v>
      </c>
      <c r="F214" t="s">
        <v>694</v>
      </c>
      <c r="G214" t="s">
        <v>694</v>
      </c>
      <c r="H214" t="s">
        <v>694</v>
      </c>
    </row>
    <row r="215" spans="1:12">
      <c r="A215" s="4" t="s">
        <v>433</v>
      </c>
      <c r="B215" s="3" t="s">
        <v>13</v>
      </c>
      <c r="C215" t="s">
        <v>694</v>
      </c>
      <c r="D215" t="s">
        <v>694</v>
      </c>
      <c r="E215" t="s">
        <v>694</v>
      </c>
      <c r="F215" t="s">
        <v>694</v>
      </c>
      <c r="G215" t="s">
        <v>694</v>
      </c>
      <c r="H215" t="s">
        <v>694</v>
      </c>
    </row>
    <row r="216" spans="1:12">
      <c r="A216" s="4" t="s">
        <v>435</v>
      </c>
      <c r="B216" s="3" t="s">
        <v>13</v>
      </c>
      <c r="C216" t="s">
        <v>435</v>
      </c>
      <c r="D216">
        <v>0</v>
      </c>
      <c r="E216">
        <v>1</v>
      </c>
      <c r="F216">
        <v>0</v>
      </c>
      <c r="G216">
        <v>0</v>
      </c>
      <c r="H216">
        <v>3</v>
      </c>
    </row>
    <row r="217" spans="1:12">
      <c r="A217" s="4" t="s">
        <v>437</v>
      </c>
      <c r="B217" s="3" t="s">
        <v>13</v>
      </c>
      <c r="C217" t="s">
        <v>437</v>
      </c>
      <c r="D217">
        <v>0</v>
      </c>
      <c r="E217">
        <v>0.8</v>
      </c>
      <c r="F217">
        <v>0.2</v>
      </c>
      <c r="G217">
        <v>0</v>
      </c>
      <c r="H217">
        <v>5</v>
      </c>
    </row>
    <row r="218" spans="1:12">
      <c r="A218" s="4" t="s">
        <v>439</v>
      </c>
      <c r="B218" s="3" t="s">
        <v>8</v>
      </c>
      <c r="C218" t="s">
        <v>439</v>
      </c>
      <c r="D218">
        <v>2.2222222222222223E-2</v>
      </c>
      <c r="E218">
        <v>0.37777777777777777</v>
      </c>
      <c r="F218">
        <v>0.57777777777777772</v>
      </c>
      <c r="G218">
        <v>2.2222222222222223E-2</v>
      </c>
      <c r="H218">
        <v>45</v>
      </c>
      <c r="I218">
        <f>D218*H218</f>
        <v>1</v>
      </c>
      <c r="J218">
        <f>E218*H218</f>
        <v>17</v>
      </c>
      <c r="K218">
        <f>F218*H218</f>
        <v>25.999999999999996</v>
      </c>
      <c r="L218">
        <f>G218*H218</f>
        <v>1</v>
      </c>
    </row>
    <row r="219" spans="1:12">
      <c r="A219" s="4" t="s">
        <v>441</v>
      </c>
      <c r="B219" s="3" t="s">
        <v>13</v>
      </c>
      <c r="C219" t="s">
        <v>441</v>
      </c>
      <c r="D219">
        <v>0</v>
      </c>
      <c r="E219">
        <v>0.33333333333333331</v>
      </c>
      <c r="F219">
        <v>0.66666666666666663</v>
      </c>
      <c r="G219">
        <v>0</v>
      </c>
      <c r="H219">
        <v>3</v>
      </c>
    </row>
    <row r="220" spans="1:12">
      <c r="A220" s="4" t="s">
        <v>443</v>
      </c>
      <c r="B220" s="3" t="s">
        <v>8</v>
      </c>
      <c r="C220" t="s">
        <v>443</v>
      </c>
      <c r="D220">
        <v>2.5316455696202531E-2</v>
      </c>
      <c r="E220">
        <v>0.189873417721519</v>
      </c>
      <c r="F220">
        <v>0.78481012658227844</v>
      </c>
      <c r="G220">
        <v>0</v>
      </c>
      <c r="H220">
        <v>79</v>
      </c>
      <c r="I220">
        <f>D220*H220</f>
        <v>2</v>
      </c>
      <c r="J220">
        <f>E220*H220</f>
        <v>15.000000000000002</v>
      </c>
      <c r="K220">
        <f>F220*H220</f>
        <v>62</v>
      </c>
      <c r="L220">
        <f>G220*H220</f>
        <v>0</v>
      </c>
    </row>
    <row r="221" spans="1:12">
      <c r="A221" s="4" t="s">
        <v>445</v>
      </c>
      <c r="B221" s="3" t="s">
        <v>13</v>
      </c>
      <c r="C221" t="s">
        <v>445</v>
      </c>
      <c r="D221">
        <v>0</v>
      </c>
      <c r="E221">
        <v>0.63636363636363635</v>
      </c>
      <c r="F221">
        <v>0.36363636363636365</v>
      </c>
      <c r="G221">
        <v>0</v>
      </c>
      <c r="H221">
        <v>11</v>
      </c>
    </row>
    <row r="222" spans="1:12">
      <c r="A222" s="4" t="s">
        <v>447</v>
      </c>
      <c r="B222" s="3" t="s">
        <v>13</v>
      </c>
      <c r="C222" t="s">
        <v>447</v>
      </c>
      <c r="D222">
        <v>0</v>
      </c>
      <c r="E222">
        <v>1</v>
      </c>
      <c r="F222">
        <v>0</v>
      </c>
      <c r="G222">
        <v>0</v>
      </c>
      <c r="H222">
        <v>2</v>
      </c>
    </row>
    <row r="223" spans="1:12">
      <c r="A223" s="4" t="s">
        <v>449</v>
      </c>
      <c r="B223" s="3" t="s">
        <v>13</v>
      </c>
      <c r="C223" t="s">
        <v>449</v>
      </c>
      <c r="D223">
        <v>0</v>
      </c>
      <c r="E223">
        <v>0.4</v>
      </c>
      <c r="F223">
        <v>0.6</v>
      </c>
      <c r="G223">
        <v>0</v>
      </c>
      <c r="H223">
        <v>5</v>
      </c>
    </row>
    <row r="224" spans="1:12">
      <c r="A224" s="4" t="s">
        <v>451</v>
      </c>
      <c r="B224" s="3" t="s">
        <v>13</v>
      </c>
      <c r="C224" t="s">
        <v>451</v>
      </c>
      <c r="D224">
        <v>0</v>
      </c>
      <c r="E224">
        <v>0</v>
      </c>
      <c r="F224">
        <v>1</v>
      </c>
      <c r="G224">
        <v>0</v>
      </c>
      <c r="H224">
        <v>4</v>
      </c>
    </row>
    <row r="225" spans="1:12">
      <c r="A225" s="4" t="s">
        <v>453</v>
      </c>
      <c r="B225" s="3" t="s">
        <v>13</v>
      </c>
      <c r="C225" t="s">
        <v>453</v>
      </c>
      <c r="D225">
        <v>9.0909090909090912E-2</v>
      </c>
      <c r="E225">
        <v>0.81818181818181823</v>
      </c>
      <c r="F225">
        <v>9.0909090909090912E-2</v>
      </c>
      <c r="G225">
        <v>0</v>
      </c>
      <c r="H225">
        <v>11</v>
      </c>
    </row>
    <row r="226" spans="1:12">
      <c r="A226" s="4" t="s">
        <v>455</v>
      </c>
      <c r="B226" s="3" t="s">
        <v>13</v>
      </c>
      <c r="C226" t="s">
        <v>694</v>
      </c>
      <c r="D226" t="s">
        <v>694</v>
      </c>
      <c r="E226" t="s">
        <v>694</v>
      </c>
      <c r="F226" t="s">
        <v>694</v>
      </c>
      <c r="G226" t="s">
        <v>694</v>
      </c>
      <c r="H226" t="s">
        <v>694</v>
      </c>
    </row>
    <row r="227" spans="1:12">
      <c r="A227" s="4" t="s">
        <v>682</v>
      </c>
      <c r="B227" s="3" t="s">
        <v>13</v>
      </c>
      <c r="C227" t="s">
        <v>694</v>
      </c>
      <c r="D227" t="s">
        <v>694</v>
      </c>
      <c r="E227" t="s">
        <v>694</v>
      </c>
      <c r="F227" t="s">
        <v>694</v>
      </c>
      <c r="G227" t="s">
        <v>694</v>
      </c>
      <c r="H227" t="s">
        <v>694</v>
      </c>
    </row>
    <row r="228" spans="1:12">
      <c r="A228" s="4" t="s">
        <v>457</v>
      </c>
      <c r="B228" s="3" t="s">
        <v>13</v>
      </c>
      <c r="C228" t="s">
        <v>457</v>
      </c>
      <c r="D228">
        <v>0</v>
      </c>
      <c r="E228">
        <v>1</v>
      </c>
      <c r="F228">
        <v>0</v>
      </c>
      <c r="G228">
        <v>0</v>
      </c>
      <c r="H228">
        <v>1</v>
      </c>
    </row>
    <row r="229" spans="1:12">
      <c r="A229" s="4" t="s">
        <v>459</v>
      </c>
      <c r="B229" s="3" t="s">
        <v>13</v>
      </c>
      <c r="C229" t="s">
        <v>459</v>
      </c>
      <c r="D229">
        <v>0.25</v>
      </c>
      <c r="E229">
        <v>0.5</v>
      </c>
      <c r="F229">
        <v>0.25</v>
      </c>
      <c r="G229">
        <v>0</v>
      </c>
      <c r="H229">
        <v>8</v>
      </c>
    </row>
    <row r="230" spans="1:12">
      <c r="A230" s="4" t="s">
        <v>461</v>
      </c>
      <c r="B230" s="3" t="s">
        <v>13</v>
      </c>
      <c r="C230" t="s">
        <v>461</v>
      </c>
      <c r="D230">
        <v>0.25</v>
      </c>
      <c r="E230">
        <v>0.75</v>
      </c>
      <c r="F230">
        <v>0</v>
      </c>
      <c r="G230">
        <v>0</v>
      </c>
      <c r="H230">
        <v>4</v>
      </c>
    </row>
    <row r="231" spans="1:12">
      <c r="A231" s="4" t="s">
        <v>463</v>
      </c>
      <c r="B231" s="3" t="s">
        <v>13</v>
      </c>
      <c r="C231" t="s">
        <v>463</v>
      </c>
      <c r="D231">
        <v>1</v>
      </c>
      <c r="E231">
        <v>0</v>
      </c>
      <c r="F231">
        <v>0</v>
      </c>
      <c r="G231">
        <v>0</v>
      </c>
      <c r="H231">
        <v>3</v>
      </c>
    </row>
    <row r="232" spans="1:12">
      <c r="A232" s="4" t="s">
        <v>464</v>
      </c>
      <c r="B232" s="3" t="s">
        <v>13</v>
      </c>
      <c r="C232" t="s">
        <v>694</v>
      </c>
      <c r="D232" t="s">
        <v>694</v>
      </c>
      <c r="E232" t="s">
        <v>694</v>
      </c>
      <c r="F232" t="s">
        <v>694</v>
      </c>
      <c r="G232" t="s">
        <v>694</v>
      </c>
      <c r="H232" t="s">
        <v>694</v>
      </c>
    </row>
    <row r="233" spans="1:12">
      <c r="A233" s="4" t="s">
        <v>466</v>
      </c>
      <c r="B233" s="3" t="s">
        <v>8</v>
      </c>
      <c r="C233" t="s">
        <v>466</v>
      </c>
      <c r="D233">
        <v>6.6666666666666666E-2</v>
      </c>
      <c r="E233">
        <v>0.4</v>
      </c>
      <c r="F233">
        <v>0.53333333333333333</v>
      </c>
      <c r="G233">
        <v>0</v>
      </c>
      <c r="H233">
        <v>105</v>
      </c>
      <c r="I233">
        <f>D233*H233</f>
        <v>7</v>
      </c>
      <c r="J233">
        <f>E233*H233</f>
        <v>42</v>
      </c>
      <c r="K233">
        <f>F233*H233</f>
        <v>56</v>
      </c>
      <c r="L233">
        <f>G233*H233</f>
        <v>0</v>
      </c>
    </row>
    <row r="234" spans="1:12">
      <c r="A234" s="4" t="s">
        <v>468</v>
      </c>
      <c r="B234" s="3" t="s">
        <v>13</v>
      </c>
      <c r="C234" t="s">
        <v>468</v>
      </c>
      <c r="D234">
        <v>5.2631578947368418E-2</v>
      </c>
      <c r="E234">
        <v>0.47368421052631576</v>
      </c>
      <c r="F234">
        <v>0.47368421052631576</v>
      </c>
      <c r="G234">
        <v>0</v>
      </c>
      <c r="H234">
        <v>19</v>
      </c>
    </row>
    <row r="235" spans="1:12">
      <c r="A235" s="4" t="s">
        <v>470</v>
      </c>
      <c r="B235" s="3" t="s">
        <v>13</v>
      </c>
      <c r="C235" t="s">
        <v>470</v>
      </c>
      <c r="D235">
        <v>0.41176470588235292</v>
      </c>
      <c r="E235">
        <v>0.11764705882352941</v>
      </c>
      <c r="F235">
        <v>0.47058823529411764</v>
      </c>
      <c r="G235">
        <v>0</v>
      </c>
      <c r="H235">
        <v>17</v>
      </c>
    </row>
    <row r="236" spans="1:12">
      <c r="A236" s="4" t="s">
        <v>472</v>
      </c>
      <c r="B236" s="3" t="s">
        <v>13</v>
      </c>
      <c r="C236" t="s">
        <v>472</v>
      </c>
      <c r="D236">
        <v>0.25</v>
      </c>
      <c r="E236">
        <v>0.5</v>
      </c>
      <c r="F236">
        <v>0.25</v>
      </c>
      <c r="G236">
        <v>0</v>
      </c>
      <c r="H236">
        <v>4</v>
      </c>
    </row>
    <row r="237" spans="1:12">
      <c r="A237" s="4" t="s">
        <v>474</v>
      </c>
      <c r="B237" s="3" t="s">
        <v>13</v>
      </c>
      <c r="C237" t="s">
        <v>474</v>
      </c>
      <c r="D237">
        <v>0.41176470588235292</v>
      </c>
      <c r="E237">
        <v>0.47058823529411764</v>
      </c>
      <c r="F237">
        <v>0.11764705882352941</v>
      </c>
      <c r="G237">
        <v>0</v>
      </c>
      <c r="H237">
        <v>17</v>
      </c>
    </row>
    <row r="238" spans="1:12">
      <c r="A238" s="4" t="s">
        <v>475</v>
      </c>
      <c r="B238" s="3" t="s">
        <v>13</v>
      </c>
      <c r="C238" t="s">
        <v>694</v>
      </c>
      <c r="D238" t="s">
        <v>694</v>
      </c>
      <c r="E238" t="s">
        <v>694</v>
      </c>
      <c r="F238" t="s">
        <v>694</v>
      </c>
      <c r="G238" t="s">
        <v>694</v>
      </c>
      <c r="H238" t="s">
        <v>694</v>
      </c>
    </row>
    <row r="239" spans="1:12">
      <c r="A239" s="4" t="s">
        <v>477</v>
      </c>
      <c r="B239" s="3" t="s">
        <v>13</v>
      </c>
      <c r="C239" t="s">
        <v>477</v>
      </c>
      <c r="D239">
        <v>0.2</v>
      </c>
      <c r="E239">
        <v>0.6</v>
      </c>
      <c r="F239">
        <v>0.2</v>
      </c>
      <c r="G239">
        <v>0</v>
      </c>
      <c r="H239">
        <v>20</v>
      </c>
    </row>
    <row r="240" spans="1:12">
      <c r="A240" s="4" t="s">
        <v>479</v>
      </c>
      <c r="B240" s="3" t="s">
        <v>13</v>
      </c>
      <c r="C240" t="s">
        <v>479</v>
      </c>
      <c r="D240">
        <v>0</v>
      </c>
      <c r="E240">
        <v>0.30769230769230771</v>
      </c>
      <c r="F240">
        <v>0.69230769230769229</v>
      </c>
      <c r="G240">
        <v>0</v>
      </c>
      <c r="H240">
        <v>13</v>
      </c>
    </row>
    <row r="241" spans="1:12">
      <c r="A241" s="4" t="s">
        <v>481</v>
      </c>
      <c r="B241" s="3" t="s">
        <v>13</v>
      </c>
      <c r="C241" t="s">
        <v>694</v>
      </c>
      <c r="D241" t="s">
        <v>694</v>
      </c>
      <c r="E241" t="s">
        <v>694</v>
      </c>
      <c r="F241" t="s">
        <v>694</v>
      </c>
      <c r="G241" t="s">
        <v>694</v>
      </c>
      <c r="H241" t="s">
        <v>694</v>
      </c>
    </row>
    <row r="242" spans="1:12">
      <c r="A242" s="4" t="s">
        <v>483</v>
      </c>
      <c r="B242" s="3" t="s">
        <v>13</v>
      </c>
      <c r="C242" t="s">
        <v>694</v>
      </c>
      <c r="D242" t="s">
        <v>694</v>
      </c>
      <c r="E242" t="s">
        <v>694</v>
      </c>
      <c r="F242" t="s">
        <v>694</v>
      </c>
      <c r="G242" t="s">
        <v>694</v>
      </c>
      <c r="H242" t="s">
        <v>694</v>
      </c>
    </row>
    <row r="243" spans="1:12">
      <c r="A243" s="4" t="s">
        <v>485</v>
      </c>
      <c r="B243" s="3" t="s">
        <v>13</v>
      </c>
      <c r="C243" t="s">
        <v>485</v>
      </c>
      <c r="D243">
        <v>0</v>
      </c>
      <c r="E243">
        <v>0.70370370370370372</v>
      </c>
      <c r="F243">
        <v>0.29629629629629628</v>
      </c>
      <c r="G243">
        <v>0</v>
      </c>
      <c r="H243">
        <v>27</v>
      </c>
    </row>
    <row r="244" spans="1:12">
      <c r="A244" s="4" t="s">
        <v>487</v>
      </c>
      <c r="B244" s="3" t="s">
        <v>13</v>
      </c>
      <c r="C244" t="s">
        <v>487</v>
      </c>
      <c r="D244">
        <v>0.2857142857142857</v>
      </c>
      <c r="E244">
        <v>0.2857142857142857</v>
      </c>
      <c r="F244">
        <v>0.42857142857142855</v>
      </c>
      <c r="G244">
        <v>0</v>
      </c>
      <c r="H244">
        <v>7</v>
      </c>
    </row>
    <row r="245" spans="1:12">
      <c r="A245" s="4" t="s">
        <v>489</v>
      </c>
      <c r="B245" s="3" t="s">
        <v>13</v>
      </c>
      <c r="C245" t="s">
        <v>489</v>
      </c>
      <c r="D245">
        <v>0</v>
      </c>
      <c r="E245">
        <v>1</v>
      </c>
      <c r="F245">
        <v>0</v>
      </c>
      <c r="G245">
        <v>0</v>
      </c>
      <c r="H245">
        <v>3</v>
      </c>
    </row>
    <row r="246" spans="1:12">
      <c r="A246" s="4" t="s">
        <v>491</v>
      </c>
      <c r="B246" s="3" t="s">
        <v>13</v>
      </c>
      <c r="C246" t="s">
        <v>491</v>
      </c>
      <c r="D246">
        <v>0</v>
      </c>
      <c r="E246">
        <v>1</v>
      </c>
      <c r="F246">
        <v>0</v>
      </c>
      <c r="G246">
        <v>0</v>
      </c>
      <c r="H246">
        <v>3</v>
      </c>
    </row>
    <row r="247" spans="1:12">
      <c r="A247" s="4" t="s">
        <v>493</v>
      </c>
      <c r="B247" s="3" t="s">
        <v>13</v>
      </c>
      <c r="C247" t="s">
        <v>493</v>
      </c>
      <c r="D247">
        <v>3.8461538461538464E-2</v>
      </c>
      <c r="E247">
        <v>0.44230769230769229</v>
      </c>
      <c r="F247">
        <v>0.51923076923076927</v>
      </c>
      <c r="G247">
        <v>0</v>
      </c>
      <c r="H247">
        <v>52</v>
      </c>
    </row>
    <row r="248" spans="1:12">
      <c r="A248" s="4" t="s">
        <v>495</v>
      </c>
      <c r="B248" s="3" t="s">
        <v>13</v>
      </c>
      <c r="C248" t="s">
        <v>495</v>
      </c>
      <c r="D248">
        <v>0</v>
      </c>
      <c r="E248">
        <v>1</v>
      </c>
      <c r="F248">
        <v>0</v>
      </c>
      <c r="G248">
        <v>0</v>
      </c>
      <c r="H248">
        <v>3</v>
      </c>
    </row>
    <row r="249" spans="1:12">
      <c r="A249" s="4" t="s">
        <v>497</v>
      </c>
      <c r="B249" s="3" t="s">
        <v>13</v>
      </c>
      <c r="C249" t="s">
        <v>694</v>
      </c>
      <c r="D249" t="s">
        <v>694</v>
      </c>
      <c r="E249" t="s">
        <v>694</v>
      </c>
      <c r="F249" t="s">
        <v>694</v>
      </c>
      <c r="G249" t="s">
        <v>694</v>
      </c>
      <c r="H249" t="s">
        <v>694</v>
      </c>
    </row>
    <row r="250" spans="1:12">
      <c r="A250" s="4" t="s">
        <v>499</v>
      </c>
      <c r="B250" s="3" t="s">
        <v>8</v>
      </c>
      <c r="C250" t="s">
        <v>499</v>
      </c>
      <c r="D250">
        <v>0.1103448275862069</v>
      </c>
      <c r="E250">
        <v>0.33103448275862069</v>
      </c>
      <c r="F250">
        <v>0.55172413793103448</v>
      </c>
      <c r="G250">
        <v>6.8965517241379309E-3</v>
      </c>
      <c r="H250">
        <v>145</v>
      </c>
      <c r="I250">
        <f>D250*H250</f>
        <v>16</v>
      </c>
      <c r="J250">
        <f>E250*H250</f>
        <v>48</v>
      </c>
      <c r="K250">
        <f>F250*H250</f>
        <v>80</v>
      </c>
      <c r="L250">
        <f>G250*H250</f>
        <v>1</v>
      </c>
    </row>
    <row r="251" spans="1:12">
      <c r="A251" s="4" t="s">
        <v>500</v>
      </c>
      <c r="B251" s="3" t="s">
        <v>13</v>
      </c>
      <c r="C251" t="s">
        <v>500</v>
      </c>
      <c r="D251">
        <v>0</v>
      </c>
      <c r="E251">
        <v>1</v>
      </c>
      <c r="F251">
        <v>0</v>
      </c>
      <c r="G251">
        <v>0</v>
      </c>
      <c r="H251">
        <v>1</v>
      </c>
    </row>
    <row r="252" spans="1:12">
      <c r="A252" s="4" t="s">
        <v>502</v>
      </c>
      <c r="B252" s="3" t="s">
        <v>13</v>
      </c>
      <c r="C252" t="s">
        <v>694</v>
      </c>
      <c r="D252" t="s">
        <v>694</v>
      </c>
      <c r="E252" t="s">
        <v>694</v>
      </c>
      <c r="F252" t="s">
        <v>694</v>
      </c>
      <c r="G252" t="s">
        <v>694</v>
      </c>
      <c r="H252" t="s">
        <v>694</v>
      </c>
    </row>
    <row r="253" spans="1:12">
      <c r="A253" s="4" t="s">
        <v>504</v>
      </c>
      <c r="B253" s="3" t="s">
        <v>13</v>
      </c>
      <c r="C253" t="s">
        <v>694</v>
      </c>
      <c r="D253" t="s">
        <v>694</v>
      </c>
      <c r="E253" t="s">
        <v>694</v>
      </c>
      <c r="F253" t="s">
        <v>694</v>
      </c>
      <c r="G253" t="s">
        <v>694</v>
      </c>
      <c r="H253" t="s">
        <v>694</v>
      </c>
    </row>
    <row r="254" spans="1:12">
      <c r="A254" s="4" t="s">
        <v>506</v>
      </c>
      <c r="B254" s="3" t="s">
        <v>13</v>
      </c>
      <c r="C254" t="s">
        <v>506</v>
      </c>
      <c r="D254">
        <v>6.25E-2</v>
      </c>
      <c r="E254">
        <v>0.25</v>
      </c>
      <c r="F254">
        <v>0.6875</v>
      </c>
      <c r="G254">
        <v>0</v>
      </c>
      <c r="H254">
        <v>16</v>
      </c>
    </row>
    <row r="255" spans="1:12">
      <c r="A255" s="4" t="s">
        <v>507</v>
      </c>
      <c r="B255" s="3" t="s">
        <v>13</v>
      </c>
      <c r="C255" t="s">
        <v>694</v>
      </c>
      <c r="D255" t="s">
        <v>694</v>
      </c>
      <c r="E255" t="s">
        <v>694</v>
      </c>
      <c r="F255" t="s">
        <v>694</v>
      </c>
      <c r="G255" t="s">
        <v>694</v>
      </c>
      <c r="H255" t="s">
        <v>694</v>
      </c>
    </row>
    <row r="256" spans="1:12">
      <c r="A256" s="4" t="s">
        <v>509</v>
      </c>
      <c r="B256" s="3" t="s">
        <v>13</v>
      </c>
      <c r="C256" t="s">
        <v>694</v>
      </c>
      <c r="D256" t="s">
        <v>694</v>
      </c>
      <c r="E256" t="s">
        <v>694</v>
      </c>
      <c r="F256" t="s">
        <v>694</v>
      </c>
      <c r="G256" t="s">
        <v>694</v>
      </c>
      <c r="H256" t="s">
        <v>694</v>
      </c>
    </row>
    <row r="257" spans="1:8">
      <c r="A257" s="4" t="s">
        <v>510</v>
      </c>
      <c r="B257" s="3" t="s">
        <v>13</v>
      </c>
      <c r="C257" t="s">
        <v>694</v>
      </c>
      <c r="D257" t="s">
        <v>694</v>
      </c>
      <c r="E257" t="s">
        <v>694</v>
      </c>
      <c r="F257" t="s">
        <v>694</v>
      </c>
      <c r="G257" t="s">
        <v>694</v>
      </c>
      <c r="H257" t="s">
        <v>694</v>
      </c>
    </row>
    <row r="258" spans="1:8">
      <c r="A258" s="4" t="s">
        <v>512</v>
      </c>
      <c r="B258" s="3" t="s">
        <v>13</v>
      </c>
      <c r="C258" t="s">
        <v>512</v>
      </c>
      <c r="D258">
        <v>0.2</v>
      </c>
      <c r="E258">
        <v>0.5</v>
      </c>
      <c r="F258">
        <v>0.3</v>
      </c>
      <c r="G258">
        <v>0</v>
      </c>
      <c r="H258">
        <v>10</v>
      </c>
    </row>
    <row r="259" spans="1:8">
      <c r="A259" s="4" t="s">
        <v>514</v>
      </c>
      <c r="B259" s="3" t="s">
        <v>13</v>
      </c>
      <c r="C259" t="s">
        <v>694</v>
      </c>
      <c r="D259" t="s">
        <v>694</v>
      </c>
      <c r="E259" t="s">
        <v>694</v>
      </c>
      <c r="F259" t="s">
        <v>694</v>
      </c>
      <c r="G259" t="s">
        <v>694</v>
      </c>
      <c r="H259" t="s">
        <v>694</v>
      </c>
    </row>
    <row r="260" spans="1:8">
      <c r="A260" s="4" t="s">
        <v>516</v>
      </c>
      <c r="B260" s="3" t="s">
        <v>13</v>
      </c>
      <c r="C260" t="s">
        <v>516</v>
      </c>
      <c r="D260">
        <v>0.1</v>
      </c>
      <c r="E260">
        <v>0.3</v>
      </c>
      <c r="F260">
        <v>0.6</v>
      </c>
      <c r="G260">
        <v>0</v>
      </c>
      <c r="H260">
        <v>10</v>
      </c>
    </row>
    <row r="261" spans="1:8">
      <c r="A261" s="4" t="s">
        <v>518</v>
      </c>
      <c r="B261" s="3" t="s">
        <v>13</v>
      </c>
      <c r="C261" t="s">
        <v>518</v>
      </c>
      <c r="D261">
        <v>0.1111111111111111</v>
      </c>
      <c r="E261">
        <v>0.22222222222222221</v>
      </c>
      <c r="F261">
        <v>0.66666666666666663</v>
      </c>
      <c r="G261">
        <v>0</v>
      </c>
      <c r="H261">
        <v>9</v>
      </c>
    </row>
    <row r="262" spans="1:8">
      <c r="A262" s="4" t="s">
        <v>520</v>
      </c>
      <c r="B262" s="3" t="s">
        <v>13</v>
      </c>
      <c r="C262" t="s">
        <v>520</v>
      </c>
      <c r="D262">
        <v>0.5</v>
      </c>
      <c r="E262">
        <v>0</v>
      </c>
      <c r="F262">
        <v>0</v>
      </c>
      <c r="G262">
        <v>0.5</v>
      </c>
      <c r="H262">
        <v>2</v>
      </c>
    </row>
    <row r="263" spans="1:8">
      <c r="A263" s="4" t="s">
        <v>521</v>
      </c>
      <c r="B263" s="3" t="s">
        <v>13</v>
      </c>
      <c r="C263" t="s">
        <v>519</v>
      </c>
      <c r="D263">
        <v>0</v>
      </c>
      <c r="E263">
        <v>2</v>
      </c>
      <c r="F263" t="s">
        <v>694</v>
      </c>
      <c r="G263" t="s">
        <v>694</v>
      </c>
      <c r="H263">
        <v>2</v>
      </c>
    </row>
    <row r="264" spans="1:8">
      <c r="A264" s="4" t="s">
        <v>522</v>
      </c>
      <c r="B264" s="3" t="s">
        <v>13</v>
      </c>
      <c r="C264" t="s">
        <v>522</v>
      </c>
      <c r="D264">
        <v>0</v>
      </c>
      <c r="E264">
        <v>1</v>
      </c>
      <c r="F264">
        <v>0</v>
      </c>
      <c r="G264">
        <v>0</v>
      </c>
      <c r="H264">
        <v>1</v>
      </c>
    </row>
    <row r="265" spans="1:8">
      <c r="A265" s="4" t="s">
        <v>524</v>
      </c>
      <c r="B265" s="3" t="s">
        <v>13</v>
      </c>
      <c r="C265" t="s">
        <v>524</v>
      </c>
      <c r="D265">
        <v>5.128205128205128E-2</v>
      </c>
      <c r="E265">
        <v>0.46153846153846156</v>
      </c>
      <c r="F265">
        <v>0.48717948717948717</v>
      </c>
      <c r="G265">
        <v>0</v>
      </c>
      <c r="H265">
        <v>39</v>
      </c>
    </row>
    <row r="266" spans="1:8">
      <c r="A266" s="4" t="s">
        <v>526</v>
      </c>
      <c r="B266" s="3" t="s">
        <v>13</v>
      </c>
      <c r="C266" t="s">
        <v>526</v>
      </c>
      <c r="D266">
        <v>3.9215686274509803E-2</v>
      </c>
      <c r="E266">
        <v>0.29411764705882354</v>
      </c>
      <c r="F266">
        <v>0.6470588235294118</v>
      </c>
      <c r="G266">
        <v>1.9607843137254902E-2</v>
      </c>
      <c r="H266">
        <v>51</v>
      </c>
    </row>
    <row r="267" spans="1:8">
      <c r="A267" s="4" t="s">
        <v>527</v>
      </c>
      <c r="B267" s="3" t="s">
        <v>13</v>
      </c>
      <c r="C267" t="s">
        <v>694</v>
      </c>
      <c r="D267" t="s">
        <v>694</v>
      </c>
      <c r="E267" t="s">
        <v>694</v>
      </c>
      <c r="F267" t="s">
        <v>694</v>
      </c>
      <c r="G267" t="s">
        <v>694</v>
      </c>
      <c r="H267" t="s">
        <v>694</v>
      </c>
    </row>
    <row r="268" spans="1:8">
      <c r="A268" s="4" t="s">
        <v>529</v>
      </c>
      <c r="B268" s="3" t="s">
        <v>13</v>
      </c>
      <c r="C268" t="s">
        <v>529</v>
      </c>
      <c r="D268">
        <v>9.420289855072464E-2</v>
      </c>
      <c r="E268">
        <v>0.25362318840579712</v>
      </c>
      <c r="F268">
        <v>0.65217391304347827</v>
      </c>
      <c r="G268">
        <v>0</v>
      </c>
      <c r="H268">
        <v>138</v>
      </c>
    </row>
    <row r="269" spans="1:8">
      <c r="A269" s="4" t="s">
        <v>531</v>
      </c>
      <c r="B269" s="3" t="s">
        <v>13</v>
      </c>
      <c r="C269" t="s">
        <v>531</v>
      </c>
      <c r="D269">
        <v>1</v>
      </c>
      <c r="E269">
        <v>0</v>
      </c>
      <c r="F269">
        <v>0</v>
      </c>
      <c r="G269">
        <v>0</v>
      </c>
      <c r="H269">
        <v>2</v>
      </c>
    </row>
    <row r="270" spans="1:8">
      <c r="A270" s="4" t="s">
        <v>533</v>
      </c>
      <c r="B270" s="3" t="s">
        <v>13</v>
      </c>
      <c r="C270" t="s">
        <v>533</v>
      </c>
      <c r="D270">
        <v>0</v>
      </c>
      <c r="E270">
        <v>0.63636363636363635</v>
      </c>
      <c r="F270">
        <v>0.36363636363636365</v>
      </c>
      <c r="G270">
        <v>0</v>
      </c>
      <c r="H270">
        <v>11</v>
      </c>
    </row>
    <row r="271" spans="1:8">
      <c r="A271" s="4" t="s">
        <v>535</v>
      </c>
      <c r="B271" s="3" t="s">
        <v>13</v>
      </c>
      <c r="C271" t="s">
        <v>694</v>
      </c>
      <c r="D271" t="s">
        <v>694</v>
      </c>
      <c r="E271" t="s">
        <v>694</v>
      </c>
      <c r="F271" t="s">
        <v>694</v>
      </c>
      <c r="G271" t="s">
        <v>694</v>
      </c>
      <c r="H271" t="s">
        <v>694</v>
      </c>
    </row>
    <row r="272" spans="1:8">
      <c r="A272" s="4" t="s">
        <v>537</v>
      </c>
      <c r="B272" s="3" t="s">
        <v>13</v>
      </c>
      <c r="C272" t="s">
        <v>537</v>
      </c>
      <c r="D272">
        <v>0</v>
      </c>
      <c r="E272">
        <v>0.61538461538461542</v>
      </c>
      <c r="F272">
        <v>0.38461538461538464</v>
      </c>
      <c r="G272">
        <v>0</v>
      </c>
      <c r="H272">
        <v>13</v>
      </c>
    </row>
    <row r="273" spans="1:12">
      <c r="A273" s="4" t="s">
        <v>539</v>
      </c>
      <c r="B273" s="3" t="s">
        <v>13</v>
      </c>
      <c r="C273" t="s">
        <v>694</v>
      </c>
      <c r="D273" t="s">
        <v>694</v>
      </c>
      <c r="E273" t="s">
        <v>694</v>
      </c>
      <c r="F273" t="s">
        <v>694</v>
      </c>
      <c r="G273" t="s">
        <v>694</v>
      </c>
      <c r="H273" t="s">
        <v>694</v>
      </c>
    </row>
    <row r="274" spans="1:12">
      <c r="A274" s="4" t="s">
        <v>541</v>
      </c>
      <c r="B274" s="3" t="s">
        <v>13</v>
      </c>
      <c r="C274" t="s">
        <v>541</v>
      </c>
      <c r="D274">
        <v>0</v>
      </c>
      <c r="E274">
        <v>0.625</v>
      </c>
      <c r="F274">
        <v>0.25</v>
      </c>
      <c r="G274">
        <v>0.125</v>
      </c>
      <c r="H274">
        <v>8</v>
      </c>
    </row>
    <row r="275" spans="1:12">
      <c r="A275" s="4" t="s">
        <v>543</v>
      </c>
      <c r="B275" s="3" t="s">
        <v>13</v>
      </c>
      <c r="C275" t="s">
        <v>543</v>
      </c>
      <c r="D275">
        <v>0</v>
      </c>
      <c r="E275">
        <v>1</v>
      </c>
      <c r="F275">
        <v>0</v>
      </c>
      <c r="G275">
        <v>0</v>
      </c>
      <c r="H275">
        <v>2</v>
      </c>
    </row>
    <row r="276" spans="1:12">
      <c r="A276" s="4" t="s">
        <v>545</v>
      </c>
      <c r="B276" s="3" t="s">
        <v>13</v>
      </c>
      <c r="C276" t="s">
        <v>545</v>
      </c>
      <c r="D276">
        <v>0.52631578947368418</v>
      </c>
      <c r="E276">
        <v>0.28947368421052633</v>
      </c>
      <c r="F276">
        <v>0.18421052631578946</v>
      </c>
      <c r="G276">
        <v>0</v>
      </c>
      <c r="H276">
        <v>38</v>
      </c>
    </row>
    <row r="277" spans="1:12">
      <c r="A277" s="4" t="s">
        <v>547</v>
      </c>
      <c r="B277" s="3" t="s">
        <v>13</v>
      </c>
      <c r="C277" t="s">
        <v>694</v>
      </c>
      <c r="D277" t="s">
        <v>694</v>
      </c>
      <c r="E277" t="s">
        <v>694</v>
      </c>
      <c r="F277" t="s">
        <v>694</v>
      </c>
      <c r="G277" t="s">
        <v>694</v>
      </c>
      <c r="H277" t="s">
        <v>694</v>
      </c>
    </row>
    <row r="278" spans="1:12">
      <c r="A278" s="4" t="s">
        <v>549</v>
      </c>
      <c r="B278" s="3" t="s">
        <v>13</v>
      </c>
      <c r="C278" t="s">
        <v>549</v>
      </c>
      <c r="D278">
        <v>0</v>
      </c>
      <c r="E278">
        <v>0.66666666666666663</v>
      </c>
      <c r="F278">
        <v>0.33333333333333331</v>
      </c>
      <c r="G278">
        <v>0</v>
      </c>
      <c r="H278">
        <v>3</v>
      </c>
    </row>
    <row r="279" spans="1:12">
      <c r="A279" s="4" t="s">
        <v>550</v>
      </c>
      <c r="B279" s="3" t="s">
        <v>13</v>
      </c>
      <c r="C279" t="s">
        <v>694</v>
      </c>
      <c r="D279" t="s">
        <v>694</v>
      </c>
      <c r="E279" t="s">
        <v>694</v>
      </c>
      <c r="F279" t="s">
        <v>694</v>
      </c>
      <c r="G279" t="s">
        <v>694</v>
      </c>
      <c r="H279" t="s">
        <v>694</v>
      </c>
    </row>
    <row r="280" spans="1:12">
      <c r="A280" s="4" t="s">
        <v>552</v>
      </c>
      <c r="B280" s="3" t="s">
        <v>13</v>
      </c>
      <c r="C280" t="s">
        <v>552</v>
      </c>
      <c r="D280">
        <v>0.05</v>
      </c>
      <c r="E280">
        <v>0.9</v>
      </c>
      <c r="F280">
        <v>0.05</v>
      </c>
      <c r="G280">
        <v>0</v>
      </c>
      <c r="H280">
        <v>20</v>
      </c>
    </row>
    <row r="281" spans="1:12">
      <c r="A281" s="4" t="s">
        <v>554</v>
      </c>
      <c r="B281" s="3" t="s">
        <v>8</v>
      </c>
      <c r="C281" t="s">
        <v>554</v>
      </c>
      <c r="D281">
        <v>0</v>
      </c>
      <c r="E281">
        <v>0.47619047619047616</v>
      </c>
      <c r="F281">
        <v>0.47619047619047616</v>
      </c>
      <c r="G281">
        <v>4.7619047619047616E-2</v>
      </c>
      <c r="H281">
        <v>21</v>
      </c>
      <c r="I281">
        <f>D281*H281</f>
        <v>0</v>
      </c>
      <c r="J281">
        <f>E281*H281</f>
        <v>10</v>
      </c>
      <c r="K281">
        <f>F281*H281</f>
        <v>10</v>
      </c>
      <c r="L281">
        <f>G281*H281</f>
        <v>1</v>
      </c>
    </row>
    <row r="282" spans="1:12">
      <c r="A282" s="4" t="s">
        <v>556</v>
      </c>
      <c r="B282" s="3" t="s">
        <v>13</v>
      </c>
      <c r="C282" t="s">
        <v>556</v>
      </c>
      <c r="D282">
        <v>0</v>
      </c>
      <c r="E282">
        <v>0</v>
      </c>
      <c r="F282">
        <v>1</v>
      </c>
      <c r="G282">
        <v>0</v>
      </c>
      <c r="H282">
        <v>1</v>
      </c>
    </row>
    <row r="283" spans="1:12">
      <c r="A283" s="4" t="s">
        <v>558</v>
      </c>
      <c r="B283" s="3" t="s">
        <v>13</v>
      </c>
      <c r="C283" t="s">
        <v>558</v>
      </c>
      <c r="D283">
        <v>0</v>
      </c>
      <c r="E283">
        <v>0.30769230769230771</v>
      </c>
      <c r="F283">
        <v>0.69230769230769229</v>
      </c>
      <c r="G283">
        <v>0</v>
      </c>
      <c r="H283">
        <v>13</v>
      </c>
    </row>
    <row r="284" spans="1:12">
      <c r="A284" s="4" t="s">
        <v>560</v>
      </c>
      <c r="B284" s="3" t="s">
        <v>13</v>
      </c>
      <c r="C284" t="s">
        <v>694</v>
      </c>
      <c r="D284" t="s">
        <v>694</v>
      </c>
      <c r="E284" t="s">
        <v>694</v>
      </c>
      <c r="F284" t="s">
        <v>694</v>
      </c>
      <c r="G284" t="s">
        <v>694</v>
      </c>
      <c r="H284" t="s">
        <v>694</v>
      </c>
    </row>
    <row r="285" spans="1:12">
      <c r="A285" s="4" t="s">
        <v>562</v>
      </c>
      <c r="B285" s="3" t="s">
        <v>13</v>
      </c>
      <c r="C285" t="s">
        <v>562</v>
      </c>
      <c r="D285">
        <v>3.2258064516129031E-2</v>
      </c>
      <c r="E285">
        <v>0.38709677419354838</v>
      </c>
      <c r="F285">
        <v>0.56989247311827962</v>
      </c>
      <c r="G285">
        <v>1.0752688172043012E-2</v>
      </c>
      <c r="H285">
        <v>93</v>
      </c>
    </row>
    <row r="286" spans="1:12">
      <c r="A286" s="4" t="s">
        <v>564</v>
      </c>
      <c r="B286" s="3" t="s">
        <v>13</v>
      </c>
      <c r="C286" t="s">
        <v>564</v>
      </c>
      <c r="D286">
        <v>0</v>
      </c>
      <c r="E286">
        <v>0.66666666666666663</v>
      </c>
      <c r="F286">
        <v>0.33333333333333331</v>
      </c>
      <c r="G286">
        <v>0</v>
      </c>
      <c r="H286">
        <v>3</v>
      </c>
    </row>
    <row r="287" spans="1:12">
      <c r="A287" s="4" t="s">
        <v>566</v>
      </c>
      <c r="B287" s="3" t="s">
        <v>13</v>
      </c>
      <c r="C287" t="s">
        <v>566</v>
      </c>
      <c r="D287">
        <v>0</v>
      </c>
      <c r="E287">
        <v>1</v>
      </c>
      <c r="F287">
        <v>0</v>
      </c>
      <c r="G287">
        <v>0</v>
      </c>
      <c r="H287">
        <v>2</v>
      </c>
    </row>
    <row r="288" spans="1:12">
      <c r="A288" s="4" t="s">
        <v>568</v>
      </c>
      <c r="B288" s="3" t="s">
        <v>13</v>
      </c>
      <c r="C288" t="s">
        <v>568</v>
      </c>
      <c r="D288">
        <v>0.14285714285714285</v>
      </c>
      <c r="E288">
        <v>0.66666666666666663</v>
      </c>
      <c r="F288">
        <v>0.19047619047619047</v>
      </c>
      <c r="G288">
        <v>0</v>
      </c>
      <c r="H288">
        <v>21</v>
      </c>
    </row>
    <row r="289" spans="1:8">
      <c r="A289" s="4" t="s">
        <v>570</v>
      </c>
      <c r="B289" s="3" t="s">
        <v>13</v>
      </c>
      <c r="C289" t="s">
        <v>694</v>
      </c>
      <c r="D289" t="s">
        <v>694</v>
      </c>
      <c r="E289" t="s">
        <v>694</v>
      </c>
      <c r="F289" t="s">
        <v>694</v>
      </c>
      <c r="G289" t="s">
        <v>694</v>
      </c>
      <c r="H289" t="s">
        <v>694</v>
      </c>
    </row>
    <row r="290" spans="1:8">
      <c r="A290" s="4" t="s">
        <v>572</v>
      </c>
      <c r="B290" s="3" t="s">
        <v>13</v>
      </c>
      <c r="C290" t="s">
        <v>572</v>
      </c>
      <c r="D290">
        <v>0.13636363636363635</v>
      </c>
      <c r="E290">
        <v>0.31818181818181818</v>
      </c>
      <c r="F290">
        <v>0.54545454545454541</v>
      </c>
      <c r="G290">
        <v>0</v>
      </c>
      <c r="H290">
        <v>22</v>
      </c>
    </row>
    <row r="291" spans="1:8">
      <c r="A291" s="4" t="s">
        <v>574</v>
      </c>
      <c r="B291" s="3" t="s">
        <v>13</v>
      </c>
      <c r="C291" t="s">
        <v>574</v>
      </c>
      <c r="D291">
        <v>0.25</v>
      </c>
      <c r="E291">
        <v>0.29166666666666669</v>
      </c>
      <c r="F291">
        <v>0.45833333333333331</v>
      </c>
      <c r="G291">
        <v>0</v>
      </c>
      <c r="H291">
        <v>24</v>
      </c>
    </row>
    <row r="292" spans="1:8">
      <c r="A292" s="4" t="s">
        <v>576</v>
      </c>
      <c r="B292" s="3" t="s">
        <v>13</v>
      </c>
      <c r="C292" t="s">
        <v>576</v>
      </c>
      <c r="D292">
        <v>0</v>
      </c>
      <c r="E292">
        <v>0.42857142857142855</v>
      </c>
      <c r="F292">
        <v>0.5714285714285714</v>
      </c>
      <c r="G292">
        <v>0</v>
      </c>
      <c r="H292">
        <v>7</v>
      </c>
    </row>
    <row r="293" spans="1:8">
      <c r="A293" s="4" t="s">
        <v>577</v>
      </c>
      <c r="B293" s="3" t="s">
        <v>13</v>
      </c>
      <c r="C293" t="s">
        <v>694</v>
      </c>
      <c r="D293" t="s">
        <v>694</v>
      </c>
      <c r="E293" t="s">
        <v>694</v>
      </c>
      <c r="F293" t="s">
        <v>694</v>
      </c>
      <c r="G293" t="s">
        <v>694</v>
      </c>
      <c r="H293" t="s">
        <v>694</v>
      </c>
    </row>
    <row r="294" spans="1:8">
      <c r="A294" s="4" t="s">
        <v>579</v>
      </c>
      <c r="B294" s="3" t="s">
        <v>13</v>
      </c>
      <c r="C294" t="s">
        <v>579</v>
      </c>
      <c r="D294">
        <v>0</v>
      </c>
      <c r="E294">
        <v>0.35714285714285715</v>
      </c>
      <c r="F294">
        <v>0.6428571428571429</v>
      </c>
      <c r="G294">
        <v>0</v>
      </c>
      <c r="H294">
        <v>14</v>
      </c>
    </row>
    <row r="295" spans="1:8">
      <c r="A295" s="4" t="s">
        <v>581</v>
      </c>
      <c r="B295" s="3" t="s">
        <v>13</v>
      </c>
      <c r="C295" t="s">
        <v>694</v>
      </c>
      <c r="D295" t="s">
        <v>694</v>
      </c>
      <c r="E295" t="s">
        <v>694</v>
      </c>
      <c r="F295" t="s">
        <v>694</v>
      </c>
      <c r="G295" t="s">
        <v>694</v>
      </c>
      <c r="H295" t="s">
        <v>694</v>
      </c>
    </row>
    <row r="296" spans="1:8">
      <c r="A296" s="4" t="s">
        <v>583</v>
      </c>
      <c r="B296" s="3" t="s">
        <v>13</v>
      </c>
      <c r="C296" t="s">
        <v>583</v>
      </c>
      <c r="D296">
        <v>0</v>
      </c>
      <c r="E296">
        <v>1</v>
      </c>
      <c r="F296">
        <v>0</v>
      </c>
      <c r="G296">
        <v>0</v>
      </c>
      <c r="H296">
        <v>3</v>
      </c>
    </row>
    <row r="297" spans="1:8">
      <c r="A297" s="4" t="s">
        <v>585</v>
      </c>
      <c r="B297" s="3" t="s">
        <v>13</v>
      </c>
      <c r="C297" t="s">
        <v>585</v>
      </c>
      <c r="D297">
        <v>0.5</v>
      </c>
      <c r="E297">
        <v>0.5</v>
      </c>
      <c r="F297">
        <v>0</v>
      </c>
      <c r="G297">
        <v>0</v>
      </c>
      <c r="H297">
        <v>4</v>
      </c>
    </row>
    <row r="298" spans="1:8">
      <c r="A298" s="4" t="s">
        <v>587</v>
      </c>
      <c r="B298" s="3" t="s">
        <v>13</v>
      </c>
      <c r="C298" t="s">
        <v>587</v>
      </c>
      <c r="D298">
        <v>0.28947368421052633</v>
      </c>
      <c r="E298">
        <v>0.5</v>
      </c>
      <c r="F298">
        <v>0.21052631578947367</v>
      </c>
      <c r="G298">
        <v>0</v>
      </c>
      <c r="H298">
        <v>38</v>
      </c>
    </row>
    <row r="299" spans="1:8">
      <c r="A299" s="4" t="s">
        <v>589</v>
      </c>
      <c r="B299" s="3" t="s">
        <v>13</v>
      </c>
      <c r="C299" t="s">
        <v>589</v>
      </c>
      <c r="D299">
        <v>0.125</v>
      </c>
      <c r="E299">
        <v>0.41666666666666669</v>
      </c>
      <c r="F299">
        <v>0.45833333333333331</v>
      </c>
      <c r="G299">
        <v>0</v>
      </c>
      <c r="H299">
        <v>24</v>
      </c>
    </row>
    <row r="300" spans="1:8">
      <c r="A300" s="4" t="s">
        <v>591</v>
      </c>
      <c r="B300" s="3" t="s">
        <v>13</v>
      </c>
      <c r="C300" t="s">
        <v>591</v>
      </c>
      <c r="D300">
        <v>0.18181818181818182</v>
      </c>
      <c r="E300">
        <v>0.27272727272727271</v>
      </c>
      <c r="F300">
        <v>0.54545454545454541</v>
      </c>
      <c r="G300">
        <v>0</v>
      </c>
      <c r="H300">
        <v>11</v>
      </c>
    </row>
    <row r="301" spans="1:8">
      <c r="A301" s="4" t="s">
        <v>592</v>
      </c>
      <c r="B301" s="3" t="s">
        <v>13</v>
      </c>
      <c r="C301" t="s">
        <v>592</v>
      </c>
      <c r="D301">
        <v>1</v>
      </c>
      <c r="E301">
        <v>0</v>
      </c>
      <c r="F301">
        <v>0</v>
      </c>
      <c r="G301">
        <v>0</v>
      </c>
      <c r="H301">
        <v>1</v>
      </c>
    </row>
    <row r="302" spans="1:8">
      <c r="A302" s="4" t="s">
        <v>594</v>
      </c>
      <c r="B302" s="3" t="s">
        <v>13</v>
      </c>
      <c r="C302" t="s">
        <v>594</v>
      </c>
      <c r="D302">
        <v>1</v>
      </c>
      <c r="E302">
        <v>0</v>
      </c>
      <c r="F302">
        <v>0</v>
      </c>
      <c r="G302">
        <v>0</v>
      </c>
      <c r="H302">
        <v>3</v>
      </c>
    </row>
    <row r="303" spans="1:8">
      <c r="A303" s="4" t="s">
        <v>596</v>
      </c>
      <c r="B303" s="3" t="s">
        <v>13</v>
      </c>
      <c r="C303" t="s">
        <v>596</v>
      </c>
      <c r="D303">
        <v>0</v>
      </c>
      <c r="E303">
        <v>0.6</v>
      </c>
      <c r="F303">
        <v>0.4</v>
      </c>
      <c r="G303">
        <v>0</v>
      </c>
      <c r="H303">
        <v>15</v>
      </c>
    </row>
    <row r="304" spans="1:8">
      <c r="A304" s="4" t="s">
        <v>598</v>
      </c>
      <c r="B304" s="3" t="s">
        <v>13</v>
      </c>
      <c r="C304" t="s">
        <v>598</v>
      </c>
      <c r="D304">
        <v>0</v>
      </c>
      <c r="E304">
        <v>0.75</v>
      </c>
      <c r="F304">
        <v>0</v>
      </c>
      <c r="G304">
        <v>0.25</v>
      </c>
      <c r="H304">
        <v>4</v>
      </c>
    </row>
    <row r="305" spans="1:12">
      <c r="A305" s="1" t="s">
        <v>647</v>
      </c>
      <c r="B305" s="3" t="s">
        <v>13</v>
      </c>
      <c r="C305" t="s">
        <v>647</v>
      </c>
      <c r="D305">
        <v>1</v>
      </c>
      <c r="E305">
        <v>0</v>
      </c>
      <c r="F305">
        <v>0</v>
      </c>
      <c r="G305">
        <v>0</v>
      </c>
      <c r="H305">
        <v>2</v>
      </c>
    </row>
    <row r="306" spans="1:12">
      <c r="A306" s="4" t="s">
        <v>600</v>
      </c>
      <c r="B306" s="3" t="s">
        <v>13</v>
      </c>
      <c r="C306" t="s">
        <v>694</v>
      </c>
      <c r="D306" t="s">
        <v>694</v>
      </c>
      <c r="E306" t="s">
        <v>694</v>
      </c>
      <c r="F306" t="s">
        <v>694</v>
      </c>
      <c r="G306" t="s">
        <v>694</v>
      </c>
      <c r="H306" t="s">
        <v>694</v>
      </c>
    </row>
    <row r="307" spans="1:12">
      <c r="A307" s="4" t="s">
        <v>602</v>
      </c>
      <c r="B307" s="3" t="s">
        <v>13</v>
      </c>
      <c r="C307" t="s">
        <v>694</v>
      </c>
      <c r="D307" t="s">
        <v>694</v>
      </c>
      <c r="E307" t="s">
        <v>694</v>
      </c>
      <c r="F307" t="s">
        <v>694</v>
      </c>
      <c r="G307" t="s">
        <v>694</v>
      </c>
      <c r="H307" t="s">
        <v>694</v>
      </c>
    </row>
    <row r="308" spans="1:12">
      <c r="A308" s="4" t="s">
        <v>604</v>
      </c>
      <c r="B308" s="3" t="s">
        <v>13</v>
      </c>
      <c r="C308" t="s">
        <v>694</v>
      </c>
      <c r="D308" t="s">
        <v>694</v>
      </c>
      <c r="E308" t="s">
        <v>694</v>
      </c>
      <c r="F308" t="s">
        <v>694</v>
      </c>
      <c r="G308" t="s">
        <v>694</v>
      </c>
      <c r="H308" t="s">
        <v>694</v>
      </c>
    </row>
    <row r="309" spans="1:12">
      <c r="A309" s="4" t="s">
        <v>606</v>
      </c>
      <c r="B309" s="3" t="s">
        <v>13</v>
      </c>
      <c r="C309" t="s">
        <v>606</v>
      </c>
      <c r="D309">
        <v>0.5</v>
      </c>
      <c r="E309">
        <v>0.5</v>
      </c>
      <c r="F309">
        <v>0</v>
      </c>
      <c r="G309">
        <v>0</v>
      </c>
      <c r="H309">
        <v>2</v>
      </c>
    </row>
    <row r="310" spans="1:12">
      <c r="A310" s="4" t="s">
        <v>608</v>
      </c>
      <c r="B310" s="3" t="s">
        <v>13</v>
      </c>
      <c r="C310" t="s">
        <v>608</v>
      </c>
      <c r="D310">
        <v>0</v>
      </c>
      <c r="E310">
        <v>1</v>
      </c>
      <c r="F310">
        <v>0</v>
      </c>
      <c r="G310">
        <v>0</v>
      </c>
      <c r="H310">
        <v>1</v>
      </c>
    </row>
    <row r="311" spans="1:12">
      <c r="A311" s="4" t="s">
        <v>610</v>
      </c>
      <c r="B311" s="3" t="s">
        <v>13</v>
      </c>
      <c r="C311" t="s">
        <v>694</v>
      </c>
      <c r="D311" t="s">
        <v>694</v>
      </c>
      <c r="E311" t="s">
        <v>694</v>
      </c>
      <c r="F311" t="s">
        <v>694</v>
      </c>
      <c r="G311" t="s">
        <v>694</v>
      </c>
      <c r="H311" t="s">
        <v>694</v>
      </c>
    </row>
    <row r="312" spans="1:12">
      <c r="A312" s="4" t="s">
        <v>612</v>
      </c>
      <c r="B312" s="3" t="s">
        <v>13</v>
      </c>
      <c r="C312" t="s">
        <v>612</v>
      </c>
      <c r="D312">
        <v>0</v>
      </c>
      <c r="E312">
        <v>0.75</v>
      </c>
      <c r="F312">
        <v>0.25</v>
      </c>
      <c r="G312">
        <v>0</v>
      </c>
      <c r="H312">
        <v>8</v>
      </c>
    </row>
    <row r="313" spans="1:12">
      <c r="A313" s="4" t="s">
        <v>614</v>
      </c>
      <c r="B313" s="3" t="s">
        <v>8</v>
      </c>
      <c r="C313" t="s">
        <v>614</v>
      </c>
      <c r="D313">
        <v>4.3478260869565216E-2</v>
      </c>
      <c r="E313">
        <v>0.20652173913043478</v>
      </c>
      <c r="F313">
        <v>0.75</v>
      </c>
      <c r="G313">
        <v>0</v>
      </c>
      <c r="H313">
        <v>92</v>
      </c>
      <c r="I313">
        <f>D313*H313</f>
        <v>4</v>
      </c>
      <c r="J313">
        <f>E313*H313</f>
        <v>19</v>
      </c>
      <c r="K313">
        <f>F313*H313</f>
        <v>69</v>
      </c>
      <c r="L313">
        <f>G313*H313</f>
        <v>0</v>
      </c>
    </row>
    <row r="314" spans="1:12">
      <c r="A314" s="4" t="s">
        <v>616</v>
      </c>
      <c r="B314" s="3" t="s">
        <v>13</v>
      </c>
      <c r="C314" t="s">
        <v>616</v>
      </c>
      <c r="D314">
        <v>8.1081081081081086E-2</v>
      </c>
      <c r="E314">
        <v>0.29729729729729731</v>
      </c>
      <c r="F314">
        <v>0.54054054054054057</v>
      </c>
      <c r="G314">
        <v>8.1081081081081086E-2</v>
      </c>
      <c r="H314">
        <v>37</v>
      </c>
    </row>
    <row r="315" spans="1:12">
      <c r="A315" s="4" t="s">
        <v>618</v>
      </c>
      <c r="B315" s="3" t="s">
        <v>13</v>
      </c>
      <c r="C315" t="s">
        <v>618</v>
      </c>
      <c r="D315">
        <v>0.75</v>
      </c>
      <c r="E315">
        <v>0</v>
      </c>
      <c r="F315">
        <v>0.25</v>
      </c>
      <c r="G315">
        <v>0</v>
      </c>
      <c r="H315">
        <v>4</v>
      </c>
    </row>
    <row r="316" spans="1:12">
      <c r="A316" s="10" t="s">
        <v>723</v>
      </c>
      <c r="B316" s="5"/>
      <c r="H316">
        <f t="shared" ref="H316" si="12">SUM(H1:H315)</f>
        <v>4420</v>
      </c>
    </row>
    <row r="317" spans="1:12">
      <c r="A317" s="10" t="s">
        <v>724</v>
      </c>
      <c r="B317" s="5"/>
    </row>
  </sheetData>
  <autoFilter ref="B1:B317" xr:uid="{903EA12A-F226-4602-A768-1FB3292158A6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6F6AD-03FB-44C2-AA95-64C3A3E991B5}">
  <sheetPr filterMode="1"/>
  <dimension ref="A1:M316"/>
  <sheetViews>
    <sheetView workbookViewId="0">
      <selection activeCell="M7" sqref="M7:M313"/>
    </sheetView>
  </sheetViews>
  <sheetFormatPr defaultRowHeight="15"/>
  <cols>
    <col min="1" max="1" width="5.5703125" customWidth="1"/>
    <col min="2" max="2" width="20.7109375" customWidth="1"/>
  </cols>
  <sheetData>
    <row r="1" spans="1:13">
      <c r="A1" s="4" t="s">
        <v>13</v>
      </c>
      <c r="B1" s="3" t="s">
        <v>9</v>
      </c>
      <c r="C1">
        <v>1</v>
      </c>
      <c r="D1">
        <v>0</v>
      </c>
      <c r="E1">
        <v>0</v>
      </c>
      <c r="F1">
        <v>0</v>
      </c>
      <c r="G1">
        <v>0</v>
      </c>
      <c r="H1">
        <v>1</v>
      </c>
      <c r="I1">
        <f>C1*H1</f>
        <v>1</v>
      </c>
      <c r="J1">
        <f>D1*H1</f>
        <v>0</v>
      </c>
      <c r="K1">
        <f>E1*H1</f>
        <v>0</v>
      </c>
      <c r="L1">
        <f>F1*H1</f>
        <v>0</v>
      </c>
      <c r="M1">
        <f>G1*H1</f>
        <v>0</v>
      </c>
    </row>
    <row r="2" spans="1:13" hidden="1">
      <c r="A2" s="4" t="s">
        <v>13</v>
      </c>
      <c r="B2" s="3" t="s">
        <v>11</v>
      </c>
      <c r="H2">
        <v>0</v>
      </c>
      <c r="I2">
        <f t="shared" ref="I2:I65" si="0">C2*H2</f>
        <v>0</v>
      </c>
      <c r="J2">
        <f t="shared" ref="J2:J65" si="1">D2*H2</f>
        <v>0</v>
      </c>
      <c r="K2">
        <f t="shared" ref="K2:K65" si="2">E2*H2</f>
        <v>0</v>
      </c>
      <c r="L2">
        <f t="shared" ref="L2:L65" si="3">F2*H2</f>
        <v>0</v>
      </c>
      <c r="M2">
        <f t="shared" ref="M2:M65" si="4">G2*H2</f>
        <v>0</v>
      </c>
    </row>
    <row r="3" spans="1:13" hidden="1">
      <c r="A3" s="4" t="s">
        <v>13</v>
      </c>
      <c r="B3" s="3" t="s">
        <v>14</v>
      </c>
      <c r="H3">
        <v>0</v>
      </c>
      <c r="I3">
        <f t="shared" si="0"/>
        <v>0</v>
      </c>
      <c r="J3">
        <f t="shared" si="1"/>
        <v>0</v>
      </c>
      <c r="K3">
        <f t="shared" si="2"/>
        <v>0</v>
      </c>
      <c r="L3">
        <f t="shared" si="3"/>
        <v>0</v>
      </c>
      <c r="M3">
        <f t="shared" si="4"/>
        <v>0</v>
      </c>
    </row>
    <row r="4" spans="1:13" hidden="1">
      <c r="A4" s="4" t="s">
        <v>13</v>
      </c>
      <c r="B4" s="3" t="s">
        <v>16</v>
      </c>
      <c r="C4">
        <v>0</v>
      </c>
      <c r="D4">
        <v>0</v>
      </c>
      <c r="E4">
        <v>0</v>
      </c>
      <c r="F4">
        <v>1</v>
      </c>
      <c r="G4">
        <v>0</v>
      </c>
      <c r="H4">
        <v>1</v>
      </c>
      <c r="I4">
        <f t="shared" si="0"/>
        <v>0</v>
      </c>
      <c r="J4">
        <f t="shared" si="1"/>
        <v>0</v>
      </c>
      <c r="K4">
        <f t="shared" si="2"/>
        <v>0</v>
      </c>
      <c r="L4">
        <f t="shared" si="3"/>
        <v>1</v>
      </c>
      <c r="M4">
        <f t="shared" si="4"/>
        <v>0</v>
      </c>
    </row>
    <row r="5" spans="1:13" hidden="1">
      <c r="A5" s="4" t="s">
        <v>13</v>
      </c>
      <c r="B5" s="3" t="s">
        <v>18</v>
      </c>
      <c r="C5">
        <v>0</v>
      </c>
      <c r="D5">
        <v>1</v>
      </c>
      <c r="E5">
        <v>0</v>
      </c>
      <c r="F5">
        <v>0</v>
      </c>
      <c r="G5">
        <v>0</v>
      </c>
      <c r="H5">
        <v>1</v>
      </c>
      <c r="I5">
        <f t="shared" si="0"/>
        <v>0</v>
      </c>
      <c r="J5">
        <f t="shared" si="1"/>
        <v>1</v>
      </c>
      <c r="K5">
        <f t="shared" si="2"/>
        <v>0</v>
      </c>
      <c r="L5">
        <f t="shared" si="3"/>
        <v>0</v>
      </c>
      <c r="M5">
        <f t="shared" si="4"/>
        <v>0</v>
      </c>
    </row>
    <row r="6" spans="1:13" hidden="1">
      <c r="A6" s="4" t="s">
        <v>13</v>
      </c>
      <c r="B6" s="3" t="s">
        <v>20</v>
      </c>
      <c r="H6">
        <v>0</v>
      </c>
      <c r="I6">
        <f t="shared" si="0"/>
        <v>0</v>
      </c>
      <c r="J6">
        <f t="shared" si="1"/>
        <v>0</v>
      </c>
      <c r="K6">
        <f t="shared" si="2"/>
        <v>0</v>
      </c>
      <c r="L6">
        <f t="shared" si="3"/>
        <v>0</v>
      </c>
      <c r="M6">
        <f t="shared" si="4"/>
        <v>0</v>
      </c>
    </row>
    <row r="7" spans="1:13">
      <c r="A7" s="4" t="s">
        <v>8</v>
      </c>
      <c r="B7" s="3" t="s">
        <v>22</v>
      </c>
      <c r="C7">
        <v>0.73684210526315785</v>
      </c>
      <c r="D7">
        <v>0</v>
      </c>
      <c r="E7">
        <v>0</v>
      </c>
      <c r="F7">
        <v>5.2631578947368418E-2</v>
      </c>
      <c r="G7">
        <v>0.21052631578947367</v>
      </c>
      <c r="H7">
        <v>19</v>
      </c>
      <c r="I7">
        <f t="shared" si="0"/>
        <v>14</v>
      </c>
      <c r="J7">
        <f t="shared" si="1"/>
        <v>0</v>
      </c>
      <c r="K7">
        <f t="shared" si="2"/>
        <v>0</v>
      </c>
      <c r="L7">
        <f t="shared" si="3"/>
        <v>1</v>
      </c>
      <c r="M7">
        <f t="shared" si="4"/>
        <v>4</v>
      </c>
    </row>
    <row r="8" spans="1:13" hidden="1">
      <c r="A8" s="4" t="s">
        <v>13</v>
      </c>
      <c r="B8" s="3" t="s">
        <v>24</v>
      </c>
      <c r="C8">
        <v>1</v>
      </c>
      <c r="D8">
        <v>0</v>
      </c>
      <c r="E8">
        <v>0</v>
      </c>
      <c r="F8">
        <v>0</v>
      </c>
      <c r="G8">
        <v>0</v>
      </c>
      <c r="H8">
        <v>1</v>
      </c>
      <c r="I8">
        <f t="shared" si="0"/>
        <v>1</v>
      </c>
      <c r="J8">
        <f t="shared" si="1"/>
        <v>0</v>
      </c>
      <c r="K8">
        <f t="shared" si="2"/>
        <v>0</v>
      </c>
      <c r="L8">
        <f t="shared" si="3"/>
        <v>0</v>
      </c>
      <c r="M8">
        <f t="shared" si="4"/>
        <v>0</v>
      </c>
    </row>
    <row r="9" spans="1:13" hidden="1">
      <c r="A9" s="4" t="s">
        <v>13</v>
      </c>
      <c r="B9" s="3" t="s">
        <v>26</v>
      </c>
      <c r="C9">
        <v>0</v>
      </c>
      <c r="D9">
        <v>0.5</v>
      </c>
      <c r="E9">
        <v>0</v>
      </c>
      <c r="F9">
        <v>0</v>
      </c>
      <c r="G9">
        <v>0.5</v>
      </c>
      <c r="H9">
        <v>2</v>
      </c>
      <c r="I9">
        <f t="shared" si="0"/>
        <v>0</v>
      </c>
      <c r="J9">
        <f t="shared" si="1"/>
        <v>1</v>
      </c>
      <c r="K9">
        <f t="shared" si="2"/>
        <v>0</v>
      </c>
      <c r="L9">
        <f t="shared" si="3"/>
        <v>0</v>
      </c>
      <c r="M9">
        <f t="shared" si="4"/>
        <v>1</v>
      </c>
    </row>
    <row r="10" spans="1:13" hidden="1">
      <c r="A10" s="4" t="s">
        <v>13</v>
      </c>
      <c r="B10" s="3" t="s">
        <v>28</v>
      </c>
      <c r="C10">
        <v>0.91304347826086951</v>
      </c>
      <c r="D10">
        <v>0</v>
      </c>
      <c r="E10">
        <v>0</v>
      </c>
      <c r="F10">
        <v>0</v>
      </c>
      <c r="G10">
        <v>8.6956521739130432E-2</v>
      </c>
      <c r="H10">
        <v>23</v>
      </c>
      <c r="I10">
        <f t="shared" si="0"/>
        <v>21</v>
      </c>
      <c r="J10">
        <f t="shared" si="1"/>
        <v>0</v>
      </c>
      <c r="K10">
        <f t="shared" si="2"/>
        <v>0</v>
      </c>
      <c r="L10">
        <f t="shared" si="3"/>
        <v>0</v>
      </c>
      <c r="M10">
        <f t="shared" si="4"/>
        <v>2</v>
      </c>
    </row>
    <row r="11" spans="1:13" hidden="1">
      <c r="A11" s="4" t="s">
        <v>13</v>
      </c>
      <c r="B11" s="3" t="s">
        <v>30</v>
      </c>
      <c r="C11">
        <v>1</v>
      </c>
      <c r="D11">
        <v>0</v>
      </c>
      <c r="E11">
        <v>0</v>
      </c>
      <c r="F11">
        <v>0</v>
      </c>
      <c r="G11">
        <v>0</v>
      </c>
      <c r="H11">
        <v>3</v>
      </c>
      <c r="I11">
        <f t="shared" si="0"/>
        <v>3</v>
      </c>
      <c r="J11">
        <f t="shared" si="1"/>
        <v>0</v>
      </c>
      <c r="K11">
        <f t="shared" si="2"/>
        <v>0</v>
      </c>
      <c r="L11">
        <f t="shared" si="3"/>
        <v>0</v>
      </c>
      <c r="M11">
        <f t="shared" si="4"/>
        <v>0</v>
      </c>
    </row>
    <row r="12" spans="1:13" hidden="1">
      <c r="A12" s="4" t="s">
        <v>13</v>
      </c>
      <c r="B12" s="3" t="s">
        <v>32</v>
      </c>
      <c r="C12" t="s">
        <v>694</v>
      </c>
      <c r="D12" t="s">
        <v>694</v>
      </c>
      <c r="E12" t="s">
        <v>694</v>
      </c>
      <c r="F12" t="s">
        <v>694</v>
      </c>
      <c r="G12" t="s">
        <v>694</v>
      </c>
      <c r="H12">
        <v>0</v>
      </c>
      <c r="I12" t="e">
        <f t="shared" si="0"/>
        <v>#VALUE!</v>
      </c>
      <c r="J12" t="e">
        <f t="shared" si="1"/>
        <v>#VALUE!</v>
      </c>
      <c r="K12" t="e">
        <f t="shared" si="2"/>
        <v>#VALUE!</v>
      </c>
      <c r="L12" t="e">
        <f t="shared" si="3"/>
        <v>#VALUE!</v>
      </c>
      <c r="M12" t="e">
        <f t="shared" si="4"/>
        <v>#VALUE!</v>
      </c>
    </row>
    <row r="13" spans="1:13" hidden="1">
      <c r="A13" s="4" t="s">
        <v>13</v>
      </c>
      <c r="B13" s="3" t="s">
        <v>34</v>
      </c>
      <c r="C13">
        <v>0.33333333333333331</v>
      </c>
      <c r="D13">
        <v>0.66666666666666663</v>
      </c>
      <c r="E13">
        <v>0</v>
      </c>
      <c r="F13">
        <v>0</v>
      </c>
      <c r="G13">
        <v>0</v>
      </c>
      <c r="H13">
        <v>18</v>
      </c>
      <c r="I13">
        <f t="shared" si="0"/>
        <v>6</v>
      </c>
      <c r="J13">
        <f t="shared" si="1"/>
        <v>12</v>
      </c>
      <c r="K13">
        <f t="shared" si="2"/>
        <v>0</v>
      </c>
      <c r="L13">
        <f t="shared" si="3"/>
        <v>0</v>
      </c>
      <c r="M13">
        <f t="shared" si="4"/>
        <v>0</v>
      </c>
    </row>
    <row r="14" spans="1:13" hidden="1">
      <c r="A14" s="4" t="s">
        <v>13</v>
      </c>
      <c r="B14" s="3" t="s">
        <v>36</v>
      </c>
      <c r="H14">
        <v>0</v>
      </c>
      <c r="I14">
        <f t="shared" si="0"/>
        <v>0</v>
      </c>
      <c r="J14">
        <f t="shared" si="1"/>
        <v>0</v>
      </c>
      <c r="K14">
        <f t="shared" si="2"/>
        <v>0</v>
      </c>
      <c r="L14">
        <f t="shared" si="3"/>
        <v>0</v>
      </c>
      <c r="M14">
        <f t="shared" si="4"/>
        <v>0</v>
      </c>
    </row>
    <row r="15" spans="1:13" hidden="1">
      <c r="A15" s="4" t="s">
        <v>13</v>
      </c>
      <c r="B15" s="3" t="s">
        <v>38</v>
      </c>
      <c r="H15">
        <v>0</v>
      </c>
      <c r="I15">
        <f t="shared" si="0"/>
        <v>0</v>
      </c>
      <c r="J15">
        <f t="shared" si="1"/>
        <v>0</v>
      </c>
      <c r="K15">
        <f t="shared" si="2"/>
        <v>0</v>
      </c>
      <c r="L15">
        <f t="shared" si="3"/>
        <v>0</v>
      </c>
      <c r="M15">
        <f t="shared" si="4"/>
        <v>0</v>
      </c>
    </row>
    <row r="16" spans="1:13" hidden="1">
      <c r="A16" s="4" t="s">
        <v>13</v>
      </c>
      <c r="B16" s="3" t="s">
        <v>40</v>
      </c>
      <c r="H16">
        <v>0</v>
      </c>
      <c r="I16">
        <f t="shared" si="0"/>
        <v>0</v>
      </c>
      <c r="J16">
        <f t="shared" si="1"/>
        <v>0</v>
      </c>
      <c r="K16">
        <f t="shared" si="2"/>
        <v>0</v>
      </c>
      <c r="L16">
        <f t="shared" si="3"/>
        <v>0</v>
      </c>
      <c r="M16">
        <f t="shared" si="4"/>
        <v>0</v>
      </c>
    </row>
    <row r="17" spans="1:13" hidden="1">
      <c r="A17" s="4" t="s">
        <v>13</v>
      </c>
      <c r="B17" s="3" t="s">
        <v>42</v>
      </c>
      <c r="C17">
        <v>1</v>
      </c>
      <c r="D17">
        <v>0</v>
      </c>
      <c r="E17">
        <v>0</v>
      </c>
      <c r="F17">
        <v>0</v>
      </c>
      <c r="G17">
        <v>0</v>
      </c>
      <c r="H17">
        <v>2</v>
      </c>
      <c r="I17">
        <f t="shared" si="0"/>
        <v>2</v>
      </c>
      <c r="J17">
        <f t="shared" si="1"/>
        <v>0</v>
      </c>
      <c r="K17">
        <f t="shared" si="2"/>
        <v>0</v>
      </c>
      <c r="L17">
        <f t="shared" si="3"/>
        <v>0</v>
      </c>
      <c r="M17">
        <f t="shared" si="4"/>
        <v>0</v>
      </c>
    </row>
    <row r="18" spans="1:13" hidden="1">
      <c r="A18" s="4" t="s">
        <v>13</v>
      </c>
      <c r="B18" s="3" t="s">
        <v>44</v>
      </c>
      <c r="H18">
        <v>0</v>
      </c>
      <c r="I18">
        <f t="shared" si="0"/>
        <v>0</v>
      </c>
      <c r="J18">
        <f t="shared" si="1"/>
        <v>0</v>
      </c>
      <c r="K18">
        <f t="shared" si="2"/>
        <v>0</v>
      </c>
      <c r="L18">
        <f t="shared" si="3"/>
        <v>0</v>
      </c>
      <c r="M18">
        <f t="shared" si="4"/>
        <v>0</v>
      </c>
    </row>
    <row r="19" spans="1:13" hidden="1">
      <c r="A19" s="4" t="s">
        <v>13</v>
      </c>
      <c r="B19" s="3" t="s">
        <v>46</v>
      </c>
      <c r="H19">
        <v>0</v>
      </c>
      <c r="I19">
        <f t="shared" si="0"/>
        <v>0</v>
      </c>
      <c r="J19">
        <f t="shared" si="1"/>
        <v>0</v>
      </c>
      <c r="K19">
        <f t="shared" si="2"/>
        <v>0</v>
      </c>
      <c r="L19">
        <f t="shared" si="3"/>
        <v>0</v>
      </c>
      <c r="M19">
        <f t="shared" si="4"/>
        <v>0</v>
      </c>
    </row>
    <row r="20" spans="1:13" hidden="1">
      <c r="A20" s="4" t="s">
        <v>13</v>
      </c>
      <c r="B20" s="3" t="s">
        <v>48</v>
      </c>
      <c r="H20">
        <v>0</v>
      </c>
      <c r="I20">
        <f t="shared" si="0"/>
        <v>0</v>
      </c>
      <c r="J20">
        <f t="shared" si="1"/>
        <v>0</v>
      </c>
      <c r="K20">
        <f t="shared" si="2"/>
        <v>0</v>
      </c>
      <c r="L20">
        <f t="shared" si="3"/>
        <v>0</v>
      </c>
      <c r="M20">
        <f t="shared" si="4"/>
        <v>0</v>
      </c>
    </row>
    <row r="21" spans="1:13" hidden="1">
      <c r="A21" s="4" t="s">
        <v>13</v>
      </c>
      <c r="B21" s="3" t="s">
        <v>50</v>
      </c>
      <c r="C21">
        <v>0</v>
      </c>
      <c r="D21">
        <v>1</v>
      </c>
      <c r="E21">
        <v>0</v>
      </c>
      <c r="F21">
        <v>0</v>
      </c>
      <c r="G21">
        <v>0</v>
      </c>
      <c r="H21">
        <v>1</v>
      </c>
      <c r="I21">
        <f t="shared" si="0"/>
        <v>0</v>
      </c>
      <c r="J21">
        <f t="shared" si="1"/>
        <v>1</v>
      </c>
      <c r="K21">
        <f t="shared" si="2"/>
        <v>0</v>
      </c>
      <c r="L21">
        <f t="shared" si="3"/>
        <v>0</v>
      </c>
      <c r="M21">
        <f t="shared" si="4"/>
        <v>0</v>
      </c>
    </row>
    <row r="22" spans="1:13" hidden="1">
      <c r="A22" s="4" t="s">
        <v>13</v>
      </c>
      <c r="B22" s="3" t="s">
        <v>52</v>
      </c>
      <c r="H22">
        <v>0</v>
      </c>
      <c r="I22">
        <f t="shared" si="0"/>
        <v>0</v>
      </c>
      <c r="J22">
        <f t="shared" si="1"/>
        <v>0</v>
      </c>
      <c r="K22">
        <f t="shared" si="2"/>
        <v>0</v>
      </c>
      <c r="L22">
        <f t="shared" si="3"/>
        <v>0</v>
      </c>
      <c r="M22">
        <f t="shared" si="4"/>
        <v>0</v>
      </c>
    </row>
    <row r="23" spans="1:13" hidden="1">
      <c r="A23" s="4" t="s">
        <v>13</v>
      </c>
      <c r="B23" s="3" t="s">
        <v>54</v>
      </c>
      <c r="H23">
        <v>0</v>
      </c>
      <c r="I23">
        <f t="shared" si="0"/>
        <v>0</v>
      </c>
      <c r="J23">
        <f t="shared" si="1"/>
        <v>0</v>
      </c>
      <c r="K23">
        <f t="shared" si="2"/>
        <v>0</v>
      </c>
      <c r="L23">
        <f t="shared" si="3"/>
        <v>0</v>
      </c>
      <c r="M23">
        <f t="shared" si="4"/>
        <v>0</v>
      </c>
    </row>
    <row r="24" spans="1:13" hidden="1">
      <c r="A24" s="4" t="s">
        <v>13</v>
      </c>
      <c r="B24" s="3" t="s">
        <v>56</v>
      </c>
      <c r="H24">
        <v>0</v>
      </c>
      <c r="I24">
        <f t="shared" si="0"/>
        <v>0</v>
      </c>
      <c r="J24">
        <f t="shared" si="1"/>
        <v>0</v>
      </c>
      <c r="K24">
        <f t="shared" si="2"/>
        <v>0</v>
      </c>
      <c r="L24">
        <f t="shared" si="3"/>
        <v>0</v>
      </c>
      <c r="M24">
        <f t="shared" si="4"/>
        <v>0</v>
      </c>
    </row>
    <row r="25" spans="1:13" hidden="1">
      <c r="A25" s="4" t="s">
        <v>13</v>
      </c>
      <c r="B25" s="3" t="s">
        <v>58</v>
      </c>
      <c r="H25">
        <v>0</v>
      </c>
      <c r="I25">
        <f t="shared" si="0"/>
        <v>0</v>
      </c>
      <c r="J25">
        <f t="shared" si="1"/>
        <v>0</v>
      </c>
      <c r="K25">
        <f t="shared" si="2"/>
        <v>0</v>
      </c>
      <c r="L25">
        <f t="shared" si="3"/>
        <v>0</v>
      </c>
      <c r="M25">
        <f t="shared" si="4"/>
        <v>0</v>
      </c>
    </row>
    <row r="26" spans="1:13" hidden="1">
      <c r="A26" s="4" t="s">
        <v>13</v>
      </c>
      <c r="B26" s="3" t="s">
        <v>60</v>
      </c>
      <c r="C26">
        <v>1</v>
      </c>
      <c r="D26">
        <v>0</v>
      </c>
      <c r="E26">
        <v>0</v>
      </c>
      <c r="F26">
        <v>0</v>
      </c>
      <c r="G26">
        <v>0</v>
      </c>
      <c r="H26">
        <v>1</v>
      </c>
      <c r="I26">
        <f t="shared" si="0"/>
        <v>1</v>
      </c>
      <c r="J26">
        <f t="shared" si="1"/>
        <v>0</v>
      </c>
      <c r="K26">
        <f t="shared" si="2"/>
        <v>0</v>
      </c>
      <c r="L26">
        <f t="shared" si="3"/>
        <v>0</v>
      </c>
      <c r="M26">
        <f t="shared" si="4"/>
        <v>0</v>
      </c>
    </row>
    <row r="27" spans="1:13" hidden="1">
      <c r="A27" s="4" t="s">
        <v>13</v>
      </c>
      <c r="B27" s="3" t="s">
        <v>62</v>
      </c>
      <c r="H27">
        <v>0</v>
      </c>
      <c r="I27">
        <f t="shared" si="0"/>
        <v>0</v>
      </c>
      <c r="J27">
        <f t="shared" si="1"/>
        <v>0</v>
      </c>
      <c r="K27">
        <f t="shared" si="2"/>
        <v>0</v>
      </c>
      <c r="L27">
        <f t="shared" si="3"/>
        <v>0</v>
      </c>
      <c r="M27">
        <f t="shared" si="4"/>
        <v>0</v>
      </c>
    </row>
    <row r="28" spans="1:13" hidden="1">
      <c r="A28" s="4" t="s">
        <v>13</v>
      </c>
      <c r="B28" s="3" t="s">
        <v>63</v>
      </c>
      <c r="H28">
        <v>0</v>
      </c>
      <c r="I28">
        <f t="shared" si="0"/>
        <v>0</v>
      </c>
      <c r="J28">
        <f t="shared" si="1"/>
        <v>0</v>
      </c>
      <c r="K28">
        <f t="shared" si="2"/>
        <v>0</v>
      </c>
      <c r="L28">
        <f t="shared" si="3"/>
        <v>0</v>
      </c>
      <c r="M28">
        <f t="shared" si="4"/>
        <v>0</v>
      </c>
    </row>
    <row r="29" spans="1:13" hidden="1">
      <c r="A29" s="8" t="s">
        <v>13</v>
      </c>
      <c r="B29" s="3" t="s">
        <v>66</v>
      </c>
      <c r="H29">
        <v>0</v>
      </c>
      <c r="I29">
        <f t="shared" si="0"/>
        <v>0</v>
      </c>
      <c r="J29">
        <f t="shared" si="1"/>
        <v>0</v>
      </c>
      <c r="K29">
        <f t="shared" si="2"/>
        <v>0</v>
      </c>
      <c r="L29">
        <f t="shared" si="3"/>
        <v>0</v>
      </c>
      <c r="M29">
        <f t="shared" si="4"/>
        <v>0</v>
      </c>
    </row>
    <row r="30" spans="1:13" hidden="1">
      <c r="A30" s="4" t="s">
        <v>13</v>
      </c>
      <c r="B30" s="3" t="s">
        <v>68</v>
      </c>
      <c r="H30">
        <v>0</v>
      </c>
      <c r="I30">
        <f t="shared" si="0"/>
        <v>0</v>
      </c>
      <c r="J30">
        <f t="shared" si="1"/>
        <v>0</v>
      </c>
      <c r="K30">
        <f t="shared" si="2"/>
        <v>0</v>
      </c>
      <c r="L30">
        <f t="shared" si="3"/>
        <v>0</v>
      </c>
      <c r="M30">
        <f t="shared" si="4"/>
        <v>0</v>
      </c>
    </row>
    <row r="31" spans="1:13">
      <c r="A31" s="4" t="s">
        <v>8</v>
      </c>
      <c r="B31" s="3" t="s">
        <v>70</v>
      </c>
      <c r="C31">
        <v>0</v>
      </c>
      <c r="D31">
        <v>0.5</v>
      </c>
      <c r="E31">
        <v>0</v>
      </c>
      <c r="F31">
        <v>0.5</v>
      </c>
      <c r="G31">
        <v>0</v>
      </c>
      <c r="H31">
        <v>4</v>
      </c>
      <c r="I31">
        <f t="shared" si="0"/>
        <v>0</v>
      </c>
      <c r="J31">
        <f t="shared" si="1"/>
        <v>2</v>
      </c>
      <c r="K31">
        <f t="shared" si="2"/>
        <v>0</v>
      </c>
      <c r="L31">
        <f t="shared" si="3"/>
        <v>2</v>
      </c>
      <c r="M31">
        <f t="shared" si="4"/>
        <v>0</v>
      </c>
    </row>
    <row r="32" spans="1:13">
      <c r="A32" s="4" t="s">
        <v>8</v>
      </c>
      <c r="B32" s="3" t="s">
        <v>72</v>
      </c>
      <c r="C32">
        <v>0.5</v>
      </c>
      <c r="D32">
        <v>0</v>
      </c>
      <c r="E32">
        <v>0</v>
      </c>
      <c r="F32">
        <v>0.5</v>
      </c>
      <c r="G32">
        <v>0</v>
      </c>
      <c r="H32">
        <v>4</v>
      </c>
      <c r="I32">
        <f t="shared" si="0"/>
        <v>2</v>
      </c>
      <c r="J32">
        <f t="shared" si="1"/>
        <v>0</v>
      </c>
      <c r="K32">
        <f t="shared" si="2"/>
        <v>0</v>
      </c>
      <c r="L32">
        <f t="shared" si="3"/>
        <v>2</v>
      </c>
      <c r="M32">
        <f t="shared" si="4"/>
        <v>0</v>
      </c>
    </row>
    <row r="33" spans="1:13" hidden="1">
      <c r="A33" s="4" t="s">
        <v>13</v>
      </c>
      <c r="B33" s="3" t="s">
        <v>74</v>
      </c>
      <c r="C33">
        <v>0</v>
      </c>
      <c r="D33">
        <v>1</v>
      </c>
      <c r="E33">
        <v>0</v>
      </c>
      <c r="F33">
        <v>0</v>
      </c>
      <c r="G33">
        <v>0</v>
      </c>
      <c r="H33">
        <v>2</v>
      </c>
      <c r="I33">
        <f t="shared" si="0"/>
        <v>0</v>
      </c>
      <c r="J33">
        <f t="shared" si="1"/>
        <v>2</v>
      </c>
      <c r="K33">
        <f t="shared" si="2"/>
        <v>0</v>
      </c>
      <c r="L33">
        <f t="shared" si="3"/>
        <v>0</v>
      </c>
      <c r="M33">
        <f t="shared" si="4"/>
        <v>0</v>
      </c>
    </row>
    <row r="34" spans="1:13" hidden="1">
      <c r="A34" s="4" t="s">
        <v>13</v>
      </c>
      <c r="B34" s="3" t="s">
        <v>76</v>
      </c>
      <c r="H34">
        <v>0</v>
      </c>
      <c r="I34">
        <f t="shared" si="0"/>
        <v>0</v>
      </c>
      <c r="J34">
        <f t="shared" si="1"/>
        <v>0</v>
      </c>
      <c r="K34">
        <f t="shared" si="2"/>
        <v>0</v>
      </c>
      <c r="L34">
        <f t="shared" si="3"/>
        <v>0</v>
      </c>
      <c r="M34">
        <f t="shared" si="4"/>
        <v>0</v>
      </c>
    </row>
    <row r="35" spans="1:13" hidden="1">
      <c r="A35" s="4" t="s">
        <v>13</v>
      </c>
      <c r="B35" s="3" t="s">
        <v>78</v>
      </c>
      <c r="C35">
        <v>0.75</v>
      </c>
      <c r="D35">
        <v>0</v>
      </c>
      <c r="E35">
        <v>0</v>
      </c>
      <c r="F35">
        <v>0</v>
      </c>
      <c r="G35">
        <v>0.25</v>
      </c>
      <c r="H35">
        <v>4</v>
      </c>
      <c r="I35">
        <f t="shared" si="0"/>
        <v>3</v>
      </c>
      <c r="J35">
        <f t="shared" si="1"/>
        <v>0</v>
      </c>
      <c r="K35">
        <f t="shared" si="2"/>
        <v>0</v>
      </c>
      <c r="L35">
        <f t="shared" si="3"/>
        <v>0</v>
      </c>
      <c r="M35">
        <f t="shared" si="4"/>
        <v>1</v>
      </c>
    </row>
    <row r="36" spans="1:13" hidden="1">
      <c r="A36" s="4" t="s">
        <v>13</v>
      </c>
      <c r="B36" s="3" t="s">
        <v>80</v>
      </c>
      <c r="H36">
        <v>0</v>
      </c>
      <c r="I36">
        <f t="shared" si="0"/>
        <v>0</v>
      </c>
      <c r="J36">
        <f t="shared" si="1"/>
        <v>0</v>
      </c>
      <c r="K36">
        <f t="shared" si="2"/>
        <v>0</v>
      </c>
      <c r="L36">
        <f t="shared" si="3"/>
        <v>0</v>
      </c>
      <c r="M36">
        <f t="shared" si="4"/>
        <v>0</v>
      </c>
    </row>
    <row r="37" spans="1:13" hidden="1">
      <c r="A37" s="4" t="s">
        <v>13</v>
      </c>
      <c r="B37" s="3" t="s">
        <v>82</v>
      </c>
      <c r="H37">
        <v>0</v>
      </c>
      <c r="I37">
        <f t="shared" si="0"/>
        <v>0</v>
      </c>
      <c r="J37">
        <f t="shared" si="1"/>
        <v>0</v>
      </c>
      <c r="K37">
        <f t="shared" si="2"/>
        <v>0</v>
      </c>
      <c r="L37">
        <f t="shared" si="3"/>
        <v>0</v>
      </c>
      <c r="M37">
        <f t="shared" si="4"/>
        <v>0</v>
      </c>
    </row>
    <row r="38" spans="1:13" hidden="1">
      <c r="A38" s="4" t="s">
        <v>13</v>
      </c>
      <c r="B38" s="3" t="s">
        <v>84</v>
      </c>
      <c r="C38">
        <v>1</v>
      </c>
      <c r="D38">
        <v>0</v>
      </c>
      <c r="E38">
        <v>0</v>
      </c>
      <c r="F38">
        <v>0</v>
      </c>
      <c r="G38">
        <v>0</v>
      </c>
      <c r="H38">
        <v>1</v>
      </c>
      <c r="I38">
        <f t="shared" si="0"/>
        <v>1</v>
      </c>
      <c r="J38">
        <f t="shared" si="1"/>
        <v>0</v>
      </c>
      <c r="K38">
        <f t="shared" si="2"/>
        <v>0</v>
      </c>
      <c r="L38">
        <f t="shared" si="3"/>
        <v>0</v>
      </c>
      <c r="M38">
        <f t="shared" si="4"/>
        <v>0</v>
      </c>
    </row>
    <row r="39" spans="1:13" hidden="1">
      <c r="A39" s="4" t="s">
        <v>13</v>
      </c>
      <c r="B39" s="3" t="s">
        <v>86</v>
      </c>
      <c r="H39">
        <v>0</v>
      </c>
      <c r="I39">
        <f t="shared" si="0"/>
        <v>0</v>
      </c>
      <c r="J39">
        <f t="shared" si="1"/>
        <v>0</v>
      </c>
      <c r="K39">
        <f t="shared" si="2"/>
        <v>0</v>
      </c>
      <c r="L39">
        <f t="shared" si="3"/>
        <v>0</v>
      </c>
      <c r="M39">
        <f t="shared" si="4"/>
        <v>0</v>
      </c>
    </row>
    <row r="40" spans="1:13" hidden="1">
      <c r="A40" s="4" t="s">
        <v>13</v>
      </c>
      <c r="B40" s="3" t="s">
        <v>88</v>
      </c>
      <c r="C40">
        <v>0.2857142857142857</v>
      </c>
      <c r="D40">
        <v>0.42857142857142855</v>
      </c>
      <c r="E40">
        <v>0</v>
      </c>
      <c r="F40">
        <v>0.22857142857142856</v>
      </c>
      <c r="G40">
        <v>5.7142857142857141E-2</v>
      </c>
      <c r="H40">
        <v>35</v>
      </c>
      <c r="I40">
        <f t="shared" si="0"/>
        <v>10</v>
      </c>
      <c r="J40">
        <f t="shared" si="1"/>
        <v>15</v>
      </c>
      <c r="K40">
        <f t="shared" si="2"/>
        <v>0</v>
      </c>
      <c r="L40">
        <f t="shared" si="3"/>
        <v>8</v>
      </c>
      <c r="M40">
        <f t="shared" si="4"/>
        <v>2</v>
      </c>
    </row>
    <row r="41" spans="1:13" hidden="1">
      <c r="A41" s="4" t="s">
        <v>13</v>
      </c>
      <c r="B41" s="3" t="s">
        <v>90</v>
      </c>
      <c r="H41">
        <v>0</v>
      </c>
      <c r="I41">
        <f t="shared" si="0"/>
        <v>0</v>
      </c>
      <c r="J41">
        <f t="shared" si="1"/>
        <v>0</v>
      </c>
      <c r="K41">
        <f t="shared" si="2"/>
        <v>0</v>
      </c>
      <c r="L41">
        <f t="shared" si="3"/>
        <v>0</v>
      </c>
      <c r="M41">
        <f t="shared" si="4"/>
        <v>0</v>
      </c>
    </row>
    <row r="42" spans="1:13" hidden="1">
      <c r="A42" s="4" t="s">
        <v>13</v>
      </c>
      <c r="B42" s="3" t="s">
        <v>92</v>
      </c>
      <c r="H42">
        <v>0</v>
      </c>
      <c r="I42">
        <f t="shared" si="0"/>
        <v>0</v>
      </c>
      <c r="J42">
        <f t="shared" si="1"/>
        <v>0</v>
      </c>
      <c r="K42">
        <f t="shared" si="2"/>
        <v>0</v>
      </c>
      <c r="L42">
        <f t="shared" si="3"/>
        <v>0</v>
      </c>
      <c r="M42">
        <f t="shared" si="4"/>
        <v>0</v>
      </c>
    </row>
    <row r="43" spans="1:13" hidden="1">
      <c r="A43" s="4" t="s">
        <v>13</v>
      </c>
      <c r="B43" s="3" t="s">
        <v>94</v>
      </c>
      <c r="H43">
        <v>0</v>
      </c>
      <c r="I43">
        <f t="shared" si="0"/>
        <v>0</v>
      </c>
      <c r="J43">
        <f t="shared" si="1"/>
        <v>0</v>
      </c>
      <c r="K43">
        <f t="shared" si="2"/>
        <v>0</v>
      </c>
      <c r="L43">
        <f t="shared" si="3"/>
        <v>0</v>
      </c>
      <c r="M43">
        <f t="shared" si="4"/>
        <v>0</v>
      </c>
    </row>
    <row r="44" spans="1:13" hidden="1">
      <c r="A44" s="4" t="s">
        <v>13</v>
      </c>
      <c r="B44" s="3" t="s">
        <v>96</v>
      </c>
      <c r="H44">
        <v>0</v>
      </c>
      <c r="I44">
        <f t="shared" si="0"/>
        <v>0</v>
      </c>
      <c r="J44">
        <f t="shared" si="1"/>
        <v>0</v>
      </c>
      <c r="K44">
        <f t="shared" si="2"/>
        <v>0</v>
      </c>
      <c r="L44">
        <f t="shared" si="3"/>
        <v>0</v>
      </c>
      <c r="M44">
        <f t="shared" si="4"/>
        <v>0</v>
      </c>
    </row>
    <row r="45" spans="1:13" hidden="1">
      <c r="A45" s="4" t="s">
        <v>13</v>
      </c>
      <c r="B45" s="3" t="s">
        <v>98</v>
      </c>
      <c r="H45">
        <v>0</v>
      </c>
      <c r="I45">
        <f t="shared" si="0"/>
        <v>0</v>
      </c>
      <c r="J45">
        <f t="shared" si="1"/>
        <v>0</v>
      </c>
      <c r="K45">
        <f t="shared" si="2"/>
        <v>0</v>
      </c>
      <c r="L45">
        <f t="shared" si="3"/>
        <v>0</v>
      </c>
      <c r="M45">
        <f t="shared" si="4"/>
        <v>0</v>
      </c>
    </row>
    <row r="46" spans="1:13" hidden="1">
      <c r="A46" s="4" t="s">
        <v>13</v>
      </c>
      <c r="B46" s="3" t="s">
        <v>100</v>
      </c>
      <c r="H46">
        <v>0</v>
      </c>
      <c r="I46">
        <f t="shared" si="0"/>
        <v>0</v>
      </c>
      <c r="J46">
        <f t="shared" si="1"/>
        <v>0</v>
      </c>
      <c r="K46">
        <f t="shared" si="2"/>
        <v>0</v>
      </c>
      <c r="L46">
        <f t="shared" si="3"/>
        <v>0</v>
      </c>
      <c r="M46">
        <f t="shared" si="4"/>
        <v>0</v>
      </c>
    </row>
    <row r="47" spans="1:13" hidden="1">
      <c r="A47" s="4" t="s">
        <v>13</v>
      </c>
      <c r="B47" s="3" t="s">
        <v>102</v>
      </c>
      <c r="H47">
        <v>0</v>
      </c>
      <c r="I47">
        <f t="shared" si="0"/>
        <v>0</v>
      </c>
      <c r="J47">
        <f t="shared" si="1"/>
        <v>0</v>
      </c>
      <c r="K47">
        <f t="shared" si="2"/>
        <v>0</v>
      </c>
      <c r="L47">
        <f t="shared" si="3"/>
        <v>0</v>
      </c>
      <c r="M47">
        <f t="shared" si="4"/>
        <v>0</v>
      </c>
    </row>
    <row r="48" spans="1:13" hidden="1">
      <c r="A48" s="4" t="s">
        <v>13</v>
      </c>
      <c r="B48" s="3" t="s">
        <v>104</v>
      </c>
      <c r="H48">
        <v>0</v>
      </c>
      <c r="I48">
        <f t="shared" si="0"/>
        <v>0</v>
      </c>
      <c r="J48">
        <f t="shared" si="1"/>
        <v>0</v>
      </c>
      <c r="K48">
        <f t="shared" si="2"/>
        <v>0</v>
      </c>
      <c r="L48">
        <f t="shared" si="3"/>
        <v>0</v>
      </c>
      <c r="M48">
        <f t="shared" si="4"/>
        <v>0</v>
      </c>
    </row>
    <row r="49" spans="1:13" hidden="1">
      <c r="A49" s="4" t="s">
        <v>13</v>
      </c>
      <c r="B49" s="3" t="s">
        <v>106</v>
      </c>
      <c r="H49">
        <v>0</v>
      </c>
      <c r="I49">
        <f t="shared" si="0"/>
        <v>0</v>
      </c>
      <c r="J49">
        <f t="shared" si="1"/>
        <v>0</v>
      </c>
      <c r="K49">
        <f t="shared" si="2"/>
        <v>0</v>
      </c>
      <c r="L49">
        <f t="shared" si="3"/>
        <v>0</v>
      </c>
      <c r="M49">
        <f t="shared" si="4"/>
        <v>0</v>
      </c>
    </row>
    <row r="50" spans="1:13" hidden="1">
      <c r="A50" s="4" t="s">
        <v>13</v>
      </c>
      <c r="B50" s="3" t="s">
        <v>108</v>
      </c>
      <c r="H50">
        <v>0</v>
      </c>
      <c r="I50">
        <f t="shared" si="0"/>
        <v>0</v>
      </c>
      <c r="J50">
        <f t="shared" si="1"/>
        <v>0</v>
      </c>
      <c r="K50">
        <f t="shared" si="2"/>
        <v>0</v>
      </c>
      <c r="L50">
        <f t="shared" si="3"/>
        <v>0</v>
      </c>
      <c r="M50">
        <f t="shared" si="4"/>
        <v>0</v>
      </c>
    </row>
    <row r="51" spans="1:13" hidden="1">
      <c r="A51" s="4" t="s">
        <v>13</v>
      </c>
      <c r="B51" s="3" t="s">
        <v>110</v>
      </c>
      <c r="H51">
        <v>0</v>
      </c>
      <c r="I51">
        <f t="shared" si="0"/>
        <v>0</v>
      </c>
      <c r="J51">
        <f t="shared" si="1"/>
        <v>0</v>
      </c>
      <c r="K51">
        <f t="shared" si="2"/>
        <v>0</v>
      </c>
      <c r="L51">
        <f t="shared" si="3"/>
        <v>0</v>
      </c>
      <c r="M51">
        <f t="shared" si="4"/>
        <v>0</v>
      </c>
    </row>
    <row r="52" spans="1:13" hidden="1">
      <c r="A52" s="4" t="s">
        <v>13</v>
      </c>
      <c r="B52" s="3" t="s">
        <v>112</v>
      </c>
      <c r="H52">
        <v>0</v>
      </c>
      <c r="I52">
        <f t="shared" si="0"/>
        <v>0</v>
      </c>
      <c r="J52">
        <f t="shared" si="1"/>
        <v>0</v>
      </c>
      <c r="K52">
        <f t="shared" si="2"/>
        <v>0</v>
      </c>
      <c r="L52">
        <f t="shared" si="3"/>
        <v>0</v>
      </c>
      <c r="M52">
        <f t="shared" si="4"/>
        <v>0</v>
      </c>
    </row>
    <row r="53" spans="1:13" hidden="1">
      <c r="A53" s="4" t="s">
        <v>13</v>
      </c>
      <c r="B53" s="3" t="s">
        <v>113</v>
      </c>
      <c r="H53">
        <v>0</v>
      </c>
      <c r="I53">
        <f t="shared" si="0"/>
        <v>0</v>
      </c>
      <c r="J53">
        <f t="shared" si="1"/>
        <v>0</v>
      </c>
      <c r="K53">
        <f t="shared" si="2"/>
        <v>0</v>
      </c>
      <c r="L53">
        <f t="shared" si="3"/>
        <v>0</v>
      </c>
      <c r="M53">
        <f t="shared" si="4"/>
        <v>0</v>
      </c>
    </row>
    <row r="54" spans="1:13" hidden="1">
      <c r="A54" s="4" t="s">
        <v>13</v>
      </c>
      <c r="B54" s="3" t="s">
        <v>115</v>
      </c>
      <c r="H54">
        <v>0</v>
      </c>
      <c r="I54">
        <f t="shared" si="0"/>
        <v>0</v>
      </c>
      <c r="J54">
        <f t="shared" si="1"/>
        <v>0</v>
      </c>
      <c r="K54">
        <f t="shared" si="2"/>
        <v>0</v>
      </c>
      <c r="L54">
        <f t="shared" si="3"/>
        <v>0</v>
      </c>
      <c r="M54">
        <f t="shared" si="4"/>
        <v>0</v>
      </c>
    </row>
    <row r="55" spans="1:13" hidden="1">
      <c r="A55" s="4" t="s">
        <v>13</v>
      </c>
      <c r="B55" s="3" t="s">
        <v>117</v>
      </c>
      <c r="H55">
        <v>0</v>
      </c>
      <c r="I55">
        <f t="shared" si="0"/>
        <v>0</v>
      </c>
      <c r="J55">
        <f t="shared" si="1"/>
        <v>0</v>
      </c>
      <c r="K55">
        <f t="shared" si="2"/>
        <v>0</v>
      </c>
      <c r="L55">
        <f t="shared" si="3"/>
        <v>0</v>
      </c>
      <c r="M55">
        <f t="shared" si="4"/>
        <v>0</v>
      </c>
    </row>
    <row r="56" spans="1:13" hidden="1">
      <c r="A56" s="4" t="s">
        <v>13</v>
      </c>
      <c r="B56" s="3" t="s">
        <v>119</v>
      </c>
      <c r="H56">
        <v>0</v>
      </c>
      <c r="I56">
        <f t="shared" si="0"/>
        <v>0</v>
      </c>
      <c r="J56">
        <f t="shared" si="1"/>
        <v>0</v>
      </c>
      <c r="K56">
        <f t="shared" si="2"/>
        <v>0</v>
      </c>
      <c r="L56">
        <f t="shared" si="3"/>
        <v>0</v>
      </c>
      <c r="M56">
        <f t="shared" si="4"/>
        <v>0</v>
      </c>
    </row>
    <row r="57" spans="1:13" hidden="1">
      <c r="A57" s="4" t="s">
        <v>13</v>
      </c>
      <c r="B57" s="3" t="s">
        <v>121</v>
      </c>
      <c r="H57">
        <v>0</v>
      </c>
      <c r="I57">
        <f t="shared" si="0"/>
        <v>0</v>
      </c>
      <c r="J57">
        <f t="shared" si="1"/>
        <v>0</v>
      </c>
      <c r="K57">
        <f t="shared" si="2"/>
        <v>0</v>
      </c>
      <c r="L57">
        <f t="shared" si="3"/>
        <v>0</v>
      </c>
      <c r="M57">
        <f t="shared" si="4"/>
        <v>0</v>
      </c>
    </row>
    <row r="58" spans="1:13" hidden="1">
      <c r="A58" s="4" t="s">
        <v>13</v>
      </c>
      <c r="B58" s="3" t="s">
        <v>123</v>
      </c>
      <c r="H58">
        <v>0</v>
      </c>
      <c r="I58">
        <f t="shared" si="0"/>
        <v>0</v>
      </c>
      <c r="J58">
        <f t="shared" si="1"/>
        <v>0</v>
      </c>
      <c r="K58">
        <f t="shared" si="2"/>
        <v>0</v>
      </c>
      <c r="L58">
        <f t="shared" si="3"/>
        <v>0</v>
      </c>
      <c r="M58">
        <f t="shared" si="4"/>
        <v>0</v>
      </c>
    </row>
    <row r="59" spans="1:13" hidden="1">
      <c r="A59" s="4" t="s">
        <v>13</v>
      </c>
      <c r="B59" s="3" t="s">
        <v>125</v>
      </c>
      <c r="H59">
        <v>0</v>
      </c>
      <c r="I59">
        <f t="shared" si="0"/>
        <v>0</v>
      </c>
      <c r="J59">
        <f t="shared" si="1"/>
        <v>0</v>
      </c>
      <c r="K59">
        <f t="shared" si="2"/>
        <v>0</v>
      </c>
      <c r="L59">
        <f t="shared" si="3"/>
        <v>0</v>
      </c>
      <c r="M59">
        <f t="shared" si="4"/>
        <v>0</v>
      </c>
    </row>
    <row r="60" spans="1:13" hidden="1">
      <c r="A60" s="4" t="s">
        <v>13</v>
      </c>
      <c r="B60" s="3" t="s">
        <v>127</v>
      </c>
      <c r="H60">
        <v>0</v>
      </c>
      <c r="I60">
        <f t="shared" si="0"/>
        <v>0</v>
      </c>
      <c r="J60">
        <f t="shared" si="1"/>
        <v>0</v>
      </c>
      <c r="K60">
        <f t="shared" si="2"/>
        <v>0</v>
      </c>
      <c r="L60">
        <f t="shared" si="3"/>
        <v>0</v>
      </c>
      <c r="M60">
        <f t="shared" si="4"/>
        <v>0</v>
      </c>
    </row>
    <row r="61" spans="1:13" hidden="1">
      <c r="A61" s="4" t="s">
        <v>13</v>
      </c>
      <c r="B61" s="3" t="s">
        <v>129</v>
      </c>
      <c r="H61">
        <v>0</v>
      </c>
      <c r="I61">
        <f t="shared" si="0"/>
        <v>0</v>
      </c>
      <c r="J61">
        <f t="shared" si="1"/>
        <v>0</v>
      </c>
      <c r="K61">
        <f t="shared" si="2"/>
        <v>0</v>
      </c>
      <c r="L61">
        <f t="shared" si="3"/>
        <v>0</v>
      </c>
      <c r="M61">
        <f t="shared" si="4"/>
        <v>0</v>
      </c>
    </row>
    <row r="62" spans="1:13" hidden="1">
      <c r="A62" s="4" t="s">
        <v>13</v>
      </c>
      <c r="B62" s="3" t="s">
        <v>131</v>
      </c>
      <c r="H62">
        <v>0</v>
      </c>
      <c r="I62">
        <f t="shared" si="0"/>
        <v>0</v>
      </c>
      <c r="J62">
        <f t="shared" si="1"/>
        <v>0</v>
      </c>
      <c r="K62">
        <f t="shared" si="2"/>
        <v>0</v>
      </c>
      <c r="L62">
        <f t="shared" si="3"/>
        <v>0</v>
      </c>
      <c r="M62">
        <f t="shared" si="4"/>
        <v>0</v>
      </c>
    </row>
    <row r="63" spans="1:13" hidden="1">
      <c r="A63" s="4" t="s">
        <v>13</v>
      </c>
      <c r="B63" s="3" t="s">
        <v>133</v>
      </c>
      <c r="C63">
        <v>0.5</v>
      </c>
      <c r="D63">
        <v>0.25</v>
      </c>
      <c r="E63">
        <v>0</v>
      </c>
      <c r="F63">
        <v>0.25</v>
      </c>
      <c r="G63">
        <v>0</v>
      </c>
      <c r="H63">
        <v>4</v>
      </c>
      <c r="I63">
        <f t="shared" si="0"/>
        <v>2</v>
      </c>
      <c r="J63">
        <f t="shared" si="1"/>
        <v>1</v>
      </c>
      <c r="K63">
        <f t="shared" si="2"/>
        <v>0</v>
      </c>
      <c r="L63">
        <f t="shared" si="3"/>
        <v>1</v>
      </c>
      <c r="M63">
        <f t="shared" si="4"/>
        <v>0</v>
      </c>
    </row>
    <row r="64" spans="1:13" hidden="1">
      <c r="A64" s="4" t="s">
        <v>13</v>
      </c>
      <c r="B64" s="3" t="s">
        <v>135</v>
      </c>
      <c r="C64">
        <v>1</v>
      </c>
      <c r="D64">
        <v>0</v>
      </c>
      <c r="E64">
        <v>0</v>
      </c>
      <c r="F64">
        <v>0</v>
      </c>
      <c r="G64">
        <v>0</v>
      </c>
      <c r="H64">
        <v>2</v>
      </c>
      <c r="I64">
        <f t="shared" si="0"/>
        <v>2</v>
      </c>
      <c r="J64">
        <f t="shared" si="1"/>
        <v>0</v>
      </c>
      <c r="K64">
        <f t="shared" si="2"/>
        <v>0</v>
      </c>
      <c r="L64">
        <f t="shared" si="3"/>
        <v>0</v>
      </c>
      <c r="M64">
        <f t="shared" si="4"/>
        <v>0</v>
      </c>
    </row>
    <row r="65" spans="1:13" hidden="1">
      <c r="A65" s="4" t="s">
        <v>13</v>
      </c>
      <c r="B65" s="3" t="s">
        <v>137</v>
      </c>
      <c r="C65">
        <v>1</v>
      </c>
      <c r="D65">
        <v>0</v>
      </c>
      <c r="E65">
        <v>0</v>
      </c>
      <c r="F65">
        <v>0</v>
      </c>
      <c r="G65">
        <v>0</v>
      </c>
      <c r="H65">
        <v>1</v>
      </c>
      <c r="I65">
        <f t="shared" si="0"/>
        <v>1</v>
      </c>
      <c r="J65">
        <f t="shared" si="1"/>
        <v>0</v>
      </c>
      <c r="K65">
        <f t="shared" si="2"/>
        <v>0</v>
      </c>
      <c r="L65">
        <f t="shared" si="3"/>
        <v>0</v>
      </c>
      <c r="M65">
        <f t="shared" si="4"/>
        <v>0</v>
      </c>
    </row>
    <row r="66" spans="1:13" hidden="1">
      <c r="A66" s="4" t="s">
        <v>13</v>
      </c>
      <c r="B66" s="3" t="s">
        <v>139</v>
      </c>
      <c r="H66">
        <v>0</v>
      </c>
      <c r="I66">
        <f t="shared" ref="I66:I129" si="5">C66*H66</f>
        <v>0</v>
      </c>
      <c r="J66">
        <f t="shared" ref="J66:J129" si="6">D66*H66</f>
        <v>0</v>
      </c>
      <c r="K66">
        <f t="shared" ref="K66:K129" si="7">E66*H66</f>
        <v>0</v>
      </c>
      <c r="L66">
        <f t="shared" ref="L66:L129" si="8">F66*H66</f>
        <v>0</v>
      </c>
      <c r="M66">
        <f t="shared" ref="M66:M129" si="9">G66*H66</f>
        <v>0</v>
      </c>
    </row>
    <row r="67" spans="1:13" hidden="1">
      <c r="A67" s="4" t="s">
        <v>13</v>
      </c>
      <c r="B67" s="3" t="s">
        <v>141</v>
      </c>
      <c r="H67">
        <v>0</v>
      </c>
      <c r="I67">
        <f t="shared" si="5"/>
        <v>0</v>
      </c>
      <c r="J67">
        <f t="shared" si="6"/>
        <v>0</v>
      </c>
      <c r="K67">
        <f t="shared" si="7"/>
        <v>0</v>
      </c>
      <c r="L67">
        <f t="shared" si="8"/>
        <v>0</v>
      </c>
      <c r="M67">
        <f t="shared" si="9"/>
        <v>0</v>
      </c>
    </row>
    <row r="68" spans="1:13">
      <c r="A68" s="4" t="s">
        <v>8</v>
      </c>
      <c r="B68" s="3" t="s">
        <v>143</v>
      </c>
      <c r="C68">
        <v>0.64864864864864868</v>
      </c>
      <c r="D68">
        <v>0.24324324324324326</v>
      </c>
      <c r="E68">
        <v>0</v>
      </c>
      <c r="F68">
        <v>5.4054054054054057E-2</v>
      </c>
      <c r="G68">
        <v>5.4054054054054057E-2</v>
      </c>
      <c r="H68">
        <v>37</v>
      </c>
      <c r="I68">
        <f t="shared" si="5"/>
        <v>24</v>
      </c>
      <c r="J68">
        <f t="shared" si="6"/>
        <v>9</v>
      </c>
      <c r="K68">
        <f t="shared" si="7"/>
        <v>0</v>
      </c>
      <c r="L68">
        <f t="shared" si="8"/>
        <v>2</v>
      </c>
      <c r="M68">
        <f t="shared" si="9"/>
        <v>2</v>
      </c>
    </row>
    <row r="69" spans="1:13" hidden="1">
      <c r="A69" s="4" t="s">
        <v>13</v>
      </c>
      <c r="B69" s="3" t="s">
        <v>145</v>
      </c>
      <c r="H69">
        <v>0</v>
      </c>
      <c r="I69">
        <f t="shared" si="5"/>
        <v>0</v>
      </c>
      <c r="J69">
        <f t="shared" si="6"/>
        <v>0</v>
      </c>
      <c r="K69">
        <f t="shared" si="7"/>
        <v>0</v>
      </c>
      <c r="L69">
        <f t="shared" si="8"/>
        <v>0</v>
      </c>
      <c r="M69">
        <f t="shared" si="9"/>
        <v>0</v>
      </c>
    </row>
    <row r="70" spans="1:13" hidden="1">
      <c r="A70" s="4" t="s">
        <v>13</v>
      </c>
      <c r="B70" s="3" t="s">
        <v>147</v>
      </c>
      <c r="H70">
        <v>0</v>
      </c>
      <c r="I70">
        <f t="shared" si="5"/>
        <v>0</v>
      </c>
      <c r="J70">
        <f t="shared" si="6"/>
        <v>0</v>
      </c>
      <c r="K70">
        <f t="shared" si="7"/>
        <v>0</v>
      </c>
      <c r="L70">
        <f t="shared" si="8"/>
        <v>0</v>
      </c>
      <c r="M70">
        <f t="shared" si="9"/>
        <v>0</v>
      </c>
    </row>
    <row r="71" spans="1:13" hidden="1">
      <c r="A71" s="4" t="s">
        <v>13</v>
      </c>
      <c r="B71" s="3" t="s">
        <v>149</v>
      </c>
      <c r="H71">
        <v>0</v>
      </c>
      <c r="I71">
        <f t="shared" si="5"/>
        <v>0</v>
      </c>
      <c r="J71">
        <f t="shared" si="6"/>
        <v>0</v>
      </c>
      <c r="K71">
        <f t="shared" si="7"/>
        <v>0</v>
      </c>
      <c r="L71">
        <f t="shared" si="8"/>
        <v>0</v>
      </c>
      <c r="M71">
        <f t="shared" si="9"/>
        <v>0</v>
      </c>
    </row>
    <row r="72" spans="1:13" hidden="1">
      <c r="A72" s="4" t="s">
        <v>13</v>
      </c>
      <c r="B72" s="3" t="s">
        <v>151</v>
      </c>
      <c r="H72">
        <v>0</v>
      </c>
      <c r="I72">
        <f t="shared" si="5"/>
        <v>0</v>
      </c>
      <c r="J72">
        <f t="shared" si="6"/>
        <v>0</v>
      </c>
      <c r="K72">
        <f t="shared" si="7"/>
        <v>0</v>
      </c>
      <c r="L72">
        <f t="shared" si="8"/>
        <v>0</v>
      </c>
      <c r="M72">
        <f t="shared" si="9"/>
        <v>0</v>
      </c>
    </row>
    <row r="73" spans="1:13" hidden="1">
      <c r="A73" s="4" t="s">
        <v>13</v>
      </c>
      <c r="B73" s="3" t="s">
        <v>153</v>
      </c>
      <c r="C73">
        <v>0</v>
      </c>
      <c r="D73">
        <v>1</v>
      </c>
      <c r="E73">
        <v>0</v>
      </c>
      <c r="F73">
        <v>0</v>
      </c>
      <c r="G73">
        <v>0</v>
      </c>
      <c r="H73">
        <v>2</v>
      </c>
      <c r="I73">
        <f t="shared" si="5"/>
        <v>0</v>
      </c>
      <c r="J73">
        <f t="shared" si="6"/>
        <v>2</v>
      </c>
      <c r="K73">
        <f t="shared" si="7"/>
        <v>0</v>
      </c>
      <c r="L73">
        <f t="shared" si="8"/>
        <v>0</v>
      </c>
      <c r="M73">
        <f t="shared" si="9"/>
        <v>0</v>
      </c>
    </row>
    <row r="74" spans="1:13" hidden="1">
      <c r="A74" s="4" t="s">
        <v>13</v>
      </c>
      <c r="B74" s="3" t="s">
        <v>155</v>
      </c>
      <c r="H74">
        <v>0</v>
      </c>
      <c r="I74">
        <f t="shared" si="5"/>
        <v>0</v>
      </c>
      <c r="J74">
        <f t="shared" si="6"/>
        <v>0</v>
      </c>
      <c r="K74">
        <f t="shared" si="7"/>
        <v>0</v>
      </c>
      <c r="L74">
        <f t="shared" si="8"/>
        <v>0</v>
      </c>
      <c r="M74">
        <f t="shared" si="9"/>
        <v>0</v>
      </c>
    </row>
    <row r="75" spans="1:13" hidden="1">
      <c r="A75" s="4" t="s">
        <v>13</v>
      </c>
      <c r="B75" s="3" t="s">
        <v>157</v>
      </c>
      <c r="H75">
        <v>0</v>
      </c>
      <c r="I75">
        <f t="shared" si="5"/>
        <v>0</v>
      </c>
      <c r="J75">
        <f t="shared" si="6"/>
        <v>0</v>
      </c>
      <c r="K75">
        <f t="shared" si="7"/>
        <v>0</v>
      </c>
      <c r="L75">
        <f t="shared" si="8"/>
        <v>0</v>
      </c>
      <c r="M75">
        <f t="shared" si="9"/>
        <v>0</v>
      </c>
    </row>
    <row r="76" spans="1:13">
      <c r="A76" s="4" t="s">
        <v>8</v>
      </c>
      <c r="B76" s="3" t="s">
        <v>159</v>
      </c>
      <c r="C76">
        <v>0.23076923076923078</v>
      </c>
      <c r="D76">
        <v>0.53846153846153844</v>
      </c>
      <c r="E76">
        <v>7.6923076923076927E-2</v>
      </c>
      <c r="F76">
        <v>0.15384615384615385</v>
      </c>
      <c r="G76">
        <v>0</v>
      </c>
      <c r="H76">
        <v>13</v>
      </c>
      <c r="I76">
        <f t="shared" si="5"/>
        <v>3</v>
      </c>
      <c r="J76">
        <f t="shared" si="6"/>
        <v>7</v>
      </c>
      <c r="K76">
        <f t="shared" si="7"/>
        <v>1</v>
      </c>
      <c r="L76">
        <f t="shared" si="8"/>
        <v>2</v>
      </c>
      <c r="M76">
        <f t="shared" si="9"/>
        <v>0</v>
      </c>
    </row>
    <row r="77" spans="1:13">
      <c r="A77" s="4" t="s">
        <v>8</v>
      </c>
      <c r="B77" s="3" t="s">
        <v>161</v>
      </c>
      <c r="C77">
        <v>0.90909090909090906</v>
      </c>
      <c r="D77">
        <v>0</v>
      </c>
      <c r="E77">
        <v>0</v>
      </c>
      <c r="F77">
        <v>9.0909090909090912E-2</v>
      </c>
      <c r="G77">
        <v>0</v>
      </c>
      <c r="H77">
        <v>11</v>
      </c>
      <c r="I77">
        <f t="shared" si="5"/>
        <v>10</v>
      </c>
      <c r="J77">
        <f t="shared" si="6"/>
        <v>0</v>
      </c>
      <c r="K77">
        <f t="shared" si="7"/>
        <v>0</v>
      </c>
      <c r="L77">
        <f t="shared" si="8"/>
        <v>1</v>
      </c>
      <c r="M77">
        <f t="shared" si="9"/>
        <v>0</v>
      </c>
    </row>
    <row r="78" spans="1:13" hidden="1">
      <c r="A78" s="4" t="s">
        <v>13</v>
      </c>
      <c r="B78" s="3" t="s">
        <v>163</v>
      </c>
      <c r="H78">
        <v>0</v>
      </c>
      <c r="I78">
        <f t="shared" si="5"/>
        <v>0</v>
      </c>
      <c r="J78">
        <f t="shared" si="6"/>
        <v>0</v>
      </c>
      <c r="K78">
        <f t="shared" si="7"/>
        <v>0</v>
      </c>
      <c r="L78">
        <f t="shared" si="8"/>
        <v>0</v>
      </c>
      <c r="M78">
        <f t="shared" si="9"/>
        <v>0</v>
      </c>
    </row>
    <row r="79" spans="1:13">
      <c r="A79" s="4" t="s">
        <v>8</v>
      </c>
      <c r="B79" s="3" t="s">
        <v>165</v>
      </c>
      <c r="C79">
        <v>0.86274509803921573</v>
      </c>
      <c r="D79">
        <v>0</v>
      </c>
      <c r="E79">
        <v>0</v>
      </c>
      <c r="F79">
        <v>7.8431372549019607E-2</v>
      </c>
      <c r="G79">
        <v>5.8823529411764705E-2</v>
      </c>
      <c r="H79">
        <v>51</v>
      </c>
      <c r="I79">
        <f t="shared" si="5"/>
        <v>44</v>
      </c>
      <c r="J79">
        <f t="shared" si="6"/>
        <v>0</v>
      </c>
      <c r="K79">
        <f t="shared" si="7"/>
        <v>0</v>
      </c>
      <c r="L79">
        <f t="shared" si="8"/>
        <v>4</v>
      </c>
      <c r="M79">
        <f t="shared" si="9"/>
        <v>3</v>
      </c>
    </row>
    <row r="80" spans="1:13" hidden="1">
      <c r="A80" s="4" t="s">
        <v>13</v>
      </c>
      <c r="B80" s="3" t="s">
        <v>167</v>
      </c>
      <c r="H80">
        <v>0</v>
      </c>
      <c r="I80">
        <f t="shared" si="5"/>
        <v>0</v>
      </c>
      <c r="J80">
        <f t="shared" si="6"/>
        <v>0</v>
      </c>
      <c r="K80">
        <f t="shared" si="7"/>
        <v>0</v>
      </c>
      <c r="L80">
        <f t="shared" si="8"/>
        <v>0</v>
      </c>
      <c r="M80">
        <f t="shared" si="9"/>
        <v>0</v>
      </c>
    </row>
    <row r="81" spans="1:13" hidden="1">
      <c r="A81" s="4" t="s">
        <v>13</v>
      </c>
      <c r="B81" s="3" t="s">
        <v>169</v>
      </c>
      <c r="C81">
        <v>0.25</v>
      </c>
      <c r="D81">
        <v>0.5</v>
      </c>
      <c r="E81">
        <v>0</v>
      </c>
      <c r="F81">
        <v>0.25</v>
      </c>
      <c r="G81">
        <v>0</v>
      </c>
      <c r="H81">
        <v>4</v>
      </c>
      <c r="I81">
        <f t="shared" si="5"/>
        <v>1</v>
      </c>
      <c r="J81">
        <f t="shared" si="6"/>
        <v>2</v>
      </c>
      <c r="K81">
        <f t="shared" si="7"/>
        <v>0</v>
      </c>
      <c r="L81">
        <f t="shared" si="8"/>
        <v>1</v>
      </c>
      <c r="M81">
        <f t="shared" si="9"/>
        <v>0</v>
      </c>
    </row>
    <row r="82" spans="1:13" hidden="1">
      <c r="A82" s="4" t="s">
        <v>13</v>
      </c>
      <c r="B82" s="3" t="s">
        <v>171</v>
      </c>
      <c r="H82">
        <v>0</v>
      </c>
      <c r="I82">
        <f t="shared" si="5"/>
        <v>0</v>
      </c>
      <c r="J82">
        <f t="shared" si="6"/>
        <v>0</v>
      </c>
      <c r="K82">
        <f t="shared" si="7"/>
        <v>0</v>
      </c>
      <c r="L82">
        <f t="shared" si="8"/>
        <v>0</v>
      </c>
      <c r="M82">
        <f t="shared" si="9"/>
        <v>0</v>
      </c>
    </row>
    <row r="83" spans="1:13">
      <c r="A83" s="4" t="s">
        <v>8</v>
      </c>
      <c r="B83" s="3" t="s">
        <v>173</v>
      </c>
      <c r="C83">
        <v>0</v>
      </c>
      <c r="D83">
        <v>0.23529411764705882</v>
      </c>
      <c r="E83">
        <v>0</v>
      </c>
      <c r="F83">
        <v>0.70588235294117652</v>
      </c>
      <c r="G83">
        <v>5.8823529411764705E-2</v>
      </c>
      <c r="H83">
        <v>17</v>
      </c>
      <c r="I83">
        <f t="shared" si="5"/>
        <v>0</v>
      </c>
      <c r="J83">
        <f t="shared" si="6"/>
        <v>4</v>
      </c>
      <c r="K83">
        <f t="shared" si="7"/>
        <v>0</v>
      </c>
      <c r="L83">
        <f t="shared" si="8"/>
        <v>12</v>
      </c>
      <c r="M83">
        <f t="shared" si="9"/>
        <v>1</v>
      </c>
    </row>
    <row r="84" spans="1:13" hidden="1">
      <c r="A84" s="4" t="s">
        <v>13</v>
      </c>
      <c r="B84" s="3" t="s">
        <v>175</v>
      </c>
      <c r="H84">
        <v>0</v>
      </c>
      <c r="I84">
        <f t="shared" si="5"/>
        <v>0</v>
      </c>
      <c r="J84">
        <f t="shared" si="6"/>
        <v>0</v>
      </c>
      <c r="K84">
        <f t="shared" si="7"/>
        <v>0</v>
      </c>
      <c r="L84">
        <f t="shared" si="8"/>
        <v>0</v>
      </c>
      <c r="M84">
        <f t="shared" si="9"/>
        <v>0</v>
      </c>
    </row>
    <row r="85" spans="1:13" hidden="1">
      <c r="A85" s="4" t="s">
        <v>13</v>
      </c>
      <c r="B85" s="3" t="s">
        <v>177</v>
      </c>
      <c r="H85">
        <v>0</v>
      </c>
      <c r="I85">
        <f t="shared" si="5"/>
        <v>0</v>
      </c>
      <c r="J85">
        <f t="shared" si="6"/>
        <v>0</v>
      </c>
      <c r="K85">
        <f t="shared" si="7"/>
        <v>0</v>
      </c>
      <c r="L85">
        <f t="shared" si="8"/>
        <v>0</v>
      </c>
      <c r="M85">
        <f t="shared" si="9"/>
        <v>0</v>
      </c>
    </row>
    <row r="86" spans="1:13" hidden="1">
      <c r="A86" s="4" t="s">
        <v>13</v>
      </c>
      <c r="B86" s="3" t="s">
        <v>179</v>
      </c>
      <c r="H86">
        <v>0</v>
      </c>
      <c r="I86">
        <f t="shared" si="5"/>
        <v>0</v>
      </c>
      <c r="J86">
        <f t="shared" si="6"/>
        <v>0</v>
      </c>
      <c r="K86">
        <f t="shared" si="7"/>
        <v>0</v>
      </c>
      <c r="L86">
        <f t="shared" si="8"/>
        <v>0</v>
      </c>
      <c r="M86">
        <f t="shared" si="9"/>
        <v>0</v>
      </c>
    </row>
    <row r="87" spans="1:13" hidden="1">
      <c r="A87" s="4" t="s">
        <v>13</v>
      </c>
      <c r="B87" s="3" t="s">
        <v>181</v>
      </c>
      <c r="H87">
        <v>0</v>
      </c>
      <c r="I87">
        <f t="shared" si="5"/>
        <v>0</v>
      </c>
      <c r="J87">
        <f t="shared" si="6"/>
        <v>0</v>
      </c>
      <c r="K87">
        <f t="shared" si="7"/>
        <v>0</v>
      </c>
      <c r="L87">
        <f t="shared" si="8"/>
        <v>0</v>
      </c>
      <c r="M87">
        <f t="shared" si="9"/>
        <v>0</v>
      </c>
    </row>
    <row r="88" spans="1:13" hidden="1">
      <c r="A88" s="4" t="s">
        <v>13</v>
      </c>
      <c r="B88" s="3" t="s">
        <v>183</v>
      </c>
      <c r="H88">
        <v>0</v>
      </c>
      <c r="I88">
        <f t="shared" si="5"/>
        <v>0</v>
      </c>
      <c r="J88">
        <f t="shared" si="6"/>
        <v>0</v>
      </c>
      <c r="K88">
        <f t="shared" si="7"/>
        <v>0</v>
      </c>
      <c r="L88">
        <f t="shared" si="8"/>
        <v>0</v>
      </c>
      <c r="M88">
        <f t="shared" si="9"/>
        <v>0</v>
      </c>
    </row>
    <row r="89" spans="1:13" hidden="1">
      <c r="A89" s="4" t="s">
        <v>13</v>
      </c>
      <c r="B89" s="3" t="s">
        <v>185</v>
      </c>
      <c r="H89">
        <v>0</v>
      </c>
      <c r="I89">
        <f t="shared" si="5"/>
        <v>0</v>
      </c>
      <c r="J89">
        <f t="shared" si="6"/>
        <v>0</v>
      </c>
      <c r="K89">
        <f t="shared" si="7"/>
        <v>0</v>
      </c>
      <c r="L89">
        <f t="shared" si="8"/>
        <v>0</v>
      </c>
      <c r="M89">
        <f t="shared" si="9"/>
        <v>0</v>
      </c>
    </row>
    <row r="90" spans="1:13" hidden="1">
      <c r="A90" s="4" t="s">
        <v>13</v>
      </c>
      <c r="B90" s="3" t="s">
        <v>187</v>
      </c>
      <c r="H90">
        <v>0</v>
      </c>
      <c r="I90">
        <f t="shared" si="5"/>
        <v>0</v>
      </c>
      <c r="J90">
        <f t="shared" si="6"/>
        <v>0</v>
      </c>
      <c r="K90">
        <f t="shared" si="7"/>
        <v>0</v>
      </c>
      <c r="L90">
        <f t="shared" si="8"/>
        <v>0</v>
      </c>
      <c r="M90">
        <f t="shared" si="9"/>
        <v>0</v>
      </c>
    </row>
    <row r="91" spans="1:13" hidden="1">
      <c r="A91" s="4" t="s">
        <v>13</v>
      </c>
      <c r="B91" s="3" t="s">
        <v>189</v>
      </c>
      <c r="H91">
        <v>0</v>
      </c>
      <c r="I91">
        <f t="shared" si="5"/>
        <v>0</v>
      </c>
      <c r="J91">
        <f t="shared" si="6"/>
        <v>0</v>
      </c>
      <c r="K91">
        <f t="shared" si="7"/>
        <v>0</v>
      </c>
      <c r="L91">
        <f t="shared" si="8"/>
        <v>0</v>
      </c>
      <c r="M91">
        <f t="shared" si="9"/>
        <v>0</v>
      </c>
    </row>
    <row r="92" spans="1:13" hidden="1">
      <c r="A92" s="4" t="s">
        <v>13</v>
      </c>
      <c r="B92" s="3" t="s">
        <v>191</v>
      </c>
      <c r="H92">
        <v>0</v>
      </c>
      <c r="I92">
        <f t="shared" si="5"/>
        <v>0</v>
      </c>
      <c r="J92">
        <f t="shared" si="6"/>
        <v>0</v>
      </c>
      <c r="K92">
        <f t="shared" si="7"/>
        <v>0</v>
      </c>
      <c r="L92">
        <f t="shared" si="8"/>
        <v>0</v>
      </c>
      <c r="M92">
        <f t="shared" si="9"/>
        <v>0</v>
      </c>
    </row>
    <row r="93" spans="1:13" hidden="1">
      <c r="A93" s="4" t="s">
        <v>13</v>
      </c>
      <c r="B93" s="3" t="s">
        <v>192</v>
      </c>
      <c r="H93">
        <v>0</v>
      </c>
      <c r="I93">
        <f t="shared" si="5"/>
        <v>0</v>
      </c>
      <c r="J93">
        <f t="shared" si="6"/>
        <v>0</v>
      </c>
      <c r="K93">
        <f t="shared" si="7"/>
        <v>0</v>
      </c>
      <c r="L93">
        <f t="shared" si="8"/>
        <v>0</v>
      </c>
      <c r="M93">
        <f t="shared" si="9"/>
        <v>0</v>
      </c>
    </row>
    <row r="94" spans="1:13" hidden="1">
      <c r="A94" s="4" t="s">
        <v>13</v>
      </c>
      <c r="B94" s="3" t="s">
        <v>194</v>
      </c>
      <c r="H94">
        <v>0</v>
      </c>
      <c r="I94">
        <f t="shared" si="5"/>
        <v>0</v>
      </c>
      <c r="J94">
        <f t="shared" si="6"/>
        <v>0</v>
      </c>
      <c r="K94">
        <f t="shared" si="7"/>
        <v>0</v>
      </c>
      <c r="L94">
        <f t="shared" si="8"/>
        <v>0</v>
      </c>
      <c r="M94">
        <f t="shared" si="9"/>
        <v>0</v>
      </c>
    </row>
    <row r="95" spans="1:13" hidden="1">
      <c r="A95" s="4" t="s">
        <v>13</v>
      </c>
      <c r="B95" s="3" t="s">
        <v>196</v>
      </c>
      <c r="H95">
        <v>0</v>
      </c>
      <c r="I95">
        <f t="shared" si="5"/>
        <v>0</v>
      </c>
      <c r="J95">
        <f t="shared" si="6"/>
        <v>0</v>
      </c>
      <c r="K95">
        <f t="shared" si="7"/>
        <v>0</v>
      </c>
      <c r="L95">
        <f t="shared" si="8"/>
        <v>0</v>
      </c>
      <c r="M95">
        <f t="shared" si="9"/>
        <v>0</v>
      </c>
    </row>
    <row r="96" spans="1:13" hidden="1">
      <c r="A96" s="4" t="s">
        <v>13</v>
      </c>
      <c r="B96" s="3" t="s">
        <v>198</v>
      </c>
      <c r="H96">
        <v>0</v>
      </c>
      <c r="I96">
        <f t="shared" si="5"/>
        <v>0</v>
      </c>
      <c r="J96">
        <f t="shared" si="6"/>
        <v>0</v>
      </c>
      <c r="K96">
        <f t="shared" si="7"/>
        <v>0</v>
      </c>
      <c r="L96">
        <f t="shared" si="8"/>
        <v>0</v>
      </c>
      <c r="M96">
        <f t="shared" si="9"/>
        <v>0</v>
      </c>
    </row>
    <row r="97" spans="1:13" hidden="1">
      <c r="A97" s="4" t="s">
        <v>13</v>
      </c>
      <c r="B97" s="3" t="s">
        <v>200</v>
      </c>
      <c r="H97">
        <v>0</v>
      </c>
      <c r="I97">
        <f t="shared" si="5"/>
        <v>0</v>
      </c>
      <c r="J97">
        <f t="shared" si="6"/>
        <v>0</v>
      </c>
      <c r="K97">
        <f t="shared" si="7"/>
        <v>0</v>
      </c>
      <c r="L97">
        <f t="shared" si="8"/>
        <v>0</v>
      </c>
      <c r="M97">
        <f t="shared" si="9"/>
        <v>0</v>
      </c>
    </row>
    <row r="98" spans="1:13">
      <c r="A98" s="4" t="s">
        <v>8</v>
      </c>
      <c r="B98" s="3" t="s">
        <v>202</v>
      </c>
      <c r="C98">
        <v>0</v>
      </c>
      <c r="D98">
        <v>0.95918367346938771</v>
      </c>
      <c r="E98">
        <v>0</v>
      </c>
      <c r="F98">
        <v>0</v>
      </c>
      <c r="G98">
        <v>4.0816326530612242E-2</v>
      </c>
      <c r="H98">
        <v>49</v>
      </c>
      <c r="I98">
        <f t="shared" si="5"/>
        <v>0</v>
      </c>
      <c r="J98">
        <f t="shared" si="6"/>
        <v>47</v>
      </c>
      <c r="K98">
        <f t="shared" si="7"/>
        <v>0</v>
      </c>
      <c r="L98">
        <f t="shared" si="8"/>
        <v>0</v>
      </c>
      <c r="M98">
        <f t="shared" si="9"/>
        <v>1.9999999999999998</v>
      </c>
    </row>
    <row r="99" spans="1:13" hidden="1">
      <c r="A99" s="4" t="s">
        <v>13</v>
      </c>
      <c r="B99" s="3" t="s">
        <v>204</v>
      </c>
      <c r="H99">
        <v>0</v>
      </c>
      <c r="I99">
        <f t="shared" si="5"/>
        <v>0</v>
      </c>
      <c r="J99">
        <f t="shared" si="6"/>
        <v>0</v>
      </c>
      <c r="K99">
        <f t="shared" si="7"/>
        <v>0</v>
      </c>
      <c r="L99">
        <f t="shared" si="8"/>
        <v>0</v>
      </c>
      <c r="M99">
        <f t="shared" si="9"/>
        <v>0</v>
      </c>
    </row>
    <row r="100" spans="1:13" hidden="1">
      <c r="A100" s="4" t="s">
        <v>13</v>
      </c>
      <c r="B100" s="3" t="s">
        <v>206</v>
      </c>
      <c r="H100">
        <v>0</v>
      </c>
      <c r="I100">
        <f t="shared" si="5"/>
        <v>0</v>
      </c>
      <c r="J100">
        <f t="shared" si="6"/>
        <v>0</v>
      </c>
      <c r="K100">
        <f t="shared" si="7"/>
        <v>0</v>
      </c>
      <c r="L100">
        <f t="shared" si="8"/>
        <v>0</v>
      </c>
      <c r="M100">
        <f t="shared" si="9"/>
        <v>0</v>
      </c>
    </row>
    <row r="101" spans="1:13" hidden="1">
      <c r="A101" s="4" t="s">
        <v>13</v>
      </c>
      <c r="B101" s="3" t="s">
        <v>208</v>
      </c>
      <c r="C101">
        <v>1</v>
      </c>
      <c r="D101">
        <v>0</v>
      </c>
      <c r="E101">
        <v>0</v>
      </c>
      <c r="F101">
        <v>0</v>
      </c>
      <c r="G101">
        <v>0</v>
      </c>
      <c r="H101">
        <v>1</v>
      </c>
      <c r="I101">
        <f t="shared" si="5"/>
        <v>1</v>
      </c>
      <c r="J101">
        <f t="shared" si="6"/>
        <v>0</v>
      </c>
      <c r="K101">
        <f t="shared" si="7"/>
        <v>0</v>
      </c>
      <c r="L101">
        <f t="shared" si="8"/>
        <v>0</v>
      </c>
      <c r="M101">
        <f t="shared" si="9"/>
        <v>0</v>
      </c>
    </row>
    <row r="102" spans="1:13" hidden="1">
      <c r="A102" s="4" t="s">
        <v>13</v>
      </c>
      <c r="B102" s="3" t="s">
        <v>213</v>
      </c>
      <c r="H102">
        <v>0</v>
      </c>
      <c r="I102">
        <f t="shared" si="5"/>
        <v>0</v>
      </c>
      <c r="J102">
        <f t="shared" si="6"/>
        <v>0</v>
      </c>
      <c r="K102">
        <f t="shared" si="7"/>
        <v>0</v>
      </c>
      <c r="L102">
        <f t="shared" si="8"/>
        <v>0</v>
      </c>
      <c r="M102">
        <f t="shared" si="9"/>
        <v>0</v>
      </c>
    </row>
    <row r="103" spans="1:13" hidden="1">
      <c r="A103" s="4" t="s">
        <v>13</v>
      </c>
      <c r="B103" s="3" t="s">
        <v>210</v>
      </c>
      <c r="H103">
        <v>0</v>
      </c>
      <c r="I103">
        <f t="shared" si="5"/>
        <v>0</v>
      </c>
      <c r="J103">
        <f t="shared" si="6"/>
        <v>0</v>
      </c>
      <c r="K103">
        <f t="shared" si="7"/>
        <v>0</v>
      </c>
      <c r="L103">
        <f t="shared" si="8"/>
        <v>0</v>
      </c>
      <c r="M103">
        <f t="shared" si="9"/>
        <v>0</v>
      </c>
    </row>
    <row r="104" spans="1:13" hidden="1">
      <c r="A104" s="4" t="s">
        <v>13</v>
      </c>
      <c r="B104" s="3" t="s">
        <v>212</v>
      </c>
      <c r="H104">
        <v>0</v>
      </c>
      <c r="I104">
        <f t="shared" si="5"/>
        <v>0</v>
      </c>
      <c r="J104">
        <f t="shared" si="6"/>
        <v>0</v>
      </c>
      <c r="K104">
        <f t="shared" si="7"/>
        <v>0</v>
      </c>
      <c r="L104">
        <f t="shared" si="8"/>
        <v>0</v>
      </c>
      <c r="M104">
        <f t="shared" si="9"/>
        <v>0</v>
      </c>
    </row>
    <row r="105" spans="1:13" hidden="1">
      <c r="A105" s="4" t="s">
        <v>13</v>
      </c>
      <c r="B105" s="3" t="s">
        <v>215</v>
      </c>
      <c r="H105">
        <v>0</v>
      </c>
      <c r="I105">
        <f t="shared" si="5"/>
        <v>0</v>
      </c>
      <c r="J105">
        <f t="shared" si="6"/>
        <v>0</v>
      </c>
      <c r="K105">
        <f t="shared" si="7"/>
        <v>0</v>
      </c>
      <c r="L105">
        <f t="shared" si="8"/>
        <v>0</v>
      </c>
      <c r="M105">
        <f t="shared" si="9"/>
        <v>0</v>
      </c>
    </row>
    <row r="106" spans="1:13" hidden="1">
      <c r="A106" s="4" t="s">
        <v>13</v>
      </c>
      <c r="B106" s="3" t="s">
        <v>217</v>
      </c>
      <c r="H106">
        <v>0</v>
      </c>
      <c r="I106">
        <f t="shared" si="5"/>
        <v>0</v>
      </c>
      <c r="J106">
        <f t="shared" si="6"/>
        <v>0</v>
      </c>
      <c r="K106">
        <f t="shared" si="7"/>
        <v>0</v>
      </c>
      <c r="L106">
        <f t="shared" si="8"/>
        <v>0</v>
      </c>
      <c r="M106">
        <f t="shared" si="9"/>
        <v>0</v>
      </c>
    </row>
    <row r="107" spans="1:13" hidden="1">
      <c r="A107" s="4" t="s">
        <v>13</v>
      </c>
      <c r="B107" s="3" t="s">
        <v>218</v>
      </c>
      <c r="H107">
        <v>0</v>
      </c>
      <c r="I107">
        <f t="shared" si="5"/>
        <v>0</v>
      </c>
      <c r="J107">
        <f t="shared" si="6"/>
        <v>0</v>
      </c>
      <c r="K107">
        <f t="shared" si="7"/>
        <v>0</v>
      </c>
      <c r="L107">
        <f t="shared" si="8"/>
        <v>0</v>
      </c>
      <c r="M107">
        <f t="shared" si="9"/>
        <v>0</v>
      </c>
    </row>
    <row r="108" spans="1:13" hidden="1">
      <c r="A108" t="s">
        <v>13</v>
      </c>
      <c r="B108" s="3" t="s">
        <v>220</v>
      </c>
      <c r="C108">
        <v>0</v>
      </c>
      <c r="D108">
        <v>0.4</v>
      </c>
      <c r="E108">
        <v>0</v>
      </c>
      <c r="F108">
        <v>0.4</v>
      </c>
      <c r="G108">
        <v>0.2</v>
      </c>
      <c r="H108">
        <v>10</v>
      </c>
      <c r="I108">
        <f t="shared" si="5"/>
        <v>0</v>
      </c>
      <c r="J108">
        <f t="shared" si="6"/>
        <v>4</v>
      </c>
      <c r="K108">
        <f t="shared" si="7"/>
        <v>0</v>
      </c>
      <c r="L108">
        <f t="shared" si="8"/>
        <v>4</v>
      </c>
      <c r="M108">
        <f t="shared" si="9"/>
        <v>2</v>
      </c>
    </row>
    <row r="109" spans="1:13" hidden="1">
      <c r="A109" s="4" t="s">
        <v>13</v>
      </c>
      <c r="B109" s="3" t="s">
        <v>222</v>
      </c>
      <c r="H109">
        <v>0</v>
      </c>
      <c r="I109">
        <f t="shared" si="5"/>
        <v>0</v>
      </c>
      <c r="J109">
        <f t="shared" si="6"/>
        <v>0</v>
      </c>
      <c r="K109">
        <f t="shared" si="7"/>
        <v>0</v>
      </c>
      <c r="L109">
        <f t="shared" si="8"/>
        <v>0</v>
      </c>
      <c r="M109">
        <f t="shared" si="9"/>
        <v>0</v>
      </c>
    </row>
    <row r="110" spans="1:13" hidden="1">
      <c r="A110" s="4" t="s">
        <v>13</v>
      </c>
      <c r="B110" s="3" t="s">
        <v>224</v>
      </c>
      <c r="H110">
        <v>0</v>
      </c>
      <c r="I110">
        <f t="shared" si="5"/>
        <v>0</v>
      </c>
      <c r="J110">
        <f t="shared" si="6"/>
        <v>0</v>
      </c>
      <c r="K110">
        <f t="shared" si="7"/>
        <v>0</v>
      </c>
      <c r="L110">
        <f t="shared" si="8"/>
        <v>0</v>
      </c>
      <c r="M110">
        <f t="shared" si="9"/>
        <v>0</v>
      </c>
    </row>
    <row r="111" spans="1:13" hidden="1">
      <c r="A111" s="4" t="s">
        <v>13</v>
      </c>
      <c r="B111" s="3" t="s">
        <v>226</v>
      </c>
      <c r="H111">
        <v>0</v>
      </c>
      <c r="I111">
        <f t="shared" si="5"/>
        <v>0</v>
      </c>
      <c r="J111">
        <f t="shared" si="6"/>
        <v>0</v>
      </c>
      <c r="K111">
        <f t="shared" si="7"/>
        <v>0</v>
      </c>
      <c r="L111">
        <f t="shared" si="8"/>
        <v>0</v>
      </c>
      <c r="M111">
        <f t="shared" si="9"/>
        <v>0</v>
      </c>
    </row>
    <row r="112" spans="1:13" hidden="1">
      <c r="A112" s="4" t="s">
        <v>13</v>
      </c>
      <c r="B112" s="3" t="s">
        <v>228</v>
      </c>
      <c r="C112">
        <v>1</v>
      </c>
      <c r="D112">
        <v>0</v>
      </c>
      <c r="E112">
        <v>0</v>
      </c>
      <c r="F112">
        <v>0</v>
      </c>
      <c r="G112">
        <v>0</v>
      </c>
      <c r="H112">
        <v>1</v>
      </c>
      <c r="I112">
        <f t="shared" si="5"/>
        <v>1</v>
      </c>
      <c r="J112">
        <f t="shared" si="6"/>
        <v>0</v>
      </c>
      <c r="K112">
        <f t="shared" si="7"/>
        <v>0</v>
      </c>
      <c r="L112">
        <f t="shared" si="8"/>
        <v>0</v>
      </c>
      <c r="M112">
        <f t="shared" si="9"/>
        <v>0</v>
      </c>
    </row>
    <row r="113" spans="1:13">
      <c r="A113" s="4" t="s">
        <v>8</v>
      </c>
      <c r="B113" s="3" t="s">
        <v>230</v>
      </c>
      <c r="C113">
        <v>0.16666666666666666</v>
      </c>
      <c r="D113">
        <v>0.66666666666666663</v>
      </c>
      <c r="E113">
        <v>0</v>
      </c>
      <c r="F113">
        <v>0</v>
      </c>
      <c r="G113">
        <v>0.16666666666666666</v>
      </c>
      <c r="H113">
        <v>6</v>
      </c>
      <c r="I113">
        <f t="shared" si="5"/>
        <v>1</v>
      </c>
      <c r="J113">
        <f t="shared" si="6"/>
        <v>4</v>
      </c>
      <c r="K113">
        <f t="shared" si="7"/>
        <v>0</v>
      </c>
      <c r="L113">
        <f t="shared" si="8"/>
        <v>0</v>
      </c>
      <c r="M113">
        <f t="shared" si="9"/>
        <v>1</v>
      </c>
    </row>
    <row r="114" spans="1:13">
      <c r="A114" s="4" t="s">
        <v>8</v>
      </c>
      <c r="B114" s="3" t="s">
        <v>232</v>
      </c>
      <c r="C114">
        <v>7.1428571428571425E-2</v>
      </c>
      <c r="D114">
        <v>0.83333333333333337</v>
      </c>
      <c r="E114">
        <v>0</v>
      </c>
      <c r="F114">
        <v>2.3809523809523808E-2</v>
      </c>
      <c r="G114">
        <v>7.1428571428571425E-2</v>
      </c>
      <c r="H114">
        <v>42</v>
      </c>
      <c r="I114">
        <f t="shared" si="5"/>
        <v>3</v>
      </c>
      <c r="J114">
        <f t="shared" si="6"/>
        <v>35</v>
      </c>
      <c r="K114">
        <f t="shared" si="7"/>
        <v>0</v>
      </c>
      <c r="L114">
        <f t="shared" si="8"/>
        <v>1</v>
      </c>
      <c r="M114">
        <f t="shared" si="9"/>
        <v>3</v>
      </c>
    </row>
    <row r="115" spans="1:13" hidden="1">
      <c r="A115" s="4" t="s">
        <v>13</v>
      </c>
      <c r="B115" s="3" t="s">
        <v>234</v>
      </c>
      <c r="H115">
        <v>0</v>
      </c>
      <c r="I115">
        <f t="shared" si="5"/>
        <v>0</v>
      </c>
      <c r="J115">
        <f t="shared" si="6"/>
        <v>0</v>
      </c>
      <c r="K115">
        <f t="shared" si="7"/>
        <v>0</v>
      </c>
      <c r="L115">
        <f t="shared" si="8"/>
        <v>0</v>
      </c>
      <c r="M115">
        <f t="shared" si="9"/>
        <v>0</v>
      </c>
    </row>
    <row r="116" spans="1:13" hidden="1">
      <c r="A116" s="5" t="s">
        <v>13</v>
      </c>
      <c r="B116" s="3" t="s">
        <v>236</v>
      </c>
      <c r="H116">
        <v>0</v>
      </c>
      <c r="I116">
        <f t="shared" si="5"/>
        <v>0</v>
      </c>
      <c r="J116">
        <f t="shared" si="6"/>
        <v>0</v>
      </c>
      <c r="K116">
        <f t="shared" si="7"/>
        <v>0</v>
      </c>
      <c r="L116">
        <f t="shared" si="8"/>
        <v>0</v>
      </c>
      <c r="M116">
        <f t="shared" si="9"/>
        <v>0</v>
      </c>
    </row>
    <row r="117" spans="1:13" hidden="1">
      <c r="A117" s="4" t="s">
        <v>13</v>
      </c>
      <c r="B117" s="3" t="s">
        <v>238</v>
      </c>
      <c r="H117">
        <v>0</v>
      </c>
      <c r="I117">
        <f t="shared" si="5"/>
        <v>0</v>
      </c>
      <c r="J117">
        <f t="shared" si="6"/>
        <v>0</v>
      </c>
      <c r="K117">
        <f t="shared" si="7"/>
        <v>0</v>
      </c>
      <c r="L117">
        <f t="shared" si="8"/>
        <v>0</v>
      </c>
      <c r="M117">
        <f t="shared" si="9"/>
        <v>0</v>
      </c>
    </row>
    <row r="118" spans="1:13" hidden="1">
      <c r="A118" s="4" t="s">
        <v>13</v>
      </c>
      <c r="B118" s="3" t="s">
        <v>240</v>
      </c>
      <c r="H118">
        <v>0</v>
      </c>
      <c r="I118">
        <f t="shared" si="5"/>
        <v>0</v>
      </c>
      <c r="J118">
        <f t="shared" si="6"/>
        <v>0</v>
      </c>
      <c r="K118">
        <f t="shared" si="7"/>
        <v>0</v>
      </c>
      <c r="L118">
        <f t="shared" si="8"/>
        <v>0</v>
      </c>
      <c r="M118">
        <f t="shared" si="9"/>
        <v>0</v>
      </c>
    </row>
    <row r="119" spans="1:13" hidden="1">
      <c r="A119" s="4" t="s">
        <v>13</v>
      </c>
      <c r="B119" s="3" t="s">
        <v>242</v>
      </c>
      <c r="H119">
        <v>0</v>
      </c>
      <c r="I119">
        <f t="shared" si="5"/>
        <v>0</v>
      </c>
      <c r="J119">
        <f t="shared" si="6"/>
        <v>0</v>
      </c>
      <c r="K119">
        <f t="shared" si="7"/>
        <v>0</v>
      </c>
      <c r="L119">
        <f t="shared" si="8"/>
        <v>0</v>
      </c>
      <c r="M119">
        <f t="shared" si="9"/>
        <v>0</v>
      </c>
    </row>
    <row r="120" spans="1:13" hidden="1">
      <c r="A120" s="4" t="s">
        <v>13</v>
      </c>
      <c r="B120" s="3" t="s">
        <v>244</v>
      </c>
      <c r="H120">
        <v>0</v>
      </c>
      <c r="I120">
        <f t="shared" si="5"/>
        <v>0</v>
      </c>
      <c r="J120">
        <f t="shared" si="6"/>
        <v>0</v>
      </c>
      <c r="K120">
        <f t="shared" si="7"/>
        <v>0</v>
      </c>
      <c r="L120">
        <f t="shared" si="8"/>
        <v>0</v>
      </c>
      <c r="M120">
        <f t="shared" si="9"/>
        <v>0</v>
      </c>
    </row>
    <row r="121" spans="1:13" hidden="1">
      <c r="A121" s="4" t="s">
        <v>13</v>
      </c>
      <c r="B121" s="3" t="s">
        <v>246</v>
      </c>
      <c r="H121">
        <v>0</v>
      </c>
      <c r="I121">
        <f t="shared" si="5"/>
        <v>0</v>
      </c>
      <c r="J121">
        <f t="shared" si="6"/>
        <v>0</v>
      </c>
      <c r="K121">
        <f t="shared" si="7"/>
        <v>0</v>
      </c>
      <c r="L121">
        <f t="shared" si="8"/>
        <v>0</v>
      </c>
      <c r="M121">
        <f t="shared" si="9"/>
        <v>0</v>
      </c>
    </row>
    <row r="122" spans="1:13" hidden="1">
      <c r="A122" s="4" t="s">
        <v>13</v>
      </c>
      <c r="B122" s="3" t="s">
        <v>248</v>
      </c>
      <c r="H122">
        <v>0</v>
      </c>
      <c r="I122">
        <f t="shared" si="5"/>
        <v>0</v>
      </c>
      <c r="J122">
        <f t="shared" si="6"/>
        <v>0</v>
      </c>
      <c r="K122">
        <f t="shared" si="7"/>
        <v>0</v>
      </c>
      <c r="L122">
        <f t="shared" si="8"/>
        <v>0</v>
      </c>
      <c r="M122">
        <f t="shared" si="9"/>
        <v>0</v>
      </c>
    </row>
    <row r="123" spans="1:13" hidden="1">
      <c r="A123" s="4" t="s">
        <v>13</v>
      </c>
      <c r="B123" s="3" t="s">
        <v>250</v>
      </c>
      <c r="H123">
        <v>0</v>
      </c>
      <c r="I123">
        <f t="shared" si="5"/>
        <v>0</v>
      </c>
      <c r="J123">
        <f t="shared" si="6"/>
        <v>0</v>
      </c>
      <c r="K123">
        <f t="shared" si="7"/>
        <v>0</v>
      </c>
      <c r="L123">
        <f t="shared" si="8"/>
        <v>0</v>
      </c>
      <c r="M123">
        <f t="shared" si="9"/>
        <v>0</v>
      </c>
    </row>
    <row r="124" spans="1:13" hidden="1">
      <c r="A124" s="4" t="s">
        <v>13</v>
      </c>
      <c r="B124" s="3" t="s">
        <v>252</v>
      </c>
      <c r="C124">
        <v>0</v>
      </c>
      <c r="D124">
        <v>0.8</v>
      </c>
      <c r="E124">
        <v>0</v>
      </c>
      <c r="F124">
        <v>0.2</v>
      </c>
      <c r="G124">
        <v>0</v>
      </c>
      <c r="H124">
        <v>10</v>
      </c>
      <c r="I124">
        <f t="shared" si="5"/>
        <v>0</v>
      </c>
      <c r="J124">
        <f t="shared" si="6"/>
        <v>8</v>
      </c>
      <c r="K124">
        <f t="shared" si="7"/>
        <v>0</v>
      </c>
      <c r="L124">
        <f t="shared" si="8"/>
        <v>2</v>
      </c>
      <c r="M124">
        <f t="shared" si="9"/>
        <v>0</v>
      </c>
    </row>
    <row r="125" spans="1:13" hidden="1">
      <c r="A125" s="4" t="s">
        <v>13</v>
      </c>
      <c r="B125" s="3" t="s">
        <v>254</v>
      </c>
      <c r="C125">
        <v>0.33333333333333331</v>
      </c>
      <c r="D125">
        <v>0.41666666666666669</v>
      </c>
      <c r="E125">
        <v>0</v>
      </c>
      <c r="F125">
        <v>0.25</v>
      </c>
      <c r="G125">
        <v>0</v>
      </c>
      <c r="H125">
        <v>12</v>
      </c>
      <c r="I125">
        <f t="shared" si="5"/>
        <v>4</v>
      </c>
      <c r="J125">
        <f t="shared" si="6"/>
        <v>5</v>
      </c>
      <c r="K125">
        <f t="shared" si="7"/>
        <v>0</v>
      </c>
      <c r="L125">
        <f t="shared" si="8"/>
        <v>3</v>
      </c>
      <c r="M125">
        <f t="shared" si="9"/>
        <v>0</v>
      </c>
    </row>
    <row r="126" spans="1:13" hidden="1">
      <c r="A126" s="4" t="s">
        <v>13</v>
      </c>
      <c r="B126" s="3" t="s">
        <v>256</v>
      </c>
      <c r="H126">
        <v>0</v>
      </c>
      <c r="I126">
        <f t="shared" si="5"/>
        <v>0</v>
      </c>
      <c r="J126">
        <f t="shared" si="6"/>
        <v>0</v>
      </c>
      <c r="K126">
        <f t="shared" si="7"/>
        <v>0</v>
      </c>
      <c r="L126">
        <f t="shared" si="8"/>
        <v>0</v>
      </c>
      <c r="M126">
        <f t="shared" si="9"/>
        <v>0</v>
      </c>
    </row>
    <row r="127" spans="1:13" hidden="1">
      <c r="A127" s="4" t="s">
        <v>13</v>
      </c>
      <c r="B127" s="3" t="s">
        <v>257</v>
      </c>
      <c r="H127">
        <v>0</v>
      </c>
      <c r="I127">
        <f t="shared" si="5"/>
        <v>0</v>
      </c>
      <c r="J127">
        <f t="shared" si="6"/>
        <v>0</v>
      </c>
      <c r="K127">
        <f t="shared" si="7"/>
        <v>0</v>
      </c>
      <c r="L127">
        <f t="shared" si="8"/>
        <v>0</v>
      </c>
      <c r="M127">
        <f t="shared" si="9"/>
        <v>0</v>
      </c>
    </row>
    <row r="128" spans="1:13" hidden="1">
      <c r="A128" s="4" t="s">
        <v>13</v>
      </c>
      <c r="B128" s="3" t="s">
        <v>259</v>
      </c>
      <c r="H128">
        <v>0</v>
      </c>
      <c r="I128">
        <f t="shared" si="5"/>
        <v>0</v>
      </c>
      <c r="J128">
        <f t="shared" si="6"/>
        <v>0</v>
      </c>
      <c r="K128">
        <f t="shared" si="7"/>
        <v>0</v>
      </c>
      <c r="L128">
        <f t="shared" si="8"/>
        <v>0</v>
      </c>
      <c r="M128">
        <f t="shared" si="9"/>
        <v>0</v>
      </c>
    </row>
    <row r="129" spans="1:13" hidden="1">
      <c r="A129" s="4" t="s">
        <v>13</v>
      </c>
      <c r="B129" s="3" t="s">
        <v>261</v>
      </c>
      <c r="H129">
        <v>0</v>
      </c>
      <c r="I129">
        <f t="shared" si="5"/>
        <v>0</v>
      </c>
      <c r="J129">
        <f t="shared" si="6"/>
        <v>0</v>
      </c>
      <c r="K129">
        <f t="shared" si="7"/>
        <v>0</v>
      </c>
      <c r="L129">
        <f t="shared" si="8"/>
        <v>0</v>
      </c>
      <c r="M129">
        <f t="shared" si="9"/>
        <v>0</v>
      </c>
    </row>
    <row r="130" spans="1:13" hidden="1">
      <c r="A130" s="4" t="s">
        <v>13</v>
      </c>
      <c r="B130" s="3" t="s">
        <v>263</v>
      </c>
      <c r="H130">
        <v>0</v>
      </c>
      <c r="I130">
        <f t="shared" ref="I130:I193" si="10">C130*H130</f>
        <v>0</v>
      </c>
      <c r="J130">
        <f t="shared" ref="J130:J193" si="11">D130*H130</f>
        <v>0</v>
      </c>
      <c r="K130">
        <f t="shared" ref="K130:K193" si="12">E130*H130</f>
        <v>0</v>
      </c>
      <c r="L130">
        <f t="shared" ref="L130:L193" si="13">F130*H130</f>
        <v>0</v>
      </c>
      <c r="M130">
        <f t="shared" ref="M130:M193" si="14">G130*H130</f>
        <v>0</v>
      </c>
    </row>
    <row r="131" spans="1:13" hidden="1">
      <c r="A131" s="4" t="s">
        <v>13</v>
      </c>
      <c r="B131" s="3" t="s">
        <v>265</v>
      </c>
      <c r="H131">
        <v>0</v>
      </c>
      <c r="I131">
        <f t="shared" si="10"/>
        <v>0</v>
      </c>
      <c r="J131">
        <f t="shared" si="11"/>
        <v>0</v>
      </c>
      <c r="K131">
        <f t="shared" si="12"/>
        <v>0</v>
      </c>
      <c r="L131">
        <f t="shared" si="13"/>
        <v>0</v>
      </c>
      <c r="M131">
        <f t="shared" si="14"/>
        <v>0</v>
      </c>
    </row>
    <row r="132" spans="1:13" hidden="1">
      <c r="A132" s="4" t="s">
        <v>13</v>
      </c>
      <c r="B132" s="3" t="s">
        <v>267</v>
      </c>
      <c r="H132">
        <v>0</v>
      </c>
      <c r="I132">
        <f t="shared" si="10"/>
        <v>0</v>
      </c>
      <c r="J132">
        <f t="shared" si="11"/>
        <v>0</v>
      </c>
      <c r="K132">
        <f t="shared" si="12"/>
        <v>0</v>
      </c>
      <c r="L132">
        <f t="shared" si="13"/>
        <v>0</v>
      </c>
      <c r="M132">
        <f t="shared" si="14"/>
        <v>0</v>
      </c>
    </row>
    <row r="133" spans="1:13" hidden="1">
      <c r="A133" s="4" t="s">
        <v>13</v>
      </c>
      <c r="B133" s="3" t="s">
        <v>269</v>
      </c>
      <c r="H133">
        <v>0</v>
      </c>
      <c r="I133">
        <f t="shared" si="10"/>
        <v>0</v>
      </c>
      <c r="J133">
        <f t="shared" si="11"/>
        <v>0</v>
      </c>
      <c r="K133">
        <f t="shared" si="12"/>
        <v>0</v>
      </c>
      <c r="L133">
        <f t="shared" si="13"/>
        <v>0</v>
      </c>
      <c r="M133">
        <f t="shared" si="14"/>
        <v>0</v>
      </c>
    </row>
    <row r="134" spans="1:13" hidden="1">
      <c r="A134" s="4" t="s">
        <v>13</v>
      </c>
      <c r="B134" s="3" t="s">
        <v>271</v>
      </c>
      <c r="H134">
        <v>0</v>
      </c>
      <c r="I134">
        <f t="shared" si="10"/>
        <v>0</v>
      </c>
      <c r="J134">
        <f t="shared" si="11"/>
        <v>0</v>
      </c>
      <c r="K134">
        <f t="shared" si="12"/>
        <v>0</v>
      </c>
      <c r="L134">
        <f t="shared" si="13"/>
        <v>0</v>
      </c>
      <c r="M134">
        <f t="shared" si="14"/>
        <v>0</v>
      </c>
    </row>
    <row r="135" spans="1:13" hidden="1">
      <c r="A135" s="4" t="s">
        <v>13</v>
      </c>
      <c r="B135" s="3" t="s">
        <v>273</v>
      </c>
      <c r="H135">
        <v>0</v>
      </c>
      <c r="I135">
        <f t="shared" si="10"/>
        <v>0</v>
      </c>
      <c r="J135">
        <f t="shared" si="11"/>
        <v>0</v>
      </c>
      <c r="K135">
        <f t="shared" si="12"/>
        <v>0</v>
      </c>
      <c r="L135">
        <f t="shared" si="13"/>
        <v>0</v>
      </c>
      <c r="M135">
        <f t="shared" si="14"/>
        <v>0</v>
      </c>
    </row>
    <row r="136" spans="1:13" hidden="1">
      <c r="A136" s="4" t="s">
        <v>13</v>
      </c>
      <c r="B136" s="3" t="s">
        <v>275</v>
      </c>
      <c r="H136">
        <v>0</v>
      </c>
      <c r="I136">
        <f t="shared" si="10"/>
        <v>0</v>
      </c>
      <c r="J136">
        <f t="shared" si="11"/>
        <v>0</v>
      </c>
      <c r="K136">
        <f t="shared" si="12"/>
        <v>0</v>
      </c>
      <c r="L136">
        <f t="shared" si="13"/>
        <v>0</v>
      </c>
      <c r="M136">
        <f t="shared" si="14"/>
        <v>0</v>
      </c>
    </row>
    <row r="137" spans="1:13" hidden="1">
      <c r="A137" s="4" t="s">
        <v>13</v>
      </c>
      <c r="B137" s="3" t="s">
        <v>277</v>
      </c>
      <c r="H137">
        <v>0</v>
      </c>
      <c r="I137">
        <f t="shared" si="10"/>
        <v>0</v>
      </c>
      <c r="J137">
        <f t="shared" si="11"/>
        <v>0</v>
      </c>
      <c r="K137">
        <f t="shared" si="12"/>
        <v>0</v>
      </c>
      <c r="L137">
        <f t="shared" si="13"/>
        <v>0</v>
      </c>
      <c r="M137">
        <f t="shared" si="14"/>
        <v>0</v>
      </c>
    </row>
    <row r="138" spans="1:13" hidden="1">
      <c r="A138" s="4" t="s">
        <v>13</v>
      </c>
      <c r="B138" s="3" t="s">
        <v>279</v>
      </c>
      <c r="H138">
        <v>0</v>
      </c>
      <c r="I138">
        <f t="shared" si="10"/>
        <v>0</v>
      </c>
      <c r="J138">
        <f t="shared" si="11"/>
        <v>0</v>
      </c>
      <c r="K138">
        <f t="shared" si="12"/>
        <v>0</v>
      </c>
      <c r="L138">
        <f t="shared" si="13"/>
        <v>0</v>
      </c>
      <c r="M138">
        <f t="shared" si="14"/>
        <v>0</v>
      </c>
    </row>
    <row r="139" spans="1:13" hidden="1">
      <c r="A139" s="4" t="s">
        <v>13</v>
      </c>
      <c r="B139" s="3" t="s">
        <v>281</v>
      </c>
      <c r="H139">
        <v>0</v>
      </c>
      <c r="I139">
        <f t="shared" si="10"/>
        <v>0</v>
      </c>
      <c r="J139">
        <f t="shared" si="11"/>
        <v>0</v>
      </c>
      <c r="K139">
        <f t="shared" si="12"/>
        <v>0</v>
      </c>
      <c r="L139">
        <f t="shared" si="13"/>
        <v>0</v>
      </c>
      <c r="M139">
        <f t="shared" si="14"/>
        <v>0</v>
      </c>
    </row>
    <row r="140" spans="1:13" hidden="1">
      <c r="A140" s="4" t="s">
        <v>13</v>
      </c>
      <c r="B140" s="3" t="s">
        <v>283</v>
      </c>
      <c r="H140">
        <v>0</v>
      </c>
      <c r="I140">
        <f t="shared" si="10"/>
        <v>0</v>
      </c>
      <c r="J140">
        <f t="shared" si="11"/>
        <v>0</v>
      </c>
      <c r="K140">
        <f t="shared" si="12"/>
        <v>0</v>
      </c>
      <c r="L140">
        <f t="shared" si="13"/>
        <v>0</v>
      </c>
      <c r="M140">
        <f t="shared" si="14"/>
        <v>0</v>
      </c>
    </row>
    <row r="141" spans="1:13">
      <c r="A141" s="4" t="s">
        <v>8</v>
      </c>
      <c r="B141" s="3" t="s">
        <v>285</v>
      </c>
      <c r="C141">
        <v>0.3</v>
      </c>
      <c r="D141">
        <v>0.3</v>
      </c>
      <c r="E141">
        <v>0</v>
      </c>
      <c r="F141">
        <v>0.4</v>
      </c>
      <c r="G141">
        <v>0</v>
      </c>
      <c r="H141">
        <v>10</v>
      </c>
      <c r="I141">
        <f t="shared" si="10"/>
        <v>3</v>
      </c>
      <c r="J141">
        <f t="shared" si="11"/>
        <v>3</v>
      </c>
      <c r="K141">
        <f t="shared" si="12"/>
        <v>0</v>
      </c>
      <c r="L141">
        <f t="shared" si="13"/>
        <v>4</v>
      </c>
      <c r="M141">
        <f t="shared" si="14"/>
        <v>0</v>
      </c>
    </row>
    <row r="142" spans="1:13" hidden="1">
      <c r="A142" s="4" t="s">
        <v>13</v>
      </c>
      <c r="B142" s="3" t="s">
        <v>287</v>
      </c>
      <c r="H142">
        <v>0</v>
      </c>
      <c r="I142">
        <f t="shared" si="10"/>
        <v>0</v>
      </c>
      <c r="J142">
        <f t="shared" si="11"/>
        <v>0</v>
      </c>
      <c r="K142">
        <f t="shared" si="12"/>
        <v>0</v>
      </c>
      <c r="L142">
        <f t="shared" si="13"/>
        <v>0</v>
      </c>
      <c r="M142">
        <f t="shared" si="14"/>
        <v>0</v>
      </c>
    </row>
    <row r="143" spans="1:13">
      <c r="A143" s="4" t="s">
        <v>8</v>
      </c>
      <c r="B143" s="3" t="s">
        <v>289</v>
      </c>
      <c r="C143">
        <v>0.5</v>
      </c>
      <c r="D143">
        <v>0.5</v>
      </c>
      <c r="E143">
        <v>0</v>
      </c>
      <c r="F143">
        <v>0</v>
      </c>
      <c r="G143">
        <v>0</v>
      </c>
      <c r="H143">
        <v>2</v>
      </c>
      <c r="I143">
        <f t="shared" si="10"/>
        <v>1</v>
      </c>
      <c r="J143">
        <f t="shared" si="11"/>
        <v>1</v>
      </c>
      <c r="K143">
        <f t="shared" si="12"/>
        <v>0</v>
      </c>
      <c r="L143">
        <f t="shared" si="13"/>
        <v>0</v>
      </c>
      <c r="M143">
        <f t="shared" si="14"/>
        <v>0</v>
      </c>
    </row>
    <row r="144" spans="1:13" hidden="1">
      <c r="A144" s="4" t="s">
        <v>13</v>
      </c>
      <c r="B144" s="3" t="s">
        <v>291</v>
      </c>
      <c r="H144">
        <v>0</v>
      </c>
      <c r="I144">
        <f t="shared" si="10"/>
        <v>0</v>
      </c>
      <c r="J144">
        <f t="shared" si="11"/>
        <v>0</v>
      </c>
      <c r="K144">
        <f t="shared" si="12"/>
        <v>0</v>
      </c>
      <c r="L144">
        <f t="shared" si="13"/>
        <v>0</v>
      </c>
      <c r="M144">
        <f t="shared" si="14"/>
        <v>0</v>
      </c>
    </row>
    <row r="145" spans="1:13" hidden="1">
      <c r="A145" s="4" t="s">
        <v>13</v>
      </c>
      <c r="B145" s="3" t="s">
        <v>293</v>
      </c>
      <c r="H145">
        <v>0</v>
      </c>
      <c r="I145">
        <f t="shared" si="10"/>
        <v>0</v>
      </c>
      <c r="J145">
        <f t="shared" si="11"/>
        <v>0</v>
      </c>
      <c r="K145">
        <f t="shared" si="12"/>
        <v>0</v>
      </c>
      <c r="L145">
        <f t="shared" si="13"/>
        <v>0</v>
      </c>
      <c r="M145">
        <f t="shared" si="14"/>
        <v>0</v>
      </c>
    </row>
    <row r="146" spans="1:13" hidden="1">
      <c r="A146" s="4" t="s">
        <v>13</v>
      </c>
      <c r="B146" s="3" t="s">
        <v>295</v>
      </c>
      <c r="H146">
        <v>0</v>
      </c>
      <c r="I146">
        <f t="shared" si="10"/>
        <v>0</v>
      </c>
      <c r="J146">
        <f t="shared" si="11"/>
        <v>0</v>
      </c>
      <c r="K146">
        <f t="shared" si="12"/>
        <v>0</v>
      </c>
      <c r="L146">
        <f t="shared" si="13"/>
        <v>0</v>
      </c>
      <c r="M146">
        <f t="shared" si="14"/>
        <v>0</v>
      </c>
    </row>
    <row r="147" spans="1:13" hidden="1">
      <c r="A147" s="4" t="s">
        <v>13</v>
      </c>
      <c r="B147" s="3" t="s">
        <v>297</v>
      </c>
      <c r="H147">
        <v>0</v>
      </c>
      <c r="I147">
        <f t="shared" si="10"/>
        <v>0</v>
      </c>
      <c r="J147">
        <f t="shared" si="11"/>
        <v>0</v>
      </c>
      <c r="K147">
        <f t="shared" si="12"/>
        <v>0</v>
      </c>
      <c r="L147">
        <f t="shared" si="13"/>
        <v>0</v>
      </c>
      <c r="M147">
        <f t="shared" si="14"/>
        <v>0</v>
      </c>
    </row>
    <row r="148" spans="1:13" hidden="1">
      <c r="A148" s="4" t="s">
        <v>13</v>
      </c>
      <c r="B148" s="3" t="s">
        <v>299</v>
      </c>
      <c r="H148">
        <v>0</v>
      </c>
      <c r="I148">
        <f t="shared" si="10"/>
        <v>0</v>
      </c>
      <c r="J148">
        <f t="shared" si="11"/>
        <v>0</v>
      </c>
      <c r="K148">
        <f t="shared" si="12"/>
        <v>0</v>
      </c>
      <c r="L148">
        <f t="shared" si="13"/>
        <v>0</v>
      </c>
      <c r="M148">
        <f t="shared" si="14"/>
        <v>0</v>
      </c>
    </row>
    <row r="149" spans="1:13" hidden="1">
      <c r="A149" s="4" t="s">
        <v>13</v>
      </c>
      <c r="B149" s="3" t="s">
        <v>301</v>
      </c>
      <c r="C149">
        <v>0</v>
      </c>
      <c r="D149">
        <v>1</v>
      </c>
      <c r="E149">
        <v>0</v>
      </c>
      <c r="F149">
        <v>0</v>
      </c>
      <c r="G149">
        <v>0</v>
      </c>
      <c r="H149">
        <v>1</v>
      </c>
      <c r="I149">
        <f t="shared" si="10"/>
        <v>0</v>
      </c>
      <c r="J149">
        <f t="shared" si="11"/>
        <v>1</v>
      </c>
      <c r="K149">
        <f t="shared" si="12"/>
        <v>0</v>
      </c>
      <c r="L149">
        <f t="shared" si="13"/>
        <v>0</v>
      </c>
      <c r="M149">
        <f t="shared" si="14"/>
        <v>0</v>
      </c>
    </row>
    <row r="150" spans="1:13" hidden="1">
      <c r="A150" s="4" t="s">
        <v>13</v>
      </c>
      <c r="B150" s="3" t="s">
        <v>303</v>
      </c>
      <c r="C150">
        <v>1</v>
      </c>
      <c r="D150">
        <v>0</v>
      </c>
      <c r="E150">
        <v>0</v>
      </c>
      <c r="F150">
        <v>0</v>
      </c>
      <c r="G150">
        <v>0</v>
      </c>
      <c r="H150">
        <v>1</v>
      </c>
      <c r="I150">
        <f t="shared" si="10"/>
        <v>1</v>
      </c>
      <c r="J150">
        <f t="shared" si="11"/>
        <v>0</v>
      </c>
      <c r="K150">
        <f t="shared" si="12"/>
        <v>0</v>
      </c>
      <c r="L150">
        <f t="shared" si="13"/>
        <v>0</v>
      </c>
      <c r="M150">
        <f t="shared" si="14"/>
        <v>0</v>
      </c>
    </row>
    <row r="151" spans="1:13" hidden="1">
      <c r="A151" s="4" t="s">
        <v>13</v>
      </c>
      <c r="B151" s="3" t="s">
        <v>305</v>
      </c>
      <c r="H151">
        <v>0</v>
      </c>
      <c r="I151">
        <f t="shared" si="10"/>
        <v>0</v>
      </c>
      <c r="J151">
        <f t="shared" si="11"/>
        <v>0</v>
      </c>
      <c r="K151">
        <f t="shared" si="12"/>
        <v>0</v>
      </c>
      <c r="L151">
        <f t="shared" si="13"/>
        <v>0</v>
      </c>
      <c r="M151">
        <f t="shared" si="14"/>
        <v>0</v>
      </c>
    </row>
    <row r="152" spans="1:13" hidden="1">
      <c r="A152" s="4" t="s">
        <v>13</v>
      </c>
      <c r="B152" s="3" t="s">
        <v>307</v>
      </c>
      <c r="H152">
        <v>0</v>
      </c>
      <c r="I152">
        <f t="shared" si="10"/>
        <v>0</v>
      </c>
      <c r="J152">
        <f t="shared" si="11"/>
        <v>0</v>
      </c>
      <c r="K152">
        <f t="shared" si="12"/>
        <v>0</v>
      </c>
      <c r="L152">
        <f t="shared" si="13"/>
        <v>0</v>
      </c>
      <c r="M152">
        <f t="shared" si="14"/>
        <v>0</v>
      </c>
    </row>
    <row r="153" spans="1:13" hidden="1">
      <c r="A153" s="4" t="s">
        <v>13</v>
      </c>
      <c r="B153" s="3" t="s">
        <v>309</v>
      </c>
      <c r="H153">
        <v>0</v>
      </c>
      <c r="I153">
        <f t="shared" si="10"/>
        <v>0</v>
      </c>
      <c r="J153">
        <f t="shared" si="11"/>
        <v>0</v>
      </c>
      <c r="K153">
        <f t="shared" si="12"/>
        <v>0</v>
      </c>
      <c r="L153">
        <f t="shared" si="13"/>
        <v>0</v>
      </c>
      <c r="M153">
        <f t="shared" si="14"/>
        <v>0</v>
      </c>
    </row>
    <row r="154" spans="1:13" hidden="1">
      <c r="A154" s="4" t="s">
        <v>13</v>
      </c>
      <c r="B154" s="3" t="s">
        <v>311</v>
      </c>
      <c r="H154">
        <v>0</v>
      </c>
      <c r="I154">
        <f t="shared" si="10"/>
        <v>0</v>
      </c>
      <c r="J154">
        <f t="shared" si="11"/>
        <v>0</v>
      </c>
      <c r="K154">
        <f t="shared" si="12"/>
        <v>0</v>
      </c>
      <c r="L154">
        <f t="shared" si="13"/>
        <v>0</v>
      </c>
      <c r="M154">
        <f t="shared" si="14"/>
        <v>0</v>
      </c>
    </row>
    <row r="155" spans="1:13" hidden="1">
      <c r="A155" s="4" t="s">
        <v>13</v>
      </c>
      <c r="B155" s="3" t="s">
        <v>313</v>
      </c>
      <c r="H155">
        <v>0</v>
      </c>
      <c r="I155">
        <f t="shared" si="10"/>
        <v>0</v>
      </c>
      <c r="J155">
        <f t="shared" si="11"/>
        <v>0</v>
      </c>
      <c r="K155">
        <f t="shared" si="12"/>
        <v>0</v>
      </c>
      <c r="L155">
        <f t="shared" si="13"/>
        <v>0</v>
      </c>
      <c r="M155">
        <f t="shared" si="14"/>
        <v>0</v>
      </c>
    </row>
    <row r="156" spans="1:13" hidden="1">
      <c r="A156" s="4" t="s">
        <v>13</v>
      </c>
      <c r="B156" s="3" t="s">
        <v>315</v>
      </c>
      <c r="H156">
        <v>0</v>
      </c>
      <c r="I156">
        <f t="shared" si="10"/>
        <v>0</v>
      </c>
      <c r="J156">
        <f t="shared" si="11"/>
        <v>0</v>
      </c>
      <c r="K156">
        <f t="shared" si="12"/>
        <v>0</v>
      </c>
      <c r="L156">
        <f t="shared" si="13"/>
        <v>0</v>
      </c>
      <c r="M156">
        <f t="shared" si="14"/>
        <v>0</v>
      </c>
    </row>
    <row r="157" spans="1:13" hidden="1">
      <c r="A157" s="4" t="s">
        <v>13</v>
      </c>
      <c r="B157" s="3" t="s">
        <v>317</v>
      </c>
      <c r="C157">
        <v>0</v>
      </c>
      <c r="D157">
        <v>0.66666666666666663</v>
      </c>
      <c r="E157">
        <v>0</v>
      </c>
      <c r="F157">
        <v>0</v>
      </c>
      <c r="G157">
        <v>0.33333333333333331</v>
      </c>
      <c r="H157">
        <v>3</v>
      </c>
      <c r="I157">
        <f t="shared" si="10"/>
        <v>0</v>
      </c>
      <c r="J157">
        <f t="shared" si="11"/>
        <v>2</v>
      </c>
      <c r="K157">
        <f t="shared" si="12"/>
        <v>0</v>
      </c>
      <c r="L157">
        <f t="shared" si="13"/>
        <v>0</v>
      </c>
      <c r="M157">
        <f t="shared" si="14"/>
        <v>1</v>
      </c>
    </row>
    <row r="158" spans="1:13">
      <c r="A158" s="4" t="s">
        <v>8</v>
      </c>
      <c r="B158" s="3" t="s">
        <v>319</v>
      </c>
      <c r="C158">
        <v>0.16</v>
      </c>
      <c r="D158">
        <v>0.68</v>
      </c>
      <c r="E158">
        <v>0</v>
      </c>
      <c r="F158">
        <v>0.12</v>
      </c>
      <c r="G158">
        <v>0.04</v>
      </c>
      <c r="H158">
        <v>25</v>
      </c>
      <c r="I158">
        <f t="shared" si="10"/>
        <v>4</v>
      </c>
      <c r="J158">
        <f t="shared" si="11"/>
        <v>17</v>
      </c>
      <c r="K158">
        <f t="shared" si="12"/>
        <v>0</v>
      </c>
      <c r="L158">
        <f t="shared" si="13"/>
        <v>3</v>
      </c>
      <c r="M158">
        <f t="shared" si="14"/>
        <v>1</v>
      </c>
    </row>
    <row r="159" spans="1:13" hidden="1">
      <c r="A159" s="4" t="s">
        <v>13</v>
      </c>
      <c r="B159" s="3" t="s">
        <v>321</v>
      </c>
      <c r="H159">
        <v>0</v>
      </c>
      <c r="I159">
        <f t="shared" si="10"/>
        <v>0</v>
      </c>
      <c r="J159">
        <f t="shared" si="11"/>
        <v>0</v>
      </c>
      <c r="K159">
        <f t="shared" si="12"/>
        <v>0</v>
      </c>
      <c r="L159">
        <f t="shared" si="13"/>
        <v>0</v>
      </c>
      <c r="M159">
        <f t="shared" si="14"/>
        <v>0</v>
      </c>
    </row>
    <row r="160" spans="1:13" hidden="1">
      <c r="A160" s="4" t="s">
        <v>13</v>
      </c>
      <c r="B160" s="3" t="s">
        <v>323</v>
      </c>
      <c r="H160">
        <v>0</v>
      </c>
      <c r="I160">
        <f t="shared" si="10"/>
        <v>0</v>
      </c>
      <c r="J160">
        <f t="shared" si="11"/>
        <v>0</v>
      </c>
      <c r="K160">
        <f t="shared" si="12"/>
        <v>0</v>
      </c>
      <c r="L160">
        <f t="shared" si="13"/>
        <v>0</v>
      </c>
      <c r="M160">
        <f t="shared" si="14"/>
        <v>0</v>
      </c>
    </row>
    <row r="161" spans="1:13" hidden="1">
      <c r="A161" s="4" t="s">
        <v>13</v>
      </c>
      <c r="B161" s="3" t="s">
        <v>325</v>
      </c>
      <c r="H161">
        <v>0</v>
      </c>
      <c r="I161">
        <f t="shared" si="10"/>
        <v>0</v>
      </c>
      <c r="J161">
        <f t="shared" si="11"/>
        <v>0</v>
      </c>
      <c r="K161">
        <f t="shared" si="12"/>
        <v>0</v>
      </c>
      <c r="L161">
        <f t="shared" si="13"/>
        <v>0</v>
      </c>
      <c r="M161">
        <f t="shared" si="14"/>
        <v>0</v>
      </c>
    </row>
    <row r="162" spans="1:13" hidden="1">
      <c r="A162" s="4" t="s">
        <v>13</v>
      </c>
      <c r="B162" s="3" t="s">
        <v>327</v>
      </c>
      <c r="H162">
        <v>0</v>
      </c>
      <c r="I162">
        <f t="shared" si="10"/>
        <v>0</v>
      </c>
      <c r="J162">
        <f t="shared" si="11"/>
        <v>0</v>
      </c>
      <c r="K162">
        <f t="shared" si="12"/>
        <v>0</v>
      </c>
      <c r="L162">
        <f t="shared" si="13"/>
        <v>0</v>
      </c>
      <c r="M162">
        <f t="shared" si="14"/>
        <v>0</v>
      </c>
    </row>
    <row r="163" spans="1:13" hidden="1">
      <c r="A163" s="4" t="s">
        <v>13</v>
      </c>
      <c r="B163" s="3" t="s">
        <v>329</v>
      </c>
      <c r="H163">
        <v>0</v>
      </c>
      <c r="I163">
        <f t="shared" si="10"/>
        <v>0</v>
      </c>
      <c r="J163">
        <f t="shared" si="11"/>
        <v>0</v>
      </c>
      <c r="K163">
        <f t="shared" si="12"/>
        <v>0</v>
      </c>
      <c r="L163">
        <f t="shared" si="13"/>
        <v>0</v>
      </c>
      <c r="M163">
        <f t="shared" si="14"/>
        <v>0</v>
      </c>
    </row>
    <row r="164" spans="1:13" hidden="1">
      <c r="A164" s="4" t="s">
        <v>13</v>
      </c>
      <c r="B164" s="3" t="s">
        <v>331</v>
      </c>
      <c r="H164">
        <v>0</v>
      </c>
      <c r="I164">
        <f t="shared" si="10"/>
        <v>0</v>
      </c>
      <c r="J164">
        <f t="shared" si="11"/>
        <v>0</v>
      </c>
      <c r="K164">
        <f t="shared" si="12"/>
        <v>0</v>
      </c>
      <c r="L164">
        <f t="shared" si="13"/>
        <v>0</v>
      </c>
      <c r="M164">
        <f t="shared" si="14"/>
        <v>0</v>
      </c>
    </row>
    <row r="165" spans="1:13" hidden="1">
      <c r="A165" s="4" t="s">
        <v>13</v>
      </c>
      <c r="B165" s="3" t="s">
        <v>333</v>
      </c>
      <c r="H165">
        <v>0</v>
      </c>
      <c r="I165">
        <f t="shared" si="10"/>
        <v>0</v>
      </c>
      <c r="J165">
        <f t="shared" si="11"/>
        <v>0</v>
      </c>
      <c r="K165">
        <f t="shared" si="12"/>
        <v>0</v>
      </c>
      <c r="L165">
        <f t="shared" si="13"/>
        <v>0</v>
      </c>
      <c r="M165">
        <f t="shared" si="14"/>
        <v>0</v>
      </c>
    </row>
    <row r="166" spans="1:13" hidden="1">
      <c r="A166" s="4" t="s">
        <v>13</v>
      </c>
      <c r="B166" s="3" t="s">
        <v>335</v>
      </c>
      <c r="H166">
        <v>0</v>
      </c>
      <c r="I166">
        <f t="shared" si="10"/>
        <v>0</v>
      </c>
      <c r="J166">
        <f t="shared" si="11"/>
        <v>0</v>
      </c>
      <c r="K166">
        <f t="shared" si="12"/>
        <v>0</v>
      </c>
      <c r="L166">
        <f t="shared" si="13"/>
        <v>0</v>
      </c>
      <c r="M166">
        <f t="shared" si="14"/>
        <v>0</v>
      </c>
    </row>
    <row r="167" spans="1:13" hidden="1">
      <c r="A167" s="4" t="s">
        <v>13</v>
      </c>
      <c r="B167" s="3" t="s">
        <v>337</v>
      </c>
      <c r="H167">
        <v>0</v>
      </c>
      <c r="I167">
        <f t="shared" si="10"/>
        <v>0</v>
      </c>
      <c r="J167">
        <f t="shared" si="11"/>
        <v>0</v>
      </c>
      <c r="K167">
        <f t="shared" si="12"/>
        <v>0</v>
      </c>
      <c r="L167">
        <f t="shared" si="13"/>
        <v>0</v>
      </c>
      <c r="M167">
        <f t="shared" si="14"/>
        <v>0</v>
      </c>
    </row>
    <row r="168" spans="1:13" hidden="1">
      <c r="A168" s="4" t="s">
        <v>13</v>
      </c>
      <c r="B168" s="3" t="s">
        <v>339</v>
      </c>
      <c r="C168">
        <v>0</v>
      </c>
      <c r="D168">
        <v>1</v>
      </c>
      <c r="E168">
        <v>0</v>
      </c>
      <c r="F168">
        <v>0</v>
      </c>
      <c r="G168">
        <v>0</v>
      </c>
      <c r="H168">
        <v>1</v>
      </c>
      <c r="I168">
        <f t="shared" si="10"/>
        <v>0</v>
      </c>
      <c r="J168">
        <f t="shared" si="11"/>
        <v>1</v>
      </c>
      <c r="K168">
        <f t="shared" si="12"/>
        <v>0</v>
      </c>
      <c r="L168">
        <f t="shared" si="13"/>
        <v>0</v>
      </c>
      <c r="M168">
        <f t="shared" si="14"/>
        <v>0</v>
      </c>
    </row>
    <row r="169" spans="1:13" hidden="1">
      <c r="A169" s="4" t="s">
        <v>13</v>
      </c>
      <c r="B169" s="3" t="s">
        <v>341</v>
      </c>
      <c r="H169">
        <v>0</v>
      </c>
      <c r="I169">
        <f t="shared" si="10"/>
        <v>0</v>
      </c>
      <c r="J169">
        <f t="shared" si="11"/>
        <v>0</v>
      </c>
      <c r="K169">
        <f t="shared" si="12"/>
        <v>0</v>
      </c>
      <c r="L169">
        <f t="shared" si="13"/>
        <v>0</v>
      </c>
      <c r="M169">
        <f t="shared" si="14"/>
        <v>0</v>
      </c>
    </row>
    <row r="170" spans="1:13" hidden="1">
      <c r="A170" s="4" t="s">
        <v>13</v>
      </c>
      <c r="B170" s="3" t="s">
        <v>343</v>
      </c>
      <c r="H170">
        <v>0</v>
      </c>
      <c r="I170">
        <f t="shared" si="10"/>
        <v>0</v>
      </c>
      <c r="J170">
        <f t="shared" si="11"/>
        <v>0</v>
      </c>
      <c r="K170">
        <f t="shared" si="12"/>
        <v>0</v>
      </c>
      <c r="L170">
        <f t="shared" si="13"/>
        <v>0</v>
      </c>
      <c r="M170">
        <f t="shared" si="14"/>
        <v>0</v>
      </c>
    </row>
    <row r="171" spans="1:13">
      <c r="A171" s="4" t="s">
        <v>8</v>
      </c>
      <c r="B171" s="3" t="s">
        <v>345</v>
      </c>
      <c r="C171">
        <v>0</v>
      </c>
      <c r="D171">
        <v>0.76190476190476186</v>
      </c>
      <c r="E171">
        <v>0</v>
      </c>
      <c r="F171">
        <v>0.23809523809523808</v>
      </c>
      <c r="G171">
        <v>0</v>
      </c>
      <c r="H171">
        <v>21</v>
      </c>
      <c r="I171">
        <f t="shared" si="10"/>
        <v>0</v>
      </c>
      <c r="J171">
        <f t="shared" si="11"/>
        <v>16</v>
      </c>
      <c r="K171">
        <f t="shared" si="12"/>
        <v>0</v>
      </c>
      <c r="L171">
        <f t="shared" si="13"/>
        <v>5</v>
      </c>
      <c r="M171">
        <f t="shared" si="14"/>
        <v>0</v>
      </c>
    </row>
    <row r="172" spans="1:13" hidden="1">
      <c r="A172" s="4" t="s">
        <v>13</v>
      </c>
      <c r="B172" s="3" t="s">
        <v>347</v>
      </c>
      <c r="H172">
        <v>0</v>
      </c>
      <c r="I172">
        <f t="shared" si="10"/>
        <v>0</v>
      </c>
      <c r="J172">
        <f t="shared" si="11"/>
        <v>0</v>
      </c>
      <c r="K172">
        <f t="shared" si="12"/>
        <v>0</v>
      </c>
      <c r="L172">
        <f t="shared" si="13"/>
        <v>0</v>
      </c>
      <c r="M172">
        <f t="shared" si="14"/>
        <v>0</v>
      </c>
    </row>
    <row r="173" spans="1:13" hidden="1">
      <c r="A173" s="4" t="s">
        <v>13</v>
      </c>
      <c r="B173" s="3" t="s">
        <v>349</v>
      </c>
      <c r="C173">
        <v>0.21428571428571427</v>
      </c>
      <c r="D173">
        <v>0.7857142857142857</v>
      </c>
      <c r="E173">
        <v>0</v>
      </c>
      <c r="F173">
        <v>0</v>
      </c>
      <c r="G173">
        <v>0</v>
      </c>
      <c r="H173">
        <v>14</v>
      </c>
      <c r="I173">
        <f t="shared" si="10"/>
        <v>3</v>
      </c>
      <c r="J173">
        <f t="shared" si="11"/>
        <v>11</v>
      </c>
      <c r="K173">
        <f t="shared" si="12"/>
        <v>0</v>
      </c>
      <c r="L173">
        <f t="shared" si="13"/>
        <v>0</v>
      </c>
      <c r="M173">
        <f t="shared" si="14"/>
        <v>0</v>
      </c>
    </row>
    <row r="174" spans="1:13" hidden="1">
      <c r="A174" s="4" t="s">
        <v>13</v>
      </c>
      <c r="B174" s="3" t="s">
        <v>351</v>
      </c>
      <c r="C174">
        <v>0.2</v>
      </c>
      <c r="D174">
        <v>0.6</v>
      </c>
      <c r="E174">
        <v>0</v>
      </c>
      <c r="F174">
        <v>0.2</v>
      </c>
      <c r="G174">
        <v>0</v>
      </c>
      <c r="H174">
        <v>5</v>
      </c>
      <c r="I174">
        <f t="shared" si="10"/>
        <v>1</v>
      </c>
      <c r="J174">
        <f t="shared" si="11"/>
        <v>3</v>
      </c>
      <c r="K174">
        <f t="shared" si="12"/>
        <v>0</v>
      </c>
      <c r="L174">
        <f t="shared" si="13"/>
        <v>1</v>
      </c>
      <c r="M174">
        <f t="shared" si="14"/>
        <v>0</v>
      </c>
    </row>
    <row r="175" spans="1:13" hidden="1">
      <c r="A175" s="4" t="s">
        <v>13</v>
      </c>
      <c r="B175" s="3" t="s">
        <v>353</v>
      </c>
      <c r="H175">
        <v>0</v>
      </c>
      <c r="I175">
        <f t="shared" si="10"/>
        <v>0</v>
      </c>
      <c r="J175">
        <f t="shared" si="11"/>
        <v>0</v>
      </c>
      <c r="K175">
        <f t="shared" si="12"/>
        <v>0</v>
      </c>
      <c r="L175">
        <f t="shared" si="13"/>
        <v>0</v>
      </c>
      <c r="M175">
        <f t="shared" si="14"/>
        <v>0</v>
      </c>
    </row>
    <row r="176" spans="1:13" hidden="1">
      <c r="A176" s="4" t="s">
        <v>13</v>
      </c>
      <c r="B176" s="3" t="s">
        <v>355</v>
      </c>
      <c r="H176">
        <v>0</v>
      </c>
      <c r="I176">
        <f t="shared" si="10"/>
        <v>0</v>
      </c>
      <c r="J176">
        <f t="shared" si="11"/>
        <v>0</v>
      </c>
      <c r="K176">
        <f t="shared" si="12"/>
        <v>0</v>
      </c>
      <c r="L176">
        <f t="shared" si="13"/>
        <v>0</v>
      </c>
      <c r="M176">
        <f t="shared" si="14"/>
        <v>0</v>
      </c>
    </row>
    <row r="177" spans="1:13" hidden="1">
      <c r="A177" s="4" t="s">
        <v>13</v>
      </c>
      <c r="B177" s="3" t="s">
        <v>357</v>
      </c>
      <c r="H177">
        <v>0</v>
      </c>
      <c r="I177">
        <f t="shared" si="10"/>
        <v>0</v>
      </c>
      <c r="J177">
        <f t="shared" si="11"/>
        <v>0</v>
      </c>
      <c r="K177">
        <f t="shared" si="12"/>
        <v>0</v>
      </c>
      <c r="L177">
        <f t="shared" si="13"/>
        <v>0</v>
      </c>
      <c r="M177">
        <f t="shared" si="14"/>
        <v>0</v>
      </c>
    </row>
    <row r="178" spans="1:13" hidden="1">
      <c r="A178" s="4" t="s">
        <v>13</v>
      </c>
      <c r="B178" s="3" t="s">
        <v>359</v>
      </c>
      <c r="H178">
        <v>0</v>
      </c>
      <c r="I178">
        <f t="shared" si="10"/>
        <v>0</v>
      </c>
      <c r="J178">
        <f t="shared" si="11"/>
        <v>0</v>
      </c>
      <c r="K178">
        <f t="shared" si="12"/>
        <v>0</v>
      </c>
      <c r="L178">
        <f t="shared" si="13"/>
        <v>0</v>
      </c>
      <c r="M178">
        <f t="shared" si="14"/>
        <v>0</v>
      </c>
    </row>
    <row r="179" spans="1:13" hidden="1">
      <c r="A179" s="4" t="s">
        <v>13</v>
      </c>
      <c r="B179" s="3" t="s">
        <v>361</v>
      </c>
      <c r="H179">
        <v>0</v>
      </c>
      <c r="I179">
        <f t="shared" si="10"/>
        <v>0</v>
      </c>
      <c r="J179">
        <f t="shared" si="11"/>
        <v>0</v>
      </c>
      <c r="K179">
        <f t="shared" si="12"/>
        <v>0</v>
      </c>
      <c r="L179">
        <f t="shared" si="13"/>
        <v>0</v>
      </c>
      <c r="M179">
        <f t="shared" si="14"/>
        <v>0</v>
      </c>
    </row>
    <row r="180" spans="1:13" hidden="1">
      <c r="A180" s="4" t="s">
        <v>13</v>
      </c>
      <c r="B180" s="3" t="s">
        <v>363</v>
      </c>
      <c r="H180">
        <v>0</v>
      </c>
      <c r="I180">
        <f t="shared" si="10"/>
        <v>0</v>
      </c>
      <c r="J180">
        <f t="shared" si="11"/>
        <v>0</v>
      </c>
      <c r="K180">
        <f t="shared" si="12"/>
        <v>0</v>
      </c>
      <c r="L180">
        <f t="shared" si="13"/>
        <v>0</v>
      </c>
      <c r="M180">
        <f t="shared" si="14"/>
        <v>0</v>
      </c>
    </row>
    <row r="181" spans="1:13" hidden="1">
      <c r="A181" s="4" t="s">
        <v>13</v>
      </c>
      <c r="B181" s="3" t="s">
        <v>365</v>
      </c>
      <c r="C181">
        <v>0</v>
      </c>
      <c r="D181">
        <v>0.75</v>
      </c>
      <c r="E181">
        <v>0</v>
      </c>
      <c r="F181">
        <v>0.25</v>
      </c>
      <c r="G181">
        <v>0</v>
      </c>
      <c r="H181">
        <v>4</v>
      </c>
      <c r="I181">
        <f t="shared" si="10"/>
        <v>0</v>
      </c>
      <c r="J181">
        <f t="shared" si="11"/>
        <v>3</v>
      </c>
      <c r="K181">
        <f t="shared" si="12"/>
        <v>0</v>
      </c>
      <c r="L181">
        <f t="shared" si="13"/>
        <v>1</v>
      </c>
      <c r="M181">
        <f t="shared" si="14"/>
        <v>0</v>
      </c>
    </row>
    <row r="182" spans="1:13" hidden="1">
      <c r="A182" s="4" t="s">
        <v>13</v>
      </c>
      <c r="B182" s="3" t="s">
        <v>367</v>
      </c>
      <c r="H182">
        <v>0</v>
      </c>
      <c r="I182">
        <f t="shared" si="10"/>
        <v>0</v>
      </c>
      <c r="J182">
        <f t="shared" si="11"/>
        <v>0</v>
      </c>
      <c r="K182">
        <f t="shared" si="12"/>
        <v>0</v>
      </c>
      <c r="L182">
        <f t="shared" si="13"/>
        <v>0</v>
      </c>
      <c r="M182">
        <f t="shared" si="14"/>
        <v>0</v>
      </c>
    </row>
    <row r="183" spans="1:13" hidden="1">
      <c r="A183" s="4" t="s">
        <v>13</v>
      </c>
      <c r="B183" s="3" t="s">
        <v>369</v>
      </c>
      <c r="H183">
        <v>0</v>
      </c>
      <c r="I183">
        <f t="shared" si="10"/>
        <v>0</v>
      </c>
      <c r="J183">
        <f t="shared" si="11"/>
        <v>0</v>
      </c>
      <c r="K183">
        <f t="shared" si="12"/>
        <v>0</v>
      </c>
      <c r="L183">
        <f t="shared" si="13"/>
        <v>0</v>
      </c>
      <c r="M183">
        <f t="shared" si="14"/>
        <v>0</v>
      </c>
    </row>
    <row r="184" spans="1:13" hidden="1">
      <c r="A184" s="4" t="s">
        <v>13</v>
      </c>
      <c r="B184" s="3" t="s">
        <v>371</v>
      </c>
      <c r="H184">
        <v>0</v>
      </c>
      <c r="I184">
        <f t="shared" si="10"/>
        <v>0</v>
      </c>
      <c r="J184">
        <f t="shared" si="11"/>
        <v>0</v>
      </c>
      <c r="K184">
        <f t="shared" si="12"/>
        <v>0</v>
      </c>
      <c r="L184">
        <f t="shared" si="13"/>
        <v>0</v>
      </c>
      <c r="M184">
        <f t="shared" si="14"/>
        <v>0</v>
      </c>
    </row>
    <row r="185" spans="1:13" hidden="1">
      <c r="A185" s="4" t="s">
        <v>13</v>
      </c>
      <c r="B185" s="3" t="s">
        <v>373</v>
      </c>
      <c r="H185">
        <v>0</v>
      </c>
      <c r="I185">
        <f t="shared" si="10"/>
        <v>0</v>
      </c>
      <c r="J185">
        <f t="shared" si="11"/>
        <v>0</v>
      </c>
      <c r="K185">
        <f t="shared" si="12"/>
        <v>0</v>
      </c>
      <c r="L185">
        <f t="shared" si="13"/>
        <v>0</v>
      </c>
      <c r="M185">
        <f t="shared" si="14"/>
        <v>0</v>
      </c>
    </row>
    <row r="186" spans="1:13" hidden="1">
      <c r="A186" s="4" t="s">
        <v>13</v>
      </c>
      <c r="B186" s="3" t="s">
        <v>375</v>
      </c>
      <c r="H186">
        <v>0</v>
      </c>
      <c r="I186">
        <f t="shared" si="10"/>
        <v>0</v>
      </c>
      <c r="J186">
        <f t="shared" si="11"/>
        <v>0</v>
      </c>
      <c r="K186">
        <f t="shared" si="12"/>
        <v>0</v>
      </c>
      <c r="L186">
        <f t="shared" si="13"/>
        <v>0</v>
      </c>
      <c r="M186">
        <f t="shared" si="14"/>
        <v>0</v>
      </c>
    </row>
    <row r="187" spans="1:13" hidden="1">
      <c r="A187" s="4" t="s">
        <v>13</v>
      </c>
      <c r="B187" s="3" t="s">
        <v>377</v>
      </c>
      <c r="H187">
        <v>0</v>
      </c>
      <c r="I187">
        <f t="shared" si="10"/>
        <v>0</v>
      </c>
      <c r="J187">
        <f t="shared" si="11"/>
        <v>0</v>
      </c>
      <c r="K187">
        <f t="shared" si="12"/>
        <v>0</v>
      </c>
      <c r="L187">
        <f t="shared" si="13"/>
        <v>0</v>
      </c>
      <c r="M187">
        <f t="shared" si="14"/>
        <v>0</v>
      </c>
    </row>
    <row r="188" spans="1:13" hidden="1">
      <c r="A188" s="4" t="s">
        <v>13</v>
      </c>
      <c r="B188" s="3" t="s">
        <v>379</v>
      </c>
      <c r="H188">
        <v>0</v>
      </c>
      <c r="I188">
        <f t="shared" si="10"/>
        <v>0</v>
      </c>
      <c r="J188">
        <f t="shared" si="11"/>
        <v>0</v>
      </c>
      <c r="K188">
        <f t="shared" si="12"/>
        <v>0</v>
      </c>
      <c r="L188">
        <f t="shared" si="13"/>
        <v>0</v>
      </c>
      <c r="M188">
        <f t="shared" si="14"/>
        <v>0</v>
      </c>
    </row>
    <row r="189" spans="1:13" hidden="1">
      <c r="A189" s="4" t="s">
        <v>13</v>
      </c>
      <c r="B189" s="3" t="s">
        <v>381</v>
      </c>
      <c r="H189">
        <v>0</v>
      </c>
      <c r="I189">
        <f t="shared" si="10"/>
        <v>0</v>
      </c>
      <c r="J189">
        <f t="shared" si="11"/>
        <v>0</v>
      </c>
      <c r="K189">
        <f t="shared" si="12"/>
        <v>0</v>
      </c>
      <c r="L189">
        <f t="shared" si="13"/>
        <v>0</v>
      </c>
      <c r="M189">
        <f t="shared" si="14"/>
        <v>0</v>
      </c>
    </row>
    <row r="190" spans="1:13" hidden="1">
      <c r="A190" s="4" t="s">
        <v>13</v>
      </c>
      <c r="B190" s="3" t="s">
        <v>383</v>
      </c>
      <c r="C190">
        <v>0</v>
      </c>
      <c r="D190">
        <v>1</v>
      </c>
      <c r="E190">
        <v>0</v>
      </c>
      <c r="F190">
        <v>0</v>
      </c>
      <c r="G190">
        <v>0</v>
      </c>
      <c r="H190">
        <v>2</v>
      </c>
      <c r="I190">
        <f t="shared" si="10"/>
        <v>0</v>
      </c>
      <c r="J190">
        <f t="shared" si="11"/>
        <v>2</v>
      </c>
      <c r="K190">
        <f t="shared" si="12"/>
        <v>0</v>
      </c>
      <c r="L190">
        <f t="shared" si="13"/>
        <v>0</v>
      </c>
      <c r="M190">
        <f t="shared" si="14"/>
        <v>0</v>
      </c>
    </row>
    <row r="191" spans="1:13" hidden="1">
      <c r="A191" s="4" t="s">
        <v>13</v>
      </c>
      <c r="B191" s="3" t="s">
        <v>385</v>
      </c>
      <c r="H191">
        <v>0</v>
      </c>
      <c r="I191">
        <f t="shared" si="10"/>
        <v>0</v>
      </c>
      <c r="J191">
        <f t="shared" si="11"/>
        <v>0</v>
      </c>
      <c r="K191">
        <f t="shared" si="12"/>
        <v>0</v>
      </c>
      <c r="L191">
        <f t="shared" si="13"/>
        <v>0</v>
      </c>
      <c r="M191">
        <f t="shared" si="14"/>
        <v>0</v>
      </c>
    </row>
    <row r="192" spans="1:13" hidden="1">
      <c r="A192" s="4" t="s">
        <v>13</v>
      </c>
      <c r="B192" s="3" t="s">
        <v>387</v>
      </c>
      <c r="H192">
        <v>0</v>
      </c>
      <c r="I192">
        <f t="shared" si="10"/>
        <v>0</v>
      </c>
      <c r="J192">
        <f t="shared" si="11"/>
        <v>0</v>
      </c>
      <c r="K192">
        <f t="shared" si="12"/>
        <v>0</v>
      </c>
      <c r="L192">
        <f t="shared" si="13"/>
        <v>0</v>
      </c>
      <c r="M192">
        <f t="shared" si="14"/>
        <v>0</v>
      </c>
    </row>
    <row r="193" spans="1:13" hidden="1">
      <c r="A193" s="4" t="s">
        <v>13</v>
      </c>
      <c r="B193" s="3" t="s">
        <v>389</v>
      </c>
      <c r="H193">
        <v>0</v>
      </c>
      <c r="I193">
        <f t="shared" si="10"/>
        <v>0</v>
      </c>
      <c r="J193">
        <f t="shared" si="11"/>
        <v>0</v>
      </c>
      <c r="K193">
        <f t="shared" si="12"/>
        <v>0</v>
      </c>
      <c r="L193">
        <f t="shared" si="13"/>
        <v>0</v>
      </c>
      <c r="M193">
        <f t="shared" si="14"/>
        <v>0</v>
      </c>
    </row>
    <row r="194" spans="1:13">
      <c r="A194" s="4" t="s">
        <v>8</v>
      </c>
      <c r="B194" s="3" t="s">
        <v>391</v>
      </c>
      <c r="H194">
        <v>0</v>
      </c>
      <c r="I194">
        <f t="shared" ref="I194:I257" si="15">C194*H194</f>
        <v>0</v>
      </c>
      <c r="J194">
        <f t="shared" ref="J194:J257" si="16">D194*H194</f>
        <v>0</v>
      </c>
      <c r="K194">
        <f t="shared" ref="K194:K257" si="17">E194*H194</f>
        <v>0</v>
      </c>
      <c r="L194">
        <f t="shared" ref="L194:L257" si="18">F194*H194</f>
        <v>0</v>
      </c>
      <c r="M194">
        <f t="shared" ref="M194:M257" si="19">G194*H194</f>
        <v>0</v>
      </c>
    </row>
    <row r="195" spans="1:13" hidden="1">
      <c r="A195" s="4" t="s">
        <v>13</v>
      </c>
      <c r="B195" s="3" t="s">
        <v>393</v>
      </c>
      <c r="H195">
        <v>0</v>
      </c>
      <c r="I195">
        <f t="shared" si="15"/>
        <v>0</v>
      </c>
      <c r="J195">
        <f t="shared" si="16"/>
        <v>0</v>
      </c>
      <c r="K195">
        <f t="shared" si="17"/>
        <v>0</v>
      </c>
      <c r="L195">
        <f t="shared" si="18"/>
        <v>0</v>
      </c>
      <c r="M195">
        <f t="shared" si="19"/>
        <v>0</v>
      </c>
    </row>
    <row r="196" spans="1:13" hidden="1">
      <c r="A196" s="4" t="s">
        <v>13</v>
      </c>
      <c r="B196" s="3" t="s">
        <v>395</v>
      </c>
      <c r="H196">
        <v>0</v>
      </c>
      <c r="I196">
        <f t="shared" si="15"/>
        <v>0</v>
      </c>
      <c r="J196">
        <f t="shared" si="16"/>
        <v>0</v>
      </c>
      <c r="K196">
        <f t="shared" si="17"/>
        <v>0</v>
      </c>
      <c r="L196">
        <f t="shared" si="18"/>
        <v>0</v>
      </c>
      <c r="M196">
        <f t="shared" si="19"/>
        <v>0</v>
      </c>
    </row>
    <row r="197" spans="1:13" hidden="1">
      <c r="A197" s="4" t="s">
        <v>13</v>
      </c>
      <c r="B197" s="3" t="s">
        <v>397</v>
      </c>
      <c r="H197">
        <v>0</v>
      </c>
      <c r="I197">
        <f t="shared" si="15"/>
        <v>0</v>
      </c>
      <c r="J197">
        <f t="shared" si="16"/>
        <v>0</v>
      </c>
      <c r="K197">
        <f t="shared" si="17"/>
        <v>0</v>
      </c>
      <c r="L197">
        <f t="shared" si="18"/>
        <v>0</v>
      </c>
      <c r="M197">
        <f t="shared" si="19"/>
        <v>0</v>
      </c>
    </row>
    <row r="198" spans="1:13" hidden="1">
      <c r="A198" s="4" t="s">
        <v>13</v>
      </c>
      <c r="B198" s="3" t="s">
        <v>399</v>
      </c>
      <c r="H198">
        <v>0</v>
      </c>
      <c r="I198">
        <f t="shared" si="15"/>
        <v>0</v>
      </c>
      <c r="J198">
        <f t="shared" si="16"/>
        <v>0</v>
      </c>
      <c r="K198">
        <f t="shared" si="17"/>
        <v>0</v>
      </c>
      <c r="L198">
        <f t="shared" si="18"/>
        <v>0</v>
      </c>
      <c r="M198">
        <f t="shared" si="19"/>
        <v>0</v>
      </c>
    </row>
    <row r="199" spans="1:13" hidden="1">
      <c r="A199" s="4" t="s">
        <v>13</v>
      </c>
      <c r="B199" s="3" t="s">
        <v>401</v>
      </c>
      <c r="H199">
        <v>0</v>
      </c>
      <c r="I199">
        <f t="shared" si="15"/>
        <v>0</v>
      </c>
      <c r="J199">
        <f t="shared" si="16"/>
        <v>0</v>
      </c>
      <c r="K199">
        <f t="shared" si="17"/>
        <v>0</v>
      </c>
      <c r="L199">
        <f t="shared" si="18"/>
        <v>0</v>
      </c>
      <c r="M199">
        <f t="shared" si="19"/>
        <v>0</v>
      </c>
    </row>
    <row r="200" spans="1:13" hidden="1">
      <c r="A200" s="4" t="s">
        <v>13</v>
      </c>
      <c r="B200" s="3" t="s">
        <v>403</v>
      </c>
      <c r="C200">
        <v>0</v>
      </c>
      <c r="D200">
        <v>1</v>
      </c>
      <c r="E200">
        <v>0</v>
      </c>
      <c r="F200">
        <v>0</v>
      </c>
      <c r="G200">
        <v>0</v>
      </c>
      <c r="H200">
        <v>1</v>
      </c>
      <c r="I200">
        <f t="shared" si="15"/>
        <v>0</v>
      </c>
      <c r="J200">
        <f t="shared" si="16"/>
        <v>1</v>
      </c>
      <c r="K200">
        <f t="shared" si="17"/>
        <v>0</v>
      </c>
      <c r="L200">
        <f t="shared" si="18"/>
        <v>0</v>
      </c>
      <c r="M200">
        <f t="shared" si="19"/>
        <v>0</v>
      </c>
    </row>
    <row r="201" spans="1:13" hidden="1">
      <c r="A201" s="4" t="s">
        <v>13</v>
      </c>
      <c r="B201" s="3" t="s">
        <v>405</v>
      </c>
      <c r="H201">
        <v>0</v>
      </c>
      <c r="I201">
        <f t="shared" si="15"/>
        <v>0</v>
      </c>
      <c r="J201">
        <f t="shared" si="16"/>
        <v>0</v>
      </c>
      <c r="K201">
        <f t="shared" si="17"/>
        <v>0</v>
      </c>
      <c r="L201">
        <f t="shared" si="18"/>
        <v>0</v>
      </c>
      <c r="M201">
        <f t="shared" si="19"/>
        <v>0</v>
      </c>
    </row>
    <row r="202" spans="1:13">
      <c r="A202" s="4" t="s">
        <v>8</v>
      </c>
      <c r="B202" s="3" t="s">
        <v>407</v>
      </c>
      <c r="H202">
        <v>0</v>
      </c>
      <c r="I202">
        <f t="shared" si="15"/>
        <v>0</v>
      </c>
      <c r="J202">
        <f t="shared" si="16"/>
        <v>0</v>
      </c>
      <c r="K202">
        <f t="shared" si="17"/>
        <v>0</v>
      </c>
      <c r="L202">
        <f t="shared" si="18"/>
        <v>0</v>
      </c>
      <c r="M202">
        <f t="shared" si="19"/>
        <v>0</v>
      </c>
    </row>
    <row r="203" spans="1:13" hidden="1">
      <c r="A203" s="4" t="s">
        <v>13</v>
      </c>
      <c r="B203" s="3" t="s">
        <v>409</v>
      </c>
      <c r="H203">
        <v>0</v>
      </c>
      <c r="I203">
        <f t="shared" si="15"/>
        <v>0</v>
      </c>
      <c r="J203">
        <f t="shared" si="16"/>
        <v>0</v>
      </c>
      <c r="K203">
        <f t="shared" si="17"/>
        <v>0</v>
      </c>
      <c r="L203">
        <f t="shared" si="18"/>
        <v>0</v>
      </c>
      <c r="M203">
        <f t="shared" si="19"/>
        <v>0</v>
      </c>
    </row>
    <row r="204" spans="1:13" hidden="1">
      <c r="A204" s="4" t="s">
        <v>13</v>
      </c>
      <c r="B204" s="3" t="s">
        <v>411</v>
      </c>
      <c r="H204">
        <v>0</v>
      </c>
      <c r="I204">
        <f t="shared" si="15"/>
        <v>0</v>
      </c>
      <c r="J204">
        <f t="shared" si="16"/>
        <v>0</v>
      </c>
      <c r="K204">
        <f t="shared" si="17"/>
        <v>0</v>
      </c>
      <c r="L204">
        <f t="shared" si="18"/>
        <v>0</v>
      </c>
      <c r="M204">
        <f t="shared" si="19"/>
        <v>0</v>
      </c>
    </row>
    <row r="205" spans="1:13" hidden="1">
      <c r="A205" s="4" t="s">
        <v>13</v>
      </c>
      <c r="B205" s="3" t="s">
        <v>412</v>
      </c>
      <c r="H205">
        <v>0</v>
      </c>
      <c r="I205">
        <f t="shared" si="15"/>
        <v>0</v>
      </c>
      <c r="J205">
        <f t="shared" si="16"/>
        <v>0</v>
      </c>
      <c r="K205">
        <f t="shared" si="17"/>
        <v>0</v>
      </c>
      <c r="L205">
        <f t="shared" si="18"/>
        <v>0</v>
      </c>
      <c r="M205">
        <f t="shared" si="19"/>
        <v>0</v>
      </c>
    </row>
    <row r="206" spans="1:13" hidden="1">
      <c r="A206" s="4" t="s">
        <v>13</v>
      </c>
      <c r="B206" s="3" t="s">
        <v>414</v>
      </c>
      <c r="H206">
        <v>0</v>
      </c>
      <c r="I206">
        <f t="shared" si="15"/>
        <v>0</v>
      </c>
      <c r="J206">
        <f t="shared" si="16"/>
        <v>0</v>
      </c>
      <c r="K206">
        <f t="shared" si="17"/>
        <v>0</v>
      </c>
      <c r="L206">
        <f t="shared" si="18"/>
        <v>0</v>
      </c>
      <c r="M206">
        <f t="shared" si="19"/>
        <v>0</v>
      </c>
    </row>
    <row r="207" spans="1:13" hidden="1">
      <c r="A207" s="4" t="s">
        <v>13</v>
      </c>
      <c r="B207" s="3" t="s">
        <v>416</v>
      </c>
      <c r="C207">
        <v>0.66666666666666663</v>
      </c>
      <c r="D207">
        <v>0.33333333333333331</v>
      </c>
      <c r="E207">
        <v>0</v>
      </c>
      <c r="F207">
        <v>0</v>
      </c>
      <c r="G207">
        <v>0</v>
      </c>
      <c r="H207">
        <v>3</v>
      </c>
      <c r="I207">
        <f t="shared" si="15"/>
        <v>2</v>
      </c>
      <c r="J207">
        <f t="shared" si="16"/>
        <v>1</v>
      </c>
      <c r="K207">
        <f t="shared" si="17"/>
        <v>0</v>
      </c>
      <c r="L207">
        <f t="shared" si="18"/>
        <v>0</v>
      </c>
      <c r="M207">
        <f t="shared" si="19"/>
        <v>0</v>
      </c>
    </row>
    <row r="208" spans="1:13" hidden="1">
      <c r="A208" s="4" t="s">
        <v>13</v>
      </c>
      <c r="B208" s="3" t="s">
        <v>418</v>
      </c>
      <c r="C208" t="s">
        <v>690</v>
      </c>
      <c r="D208" t="s">
        <v>690</v>
      </c>
      <c r="E208" t="s">
        <v>690</v>
      </c>
      <c r="F208" t="s">
        <v>690</v>
      </c>
      <c r="G208" t="s">
        <v>690</v>
      </c>
      <c r="H208">
        <v>0</v>
      </c>
      <c r="I208" t="e">
        <f t="shared" si="15"/>
        <v>#VALUE!</v>
      </c>
      <c r="J208" t="e">
        <f t="shared" si="16"/>
        <v>#VALUE!</v>
      </c>
      <c r="K208" t="e">
        <f t="shared" si="17"/>
        <v>#VALUE!</v>
      </c>
      <c r="L208" t="e">
        <f t="shared" si="18"/>
        <v>#VALUE!</v>
      </c>
      <c r="M208" t="e">
        <f t="shared" si="19"/>
        <v>#VALUE!</v>
      </c>
    </row>
    <row r="209" spans="1:13">
      <c r="A209" s="4" t="s">
        <v>8</v>
      </c>
      <c r="B209" s="3" t="s">
        <v>420</v>
      </c>
      <c r="C209">
        <v>3.125E-2</v>
      </c>
      <c r="D209">
        <v>0.65625</v>
      </c>
      <c r="E209">
        <v>0</v>
      </c>
      <c r="F209">
        <v>0.25</v>
      </c>
      <c r="G209">
        <v>6.25E-2</v>
      </c>
      <c r="H209">
        <v>32</v>
      </c>
      <c r="I209">
        <f t="shared" si="15"/>
        <v>1</v>
      </c>
      <c r="J209">
        <f t="shared" si="16"/>
        <v>21</v>
      </c>
      <c r="K209">
        <f t="shared" si="17"/>
        <v>0</v>
      </c>
      <c r="L209">
        <f t="shared" si="18"/>
        <v>8</v>
      </c>
      <c r="M209">
        <f t="shared" si="19"/>
        <v>2</v>
      </c>
    </row>
    <row r="210" spans="1:13" hidden="1">
      <c r="A210" s="4" t="s">
        <v>13</v>
      </c>
      <c r="B210" s="3" t="s">
        <v>422</v>
      </c>
      <c r="H210">
        <v>0</v>
      </c>
      <c r="I210">
        <f t="shared" si="15"/>
        <v>0</v>
      </c>
      <c r="J210">
        <f t="shared" si="16"/>
        <v>0</v>
      </c>
      <c r="K210">
        <f t="shared" si="17"/>
        <v>0</v>
      </c>
      <c r="L210">
        <f t="shared" si="18"/>
        <v>0</v>
      </c>
      <c r="M210">
        <f t="shared" si="19"/>
        <v>0</v>
      </c>
    </row>
    <row r="211" spans="1:13" hidden="1">
      <c r="A211" s="4" t="s">
        <v>13</v>
      </c>
      <c r="B211" s="3" t="s">
        <v>424</v>
      </c>
      <c r="H211">
        <v>0</v>
      </c>
      <c r="I211">
        <f t="shared" si="15"/>
        <v>0</v>
      </c>
      <c r="J211">
        <f t="shared" si="16"/>
        <v>0</v>
      </c>
      <c r="K211">
        <f t="shared" si="17"/>
        <v>0</v>
      </c>
      <c r="L211">
        <f t="shared" si="18"/>
        <v>0</v>
      </c>
      <c r="M211">
        <f t="shared" si="19"/>
        <v>0</v>
      </c>
    </row>
    <row r="212" spans="1:13" hidden="1">
      <c r="A212" s="4" t="s">
        <v>13</v>
      </c>
      <c r="B212" s="3" t="s">
        <v>426</v>
      </c>
      <c r="H212">
        <v>0</v>
      </c>
      <c r="I212">
        <f t="shared" si="15"/>
        <v>0</v>
      </c>
      <c r="J212">
        <f t="shared" si="16"/>
        <v>0</v>
      </c>
      <c r="K212">
        <f t="shared" si="17"/>
        <v>0</v>
      </c>
      <c r="L212">
        <f t="shared" si="18"/>
        <v>0</v>
      </c>
      <c r="M212">
        <f t="shared" si="19"/>
        <v>0</v>
      </c>
    </row>
    <row r="213" spans="1:13" hidden="1">
      <c r="A213" s="4" t="s">
        <v>13</v>
      </c>
      <c r="B213" s="3" t="s">
        <v>428</v>
      </c>
      <c r="H213">
        <v>0</v>
      </c>
      <c r="I213">
        <f t="shared" si="15"/>
        <v>0</v>
      </c>
      <c r="J213">
        <f t="shared" si="16"/>
        <v>0</v>
      </c>
      <c r="K213">
        <f t="shared" si="17"/>
        <v>0</v>
      </c>
      <c r="L213">
        <f t="shared" si="18"/>
        <v>0</v>
      </c>
      <c r="M213">
        <f t="shared" si="19"/>
        <v>0</v>
      </c>
    </row>
    <row r="214" spans="1:13" hidden="1">
      <c r="A214" s="4" t="s">
        <v>13</v>
      </c>
      <c r="B214" s="3" t="s">
        <v>430</v>
      </c>
      <c r="H214">
        <v>0</v>
      </c>
      <c r="I214">
        <f t="shared" si="15"/>
        <v>0</v>
      </c>
      <c r="J214">
        <f t="shared" si="16"/>
        <v>0</v>
      </c>
      <c r="K214">
        <f t="shared" si="17"/>
        <v>0</v>
      </c>
      <c r="L214">
        <f t="shared" si="18"/>
        <v>0</v>
      </c>
      <c r="M214">
        <f t="shared" si="19"/>
        <v>0</v>
      </c>
    </row>
    <row r="215" spans="1:13" hidden="1">
      <c r="A215" s="4" t="s">
        <v>13</v>
      </c>
      <c r="B215" s="3" t="s">
        <v>432</v>
      </c>
      <c r="H215">
        <v>0</v>
      </c>
      <c r="I215">
        <f t="shared" si="15"/>
        <v>0</v>
      </c>
      <c r="J215">
        <f t="shared" si="16"/>
        <v>0</v>
      </c>
      <c r="K215">
        <f t="shared" si="17"/>
        <v>0</v>
      </c>
      <c r="L215">
        <f t="shared" si="18"/>
        <v>0</v>
      </c>
      <c r="M215">
        <f t="shared" si="19"/>
        <v>0</v>
      </c>
    </row>
    <row r="216" spans="1:13" hidden="1">
      <c r="A216" s="4" t="s">
        <v>13</v>
      </c>
      <c r="B216" s="3" t="s">
        <v>433</v>
      </c>
      <c r="H216">
        <v>0</v>
      </c>
      <c r="I216">
        <f t="shared" si="15"/>
        <v>0</v>
      </c>
      <c r="J216">
        <f t="shared" si="16"/>
        <v>0</v>
      </c>
      <c r="K216">
        <f t="shared" si="17"/>
        <v>0</v>
      </c>
      <c r="L216">
        <f t="shared" si="18"/>
        <v>0</v>
      </c>
      <c r="M216">
        <f t="shared" si="19"/>
        <v>0</v>
      </c>
    </row>
    <row r="217" spans="1:13" hidden="1">
      <c r="A217" s="4" t="s">
        <v>13</v>
      </c>
      <c r="B217" s="3" t="s">
        <v>435</v>
      </c>
      <c r="H217">
        <v>0</v>
      </c>
      <c r="I217">
        <f t="shared" si="15"/>
        <v>0</v>
      </c>
      <c r="J217">
        <f t="shared" si="16"/>
        <v>0</v>
      </c>
      <c r="K217">
        <f t="shared" si="17"/>
        <v>0</v>
      </c>
      <c r="L217">
        <f t="shared" si="18"/>
        <v>0</v>
      </c>
      <c r="M217">
        <f t="shared" si="19"/>
        <v>0</v>
      </c>
    </row>
    <row r="218" spans="1:13" hidden="1">
      <c r="A218" s="4" t="s">
        <v>13</v>
      </c>
      <c r="B218" s="3" t="s">
        <v>437</v>
      </c>
      <c r="H218">
        <v>0</v>
      </c>
      <c r="I218">
        <f t="shared" si="15"/>
        <v>0</v>
      </c>
      <c r="J218">
        <f t="shared" si="16"/>
        <v>0</v>
      </c>
      <c r="K218">
        <f t="shared" si="17"/>
        <v>0</v>
      </c>
      <c r="L218">
        <f t="shared" si="18"/>
        <v>0</v>
      </c>
      <c r="M218">
        <f t="shared" si="19"/>
        <v>0</v>
      </c>
    </row>
    <row r="219" spans="1:13">
      <c r="A219" s="4" t="s">
        <v>8</v>
      </c>
      <c r="B219" s="3" t="s">
        <v>439</v>
      </c>
      <c r="C219">
        <v>0.41304347826086957</v>
      </c>
      <c r="D219">
        <v>0.5</v>
      </c>
      <c r="E219">
        <v>0</v>
      </c>
      <c r="F219">
        <v>4.3478260869565216E-2</v>
      </c>
      <c r="G219">
        <v>4.3478260869565216E-2</v>
      </c>
      <c r="H219">
        <v>46</v>
      </c>
      <c r="I219">
        <f t="shared" si="15"/>
        <v>19</v>
      </c>
      <c r="J219">
        <f t="shared" si="16"/>
        <v>23</v>
      </c>
      <c r="K219">
        <f t="shared" si="17"/>
        <v>0</v>
      </c>
      <c r="L219">
        <f t="shared" si="18"/>
        <v>2</v>
      </c>
      <c r="M219">
        <f t="shared" si="19"/>
        <v>2</v>
      </c>
    </row>
    <row r="220" spans="1:13" hidden="1">
      <c r="A220" s="4" t="s">
        <v>13</v>
      </c>
      <c r="B220" s="3" t="s">
        <v>441</v>
      </c>
      <c r="H220">
        <v>0</v>
      </c>
      <c r="I220">
        <f t="shared" si="15"/>
        <v>0</v>
      </c>
      <c r="J220">
        <f t="shared" si="16"/>
        <v>0</v>
      </c>
      <c r="K220">
        <f t="shared" si="17"/>
        <v>0</v>
      </c>
      <c r="L220">
        <f t="shared" si="18"/>
        <v>0</v>
      </c>
      <c r="M220">
        <f t="shared" si="19"/>
        <v>0</v>
      </c>
    </row>
    <row r="221" spans="1:13">
      <c r="A221" s="4" t="s">
        <v>8</v>
      </c>
      <c r="B221" s="3" t="s">
        <v>443</v>
      </c>
      <c r="C221">
        <v>0.16666666666666666</v>
      </c>
      <c r="D221">
        <v>0.66666666666666663</v>
      </c>
      <c r="E221">
        <v>0</v>
      </c>
      <c r="F221">
        <v>0.16666666666666666</v>
      </c>
      <c r="G221">
        <v>0</v>
      </c>
      <c r="H221">
        <v>6</v>
      </c>
      <c r="I221">
        <f t="shared" si="15"/>
        <v>1</v>
      </c>
      <c r="J221">
        <f t="shared" si="16"/>
        <v>4</v>
      </c>
      <c r="K221">
        <f t="shared" si="17"/>
        <v>0</v>
      </c>
      <c r="L221">
        <f t="shared" si="18"/>
        <v>1</v>
      </c>
      <c r="M221">
        <f t="shared" si="19"/>
        <v>0</v>
      </c>
    </row>
    <row r="222" spans="1:13" hidden="1">
      <c r="A222" s="4" t="s">
        <v>13</v>
      </c>
      <c r="B222" s="3" t="s">
        <v>445</v>
      </c>
      <c r="H222">
        <v>0</v>
      </c>
      <c r="I222">
        <f t="shared" si="15"/>
        <v>0</v>
      </c>
      <c r="J222">
        <f t="shared" si="16"/>
        <v>0</v>
      </c>
      <c r="K222">
        <f t="shared" si="17"/>
        <v>0</v>
      </c>
      <c r="L222">
        <f t="shared" si="18"/>
        <v>0</v>
      </c>
      <c r="M222">
        <f t="shared" si="19"/>
        <v>0</v>
      </c>
    </row>
    <row r="223" spans="1:13" hidden="1">
      <c r="A223" s="4" t="s">
        <v>13</v>
      </c>
      <c r="B223" s="3" t="s">
        <v>447</v>
      </c>
      <c r="H223">
        <v>0</v>
      </c>
      <c r="I223">
        <f t="shared" si="15"/>
        <v>0</v>
      </c>
      <c r="J223">
        <f t="shared" si="16"/>
        <v>0</v>
      </c>
      <c r="K223">
        <f t="shared" si="17"/>
        <v>0</v>
      </c>
      <c r="L223">
        <f t="shared" si="18"/>
        <v>0</v>
      </c>
      <c r="M223">
        <f t="shared" si="19"/>
        <v>0</v>
      </c>
    </row>
    <row r="224" spans="1:13" hidden="1">
      <c r="A224" s="4" t="s">
        <v>13</v>
      </c>
      <c r="B224" s="3" t="s">
        <v>449</v>
      </c>
      <c r="H224">
        <v>0</v>
      </c>
      <c r="I224">
        <f t="shared" si="15"/>
        <v>0</v>
      </c>
      <c r="J224">
        <f t="shared" si="16"/>
        <v>0</v>
      </c>
      <c r="K224">
        <f t="shared" si="17"/>
        <v>0</v>
      </c>
      <c r="L224">
        <f t="shared" si="18"/>
        <v>0</v>
      </c>
      <c r="M224">
        <f t="shared" si="19"/>
        <v>0</v>
      </c>
    </row>
    <row r="225" spans="1:13" hidden="1">
      <c r="A225" s="4" t="s">
        <v>13</v>
      </c>
      <c r="B225" s="3" t="s">
        <v>451</v>
      </c>
      <c r="C225">
        <v>0</v>
      </c>
      <c r="D225">
        <v>1</v>
      </c>
      <c r="E225">
        <v>0</v>
      </c>
      <c r="F225">
        <v>0</v>
      </c>
      <c r="G225">
        <v>0</v>
      </c>
      <c r="H225">
        <v>1</v>
      </c>
      <c r="I225">
        <f t="shared" si="15"/>
        <v>0</v>
      </c>
      <c r="J225">
        <f t="shared" si="16"/>
        <v>1</v>
      </c>
      <c r="K225">
        <f t="shared" si="17"/>
        <v>0</v>
      </c>
      <c r="L225">
        <f t="shared" si="18"/>
        <v>0</v>
      </c>
      <c r="M225">
        <f t="shared" si="19"/>
        <v>0</v>
      </c>
    </row>
    <row r="226" spans="1:13" hidden="1">
      <c r="A226" s="4" t="s">
        <v>13</v>
      </c>
      <c r="B226" s="3" t="s">
        <v>453</v>
      </c>
      <c r="C226">
        <v>0</v>
      </c>
      <c r="D226">
        <v>1</v>
      </c>
      <c r="E226">
        <v>0</v>
      </c>
      <c r="F226">
        <v>0</v>
      </c>
      <c r="G226">
        <v>0</v>
      </c>
      <c r="H226">
        <v>1</v>
      </c>
      <c r="I226">
        <f t="shared" si="15"/>
        <v>0</v>
      </c>
      <c r="J226">
        <f t="shared" si="16"/>
        <v>1</v>
      </c>
      <c r="K226">
        <f t="shared" si="17"/>
        <v>0</v>
      </c>
      <c r="L226">
        <f t="shared" si="18"/>
        <v>0</v>
      </c>
      <c r="M226">
        <f t="shared" si="19"/>
        <v>0</v>
      </c>
    </row>
    <row r="227" spans="1:13" hidden="1">
      <c r="A227" s="4" t="s">
        <v>13</v>
      </c>
      <c r="B227" s="3" t="s">
        <v>455</v>
      </c>
      <c r="H227">
        <v>0</v>
      </c>
      <c r="I227">
        <f t="shared" si="15"/>
        <v>0</v>
      </c>
      <c r="J227">
        <f t="shared" si="16"/>
        <v>0</v>
      </c>
      <c r="K227">
        <f t="shared" si="17"/>
        <v>0</v>
      </c>
      <c r="L227">
        <f t="shared" si="18"/>
        <v>0</v>
      </c>
      <c r="M227">
        <f t="shared" si="19"/>
        <v>0</v>
      </c>
    </row>
    <row r="228" spans="1:13" hidden="1">
      <c r="A228" s="4" t="s">
        <v>13</v>
      </c>
      <c r="B228" s="3" t="s">
        <v>457</v>
      </c>
      <c r="H228">
        <v>0</v>
      </c>
      <c r="I228">
        <f t="shared" si="15"/>
        <v>0</v>
      </c>
      <c r="J228">
        <f t="shared" si="16"/>
        <v>0</v>
      </c>
      <c r="K228">
        <f t="shared" si="17"/>
        <v>0</v>
      </c>
      <c r="L228">
        <f t="shared" si="18"/>
        <v>0</v>
      </c>
      <c r="M228">
        <f t="shared" si="19"/>
        <v>0</v>
      </c>
    </row>
    <row r="229" spans="1:13" hidden="1">
      <c r="A229" s="4" t="s">
        <v>13</v>
      </c>
      <c r="B229" s="3" t="s">
        <v>459</v>
      </c>
      <c r="H229">
        <v>0</v>
      </c>
      <c r="I229">
        <f t="shared" si="15"/>
        <v>0</v>
      </c>
      <c r="J229">
        <f t="shared" si="16"/>
        <v>0</v>
      </c>
      <c r="K229">
        <f t="shared" si="17"/>
        <v>0</v>
      </c>
      <c r="L229">
        <f t="shared" si="18"/>
        <v>0</v>
      </c>
      <c r="M229">
        <f t="shared" si="19"/>
        <v>0</v>
      </c>
    </row>
    <row r="230" spans="1:13" hidden="1">
      <c r="A230" s="4" t="s">
        <v>13</v>
      </c>
      <c r="B230" s="3" t="s">
        <v>461</v>
      </c>
      <c r="H230">
        <v>0</v>
      </c>
      <c r="I230">
        <f t="shared" si="15"/>
        <v>0</v>
      </c>
      <c r="J230">
        <f t="shared" si="16"/>
        <v>0</v>
      </c>
      <c r="K230">
        <f t="shared" si="17"/>
        <v>0</v>
      </c>
      <c r="L230">
        <f t="shared" si="18"/>
        <v>0</v>
      </c>
      <c r="M230">
        <f t="shared" si="19"/>
        <v>0</v>
      </c>
    </row>
    <row r="231" spans="1:13" hidden="1">
      <c r="A231" s="4" t="s">
        <v>13</v>
      </c>
      <c r="B231" s="3" t="s">
        <v>463</v>
      </c>
      <c r="H231">
        <v>0</v>
      </c>
      <c r="I231">
        <f t="shared" si="15"/>
        <v>0</v>
      </c>
      <c r="J231">
        <f t="shared" si="16"/>
        <v>0</v>
      </c>
      <c r="K231">
        <f t="shared" si="17"/>
        <v>0</v>
      </c>
      <c r="L231">
        <f t="shared" si="18"/>
        <v>0</v>
      </c>
      <c r="M231">
        <f t="shared" si="19"/>
        <v>0</v>
      </c>
    </row>
    <row r="232" spans="1:13" hidden="1">
      <c r="A232" s="4" t="s">
        <v>13</v>
      </c>
      <c r="B232" s="3" t="s">
        <v>464</v>
      </c>
      <c r="H232">
        <v>0</v>
      </c>
      <c r="I232">
        <f t="shared" si="15"/>
        <v>0</v>
      </c>
      <c r="J232">
        <f t="shared" si="16"/>
        <v>0</v>
      </c>
      <c r="K232">
        <f t="shared" si="17"/>
        <v>0</v>
      </c>
      <c r="L232">
        <f t="shared" si="18"/>
        <v>0</v>
      </c>
      <c r="M232">
        <f t="shared" si="19"/>
        <v>0</v>
      </c>
    </row>
    <row r="233" spans="1:13">
      <c r="A233" s="4" t="s">
        <v>8</v>
      </c>
      <c r="B233" s="3" t="s">
        <v>466</v>
      </c>
      <c r="C233">
        <v>0.21008403361344538</v>
      </c>
      <c r="D233">
        <v>0.60504201680672265</v>
      </c>
      <c r="E233">
        <v>0</v>
      </c>
      <c r="F233">
        <v>0.15126050420168066</v>
      </c>
      <c r="G233">
        <v>3.3613445378151259E-2</v>
      </c>
      <c r="H233">
        <v>119</v>
      </c>
      <c r="I233">
        <f t="shared" si="15"/>
        <v>25</v>
      </c>
      <c r="J233">
        <f t="shared" si="16"/>
        <v>72</v>
      </c>
      <c r="K233">
        <f t="shared" si="17"/>
        <v>0</v>
      </c>
      <c r="L233">
        <f t="shared" si="18"/>
        <v>18</v>
      </c>
      <c r="M233">
        <f t="shared" si="19"/>
        <v>4</v>
      </c>
    </row>
    <row r="234" spans="1:13" hidden="1">
      <c r="A234" s="4" t="s">
        <v>13</v>
      </c>
      <c r="B234" s="3" t="s">
        <v>468</v>
      </c>
      <c r="H234">
        <v>0</v>
      </c>
      <c r="I234">
        <f t="shared" si="15"/>
        <v>0</v>
      </c>
      <c r="J234">
        <f t="shared" si="16"/>
        <v>0</v>
      </c>
      <c r="K234">
        <f t="shared" si="17"/>
        <v>0</v>
      </c>
      <c r="L234">
        <f t="shared" si="18"/>
        <v>0</v>
      </c>
      <c r="M234">
        <f t="shared" si="19"/>
        <v>0</v>
      </c>
    </row>
    <row r="235" spans="1:13" hidden="1">
      <c r="A235" s="4" t="s">
        <v>13</v>
      </c>
      <c r="B235" s="3" t="s">
        <v>470</v>
      </c>
      <c r="C235">
        <v>1</v>
      </c>
      <c r="D235">
        <v>0</v>
      </c>
      <c r="E235">
        <v>0</v>
      </c>
      <c r="F235">
        <v>0</v>
      </c>
      <c r="G235">
        <v>0</v>
      </c>
      <c r="H235">
        <v>1</v>
      </c>
      <c r="I235">
        <f t="shared" si="15"/>
        <v>1</v>
      </c>
      <c r="J235">
        <f t="shared" si="16"/>
        <v>0</v>
      </c>
      <c r="K235">
        <f t="shared" si="17"/>
        <v>0</v>
      </c>
      <c r="L235">
        <f t="shared" si="18"/>
        <v>0</v>
      </c>
      <c r="M235">
        <f t="shared" si="19"/>
        <v>0</v>
      </c>
    </row>
    <row r="236" spans="1:13" hidden="1">
      <c r="A236" s="4" t="s">
        <v>13</v>
      </c>
      <c r="B236" s="3" t="s">
        <v>472</v>
      </c>
      <c r="H236">
        <v>0</v>
      </c>
      <c r="I236">
        <f t="shared" si="15"/>
        <v>0</v>
      </c>
      <c r="J236">
        <f t="shared" si="16"/>
        <v>0</v>
      </c>
      <c r="K236">
        <f t="shared" si="17"/>
        <v>0</v>
      </c>
      <c r="L236">
        <f t="shared" si="18"/>
        <v>0</v>
      </c>
      <c r="M236">
        <f t="shared" si="19"/>
        <v>0</v>
      </c>
    </row>
    <row r="237" spans="1:13" hidden="1">
      <c r="A237" s="4" t="s">
        <v>13</v>
      </c>
      <c r="B237" s="3" t="s">
        <v>474</v>
      </c>
      <c r="H237">
        <v>0</v>
      </c>
      <c r="I237">
        <f t="shared" si="15"/>
        <v>0</v>
      </c>
      <c r="J237">
        <f t="shared" si="16"/>
        <v>0</v>
      </c>
      <c r="K237">
        <f t="shared" si="17"/>
        <v>0</v>
      </c>
      <c r="L237">
        <f t="shared" si="18"/>
        <v>0</v>
      </c>
      <c r="M237">
        <f t="shared" si="19"/>
        <v>0</v>
      </c>
    </row>
    <row r="238" spans="1:13" hidden="1">
      <c r="A238" s="4" t="s">
        <v>13</v>
      </c>
      <c r="B238" s="3" t="s">
        <v>475</v>
      </c>
      <c r="H238">
        <v>0</v>
      </c>
      <c r="I238">
        <f t="shared" si="15"/>
        <v>0</v>
      </c>
      <c r="J238">
        <f t="shared" si="16"/>
        <v>0</v>
      </c>
      <c r="K238">
        <f t="shared" si="17"/>
        <v>0</v>
      </c>
      <c r="L238">
        <f t="shared" si="18"/>
        <v>0</v>
      </c>
      <c r="M238">
        <f t="shared" si="19"/>
        <v>0</v>
      </c>
    </row>
    <row r="239" spans="1:13" hidden="1">
      <c r="A239" s="4" t="s">
        <v>13</v>
      </c>
      <c r="B239" s="3" t="s">
        <v>477</v>
      </c>
      <c r="H239">
        <v>0</v>
      </c>
      <c r="I239">
        <f t="shared" si="15"/>
        <v>0</v>
      </c>
      <c r="J239">
        <f t="shared" si="16"/>
        <v>0</v>
      </c>
      <c r="K239">
        <f t="shared" si="17"/>
        <v>0</v>
      </c>
      <c r="L239">
        <f t="shared" si="18"/>
        <v>0</v>
      </c>
      <c r="M239">
        <f t="shared" si="19"/>
        <v>0</v>
      </c>
    </row>
    <row r="240" spans="1:13" hidden="1">
      <c r="A240" s="4" t="s">
        <v>13</v>
      </c>
      <c r="B240" s="3" t="s">
        <v>479</v>
      </c>
      <c r="C240">
        <v>0.7857142857142857</v>
      </c>
      <c r="D240">
        <v>7.1428571428571425E-2</v>
      </c>
      <c r="E240">
        <v>0</v>
      </c>
      <c r="F240">
        <v>0.14285714285714285</v>
      </c>
      <c r="G240">
        <v>0</v>
      </c>
      <c r="H240">
        <v>14</v>
      </c>
      <c r="I240">
        <f t="shared" si="15"/>
        <v>11</v>
      </c>
      <c r="J240">
        <f t="shared" si="16"/>
        <v>1</v>
      </c>
      <c r="K240">
        <f t="shared" si="17"/>
        <v>0</v>
      </c>
      <c r="L240">
        <f t="shared" si="18"/>
        <v>2</v>
      </c>
      <c r="M240">
        <f t="shared" si="19"/>
        <v>0</v>
      </c>
    </row>
    <row r="241" spans="1:13" hidden="1">
      <c r="A241" s="4" t="s">
        <v>13</v>
      </c>
      <c r="B241" s="3" t="s">
        <v>481</v>
      </c>
      <c r="H241">
        <v>0</v>
      </c>
      <c r="I241">
        <f t="shared" si="15"/>
        <v>0</v>
      </c>
      <c r="J241">
        <f t="shared" si="16"/>
        <v>0</v>
      </c>
      <c r="K241">
        <f t="shared" si="17"/>
        <v>0</v>
      </c>
      <c r="L241">
        <f t="shared" si="18"/>
        <v>0</v>
      </c>
      <c r="M241">
        <f t="shared" si="19"/>
        <v>0</v>
      </c>
    </row>
    <row r="242" spans="1:13" hidden="1">
      <c r="A242" s="4" t="s">
        <v>13</v>
      </c>
      <c r="B242" s="3" t="s">
        <v>483</v>
      </c>
      <c r="H242">
        <v>0</v>
      </c>
      <c r="I242">
        <f t="shared" si="15"/>
        <v>0</v>
      </c>
      <c r="J242">
        <f t="shared" si="16"/>
        <v>0</v>
      </c>
      <c r="K242">
        <f t="shared" si="17"/>
        <v>0</v>
      </c>
      <c r="L242">
        <f t="shared" si="18"/>
        <v>0</v>
      </c>
      <c r="M242">
        <f t="shared" si="19"/>
        <v>0</v>
      </c>
    </row>
    <row r="243" spans="1:13" hidden="1">
      <c r="A243" s="4" t="s">
        <v>13</v>
      </c>
      <c r="B243" s="3" t="s">
        <v>485</v>
      </c>
      <c r="C243">
        <v>0.25</v>
      </c>
      <c r="D243">
        <v>0.75</v>
      </c>
      <c r="E243">
        <v>0</v>
      </c>
      <c r="F243">
        <v>0</v>
      </c>
      <c r="G243">
        <v>0</v>
      </c>
      <c r="H243">
        <v>4</v>
      </c>
      <c r="I243">
        <f t="shared" si="15"/>
        <v>1</v>
      </c>
      <c r="J243">
        <f t="shared" si="16"/>
        <v>3</v>
      </c>
      <c r="K243">
        <f t="shared" si="17"/>
        <v>0</v>
      </c>
      <c r="L243">
        <f t="shared" si="18"/>
        <v>0</v>
      </c>
      <c r="M243">
        <f t="shared" si="19"/>
        <v>0</v>
      </c>
    </row>
    <row r="244" spans="1:13" hidden="1">
      <c r="A244" s="4" t="s">
        <v>13</v>
      </c>
      <c r="B244" s="3" t="s">
        <v>487</v>
      </c>
      <c r="C244">
        <v>0</v>
      </c>
      <c r="D244">
        <v>0.75</v>
      </c>
      <c r="E244">
        <v>0</v>
      </c>
      <c r="F244">
        <v>0</v>
      </c>
      <c r="G244">
        <v>0.25</v>
      </c>
      <c r="H244">
        <v>4</v>
      </c>
      <c r="I244">
        <f t="shared" si="15"/>
        <v>0</v>
      </c>
      <c r="J244">
        <f t="shared" si="16"/>
        <v>3</v>
      </c>
      <c r="K244">
        <f t="shared" si="17"/>
        <v>0</v>
      </c>
      <c r="L244">
        <f t="shared" si="18"/>
        <v>0</v>
      </c>
      <c r="M244">
        <f t="shared" si="19"/>
        <v>1</v>
      </c>
    </row>
    <row r="245" spans="1:13" hidden="1">
      <c r="A245" s="4" t="s">
        <v>13</v>
      </c>
      <c r="B245" s="3" t="s">
        <v>489</v>
      </c>
      <c r="H245">
        <v>0</v>
      </c>
      <c r="I245">
        <f t="shared" si="15"/>
        <v>0</v>
      </c>
      <c r="J245">
        <f t="shared" si="16"/>
        <v>0</v>
      </c>
      <c r="K245">
        <f t="shared" si="17"/>
        <v>0</v>
      </c>
      <c r="L245">
        <f t="shared" si="18"/>
        <v>0</v>
      </c>
      <c r="M245">
        <f t="shared" si="19"/>
        <v>0</v>
      </c>
    </row>
    <row r="246" spans="1:13" hidden="1">
      <c r="A246" s="4" t="s">
        <v>13</v>
      </c>
      <c r="B246" s="3" t="s">
        <v>491</v>
      </c>
      <c r="H246">
        <v>0</v>
      </c>
      <c r="I246">
        <f t="shared" si="15"/>
        <v>0</v>
      </c>
      <c r="J246">
        <f t="shared" si="16"/>
        <v>0</v>
      </c>
      <c r="K246">
        <f t="shared" si="17"/>
        <v>0</v>
      </c>
      <c r="L246">
        <f t="shared" si="18"/>
        <v>0</v>
      </c>
      <c r="M246">
        <f t="shared" si="19"/>
        <v>0</v>
      </c>
    </row>
    <row r="247" spans="1:13" hidden="1">
      <c r="A247" s="4" t="s">
        <v>13</v>
      </c>
      <c r="B247" s="3" t="s">
        <v>493</v>
      </c>
      <c r="C247">
        <v>0</v>
      </c>
      <c r="D247">
        <v>1</v>
      </c>
      <c r="E247">
        <v>0</v>
      </c>
      <c r="F247">
        <v>0</v>
      </c>
      <c r="G247">
        <v>0</v>
      </c>
      <c r="H247">
        <v>3</v>
      </c>
      <c r="I247">
        <f t="shared" si="15"/>
        <v>0</v>
      </c>
      <c r="J247">
        <f t="shared" si="16"/>
        <v>3</v>
      </c>
      <c r="K247">
        <f t="shared" si="17"/>
        <v>0</v>
      </c>
      <c r="L247">
        <f t="shared" si="18"/>
        <v>0</v>
      </c>
      <c r="M247">
        <f t="shared" si="19"/>
        <v>0</v>
      </c>
    </row>
    <row r="248" spans="1:13" hidden="1">
      <c r="A248" s="4" t="s">
        <v>13</v>
      </c>
      <c r="B248" s="3" t="s">
        <v>495</v>
      </c>
      <c r="H248">
        <v>0</v>
      </c>
      <c r="I248">
        <f t="shared" si="15"/>
        <v>0</v>
      </c>
      <c r="J248">
        <f t="shared" si="16"/>
        <v>0</v>
      </c>
      <c r="K248">
        <f t="shared" si="17"/>
        <v>0</v>
      </c>
      <c r="L248">
        <f t="shared" si="18"/>
        <v>0</v>
      </c>
      <c r="M248">
        <f t="shared" si="19"/>
        <v>0</v>
      </c>
    </row>
    <row r="249" spans="1:13" hidden="1">
      <c r="A249" s="4" t="s">
        <v>13</v>
      </c>
      <c r="B249" s="3" t="s">
        <v>497</v>
      </c>
      <c r="H249">
        <v>0</v>
      </c>
      <c r="I249">
        <f t="shared" si="15"/>
        <v>0</v>
      </c>
      <c r="J249">
        <f t="shared" si="16"/>
        <v>0</v>
      </c>
      <c r="K249">
        <f t="shared" si="17"/>
        <v>0</v>
      </c>
      <c r="L249">
        <f t="shared" si="18"/>
        <v>0</v>
      </c>
      <c r="M249">
        <f t="shared" si="19"/>
        <v>0</v>
      </c>
    </row>
    <row r="250" spans="1:13">
      <c r="A250" s="4" t="s">
        <v>8</v>
      </c>
      <c r="B250" s="3" t="s">
        <v>499</v>
      </c>
      <c r="C250">
        <v>0.55555555555555558</v>
      </c>
      <c r="D250">
        <v>0.22222222222222221</v>
      </c>
      <c r="E250">
        <v>0</v>
      </c>
      <c r="F250">
        <v>0.1111111111111111</v>
      </c>
      <c r="G250">
        <v>0.1111111111111111</v>
      </c>
      <c r="H250">
        <v>9</v>
      </c>
      <c r="I250">
        <f t="shared" si="15"/>
        <v>5</v>
      </c>
      <c r="J250">
        <f t="shared" si="16"/>
        <v>2</v>
      </c>
      <c r="K250">
        <f t="shared" si="17"/>
        <v>0</v>
      </c>
      <c r="L250">
        <f t="shared" si="18"/>
        <v>1</v>
      </c>
      <c r="M250">
        <f t="shared" si="19"/>
        <v>1</v>
      </c>
    </row>
    <row r="251" spans="1:13" hidden="1">
      <c r="A251" s="4" t="s">
        <v>13</v>
      </c>
      <c r="B251" s="3" t="s">
        <v>500</v>
      </c>
      <c r="H251">
        <v>0</v>
      </c>
      <c r="I251">
        <f t="shared" si="15"/>
        <v>0</v>
      </c>
      <c r="J251">
        <f t="shared" si="16"/>
        <v>0</v>
      </c>
      <c r="K251">
        <f t="shared" si="17"/>
        <v>0</v>
      </c>
      <c r="L251">
        <f t="shared" si="18"/>
        <v>0</v>
      </c>
      <c r="M251">
        <f t="shared" si="19"/>
        <v>0</v>
      </c>
    </row>
    <row r="252" spans="1:13" hidden="1">
      <c r="A252" s="4" t="s">
        <v>13</v>
      </c>
      <c r="B252" s="3" t="s">
        <v>502</v>
      </c>
      <c r="H252">
        <v>0</v>
      </c>
      <c r="I252">
        <f t="shared" si="15"/>
        <v>0</v>
      </c>
      <c r="J252">
        <f t="shared" si="16"/>
        <v>0</v>
      </c>
      <c r="K252">
        <f t="shared" si="17"/>
        <v>0</v>
      </c>
      <c r="L252">
        <f t="shared" si="18"/>
        <v>0</v>
      </c>
      <c r="M252">
        <f t="shared" si="19"/>
        <v>0</v>
      </c>
    </row>
    <row r="253" spans="1:13" hidden="1">
      <c r="A253" s="4" t="s">
        <v>13</v>
      </c>
      <c r="B253" s="3" t="s">
        <v>504</v>
      </c>
      <c r="H253">
        <v>0</v>
      </c>
      <c r="I253">
        <f t="shared" si="15"/>
        <v>0</v>
      </c>
      <c r="J253">
        <f t="shared" si="16"/>
        <v>0</v>
      </c>
      <c r="K253">
        <f t="shared" si="17"/>
        <v>0</v>
      </c>
      <c r="L253">
        <f t="shared" si="18"/>
        <v>0</v>
      </c>
      <c r="M253">
        <f t="shared" si="19"/>
        <v>0</v>
      </c>
    </row>
    <row r="254" spans="1:13" hidden="1">
      <c r="A254" s="4" t="s">
        <v>13</v>
      </c>
      <c r="B254" s="3" t="s">
        <v>506</v>
      </c>
      <c r="H254">
        <v>0</v>
      </c>
      <c r="I254">
        <f t="shared" si="15"/>
        <v>0</v>
      </c>
      <c r="J254">
        <f t="shared" si="16"/>
        <v>0</v>
      </c>
      <c r="K254">
        <f t="shared" si="17"/>
        <v>0</v>
      </c>
      <c r="L254">
        <f t="shared" si="18"/>
        <v>0</v>
      </c>
      <c r="M254">
        <f t="shared" si="19"/>
        <v>0</v>
      </c>
    </row>
    <row r="255" spans="1:13" hidden="1">
      <c r="A255" s="4" t="s">
        <v>13</v>
      </c>
      <c r="B255" s="3" t="s">
        <v>507</v>
      </c>
      <c r="C255" t="s">
        <v>694</v>
      </c>
      <c r="D255" t="s">
        <v>694</v>
      </c>
      <c r="E255" t="s">
        <v>694</v>
      </c>
      <c r="F255" t="s">
        <v>694</v>
      </c>
      <c r="G255" t="s">
        <v>694</v>
      </c>
      <c r="H255">
        <v>0</v>
      </c>
      <c r="I255" t="e">
        <f t="shared" si="15"/>
        <v>#VALUE!</v>
      </c>
      <c r="J255" t="e">
        <f t="shared" si="16"/>
        <v>#VALUE!</v>
      </c>
      <c r="K255" t="e">
        <f t="shared" si="17"/>
        <v>#VALUE!</v>
      </c>
      <c r="L255" t="e">
        <f t="shared" si="18"/>
        <v>#VALUE!</v>
      </c>
      <c r="M255" t="e">
        <f t="shared" si="19"/>
        <v>#VALUE!</v>
      </c>
    </row>
    <row r="256" spans="1:13" hidden="1">
      <c r="A256" s="4" t="s">
        <v>13</v>
      </c>
      <c r="B256" s="3" t="s">
        <v>509</v>
      </c>
      <c r="H256">
        <v>0</v>
      </c>
      <c r="I256">
        <f t="shared" si="15"/>
        <v>0</v>
      </c>
      <c r="J256">
        <f t="shared" si="16"/>
        <v>0</v>
      </c>
      <c r="K256">
        <f t="shared" si="17"/>
        <v>0</v>
      </c>
      <c r="L256">
        <f t="shared" si="18"/>
        <v>0</v>
      </c>
      <c r="M256">
        <f t="shared" si="19"/>
        <v>0</v>
      </c>
    </row>
    <row r="257" spans="1:13" hidden="1">
      <c r="A257" s="4" t="s">
        <v>13</v>
      </c>
      <c r="B257" s="3" t="s">
        <v>510</v>
      </c>
      <c r="C257" t="s">
        <v>694</v>
      </c>
      <c r="D257" t="s">
        <v>694</v>
      </c>
      <c r="E257" t="s">
        <v>694</v>
      </c>
      <c r="F257" t="s">
        <v>694</v>
      </c>
      <c r="G257" t="s">
        <v>694</v>
      </c>
      <c r="H257">
        <v>0</v>
      </c>
      <c r="I257" t="e">
        <f t="shared" si="15"/>
        <v>#VALUE!</v>
      </c>
      <c r="J257" t="e">
        <f t="shared" si="16"/>
        <v>#VALUE!</v>
      </c>
      <c r="K257" t="e">
        <f t="shared" si="17"/>
        <v>#VALUE!</v>
      </c>
      <c r="L257" t="e">
        <f t="shared" si="18"/>
        <v>#VALUE!</v>
      </c>
      <c r="M257" t="e">
        <f t="shared" si="19"/>
        <v>#VALUE!</v>
      </c>
    </row>
    <row r="258" spans="1:13" hidden="1">
      <c r="A258" s="4" t="s">
        <v>13</v>
      </c>
      <c r="B258" s="3" t="s">
        <v>512</v>
      </c>
      <c r="C258">
        <v>0</v>
      </c>
      <c r="D258">
        <v>1</v>
      </c>
      <c r="E258">
        <v>0</v>
      </c>
      <c r="F258">
        <v>0</v>
      </c>
      <c r="G258">
        <v>0</v>
      </c>
      <c r="H258">
        <v>3</v>
      </c>
      <c r="I258">
        <f t="shared" ref="I258:I315" si="20">C258*H258</f>
        <v>0</v>
      </c>
      <c r="J258">
        <f t="shared" ref="J258:J315" si="21">D258*H258</f>
        <v>3</v>
      </c>
      <c r="K258">
        <f t="shared" ref="K258:K315" si="22">E258*H258</f>
        <v>0</v>
      </c>
      <c r="L258">
        <f t="shared" ref="L258:L315" si="23">F258*H258</f>
        <v>0</v>
      </c>
      <c r="M258">
        <f t="shared" ref="M258:M315" si="24">G258*H258</f>
        <v>0</v>
      </c>
    </row>
    <row r="259" spans="1:13" hidden="1">
      <c r="A259" s="4" t="s">
        <v>13</v>
      </c>
      <c r="B259" s="3" t="s">
        <v>514</v>
      </c>
      <c r="H259">
        <v>0</v>
      </c>
      <c r="I259">
        <f t="shared" si="20"/>
        <v>0</v>
      </c>
      <c r="J259">
        <f t="shared" si="21"/>
        <v>0</v>
      </c>
      <c r="K259">
        <f t="shared" si="22"/>
        <v>0</v>
      </c>
      <c r="L259">
        <f t="shared" si="23"/>
        <v>0</v>
      </c>
      <c r="M259">
        <f t="shared" si="24"/>
        <v>0</v>
      </c>
    </row>
    <row r="260" spans="1:13" hidden="1">
      <c r="A260" s="4" t="s">
        <v>13</v>
      </c>
      <c r="B260" s="3" t="s">
        <v>516</v>
      </c>
      <c r="H260">
        <v>0</v>
      </c>
      <c r="I260">
        <f t="shared" si="20"/>
        <v>0</v>
      </c>
      <c r="J260">
        <f t="shared" si="21"/>
        <v>0</v>
      </c>
      <c r="K260">
        <f t="shared" si="22"/>
        <v>0</v>
      </c>
      <c r="L260">
        <f t="shared" si="23"/>
        <v>0</v>
      </c>
      <c r="M260">
        <f t="shared" si="24"/>
        <v>0</v>
      </c>
    </row>
    <row r="261" spans="1:13" hidden="1">
      <c r="A261" s="4" t="s">
        <v>13</v>
      </c>
      <c r="B261" s="3" t="s">
        <v>518</v>
      </c>
      <c r="C261">
        <v>0</v>
      </c>
      <c r="D261">
        <v>1</v>
      </c>
      <c r="E261">
        <v>0</v>
      </c>
      <c r="F261">
        <v>0</v>
      </c>
      <c r="G261">
        <v>0</v>
      </c>
      <c r="H261">
        <v>1</v>
      </c>
      <c r="I261">
        <f t="shared" si="20"/>
        <v>0</v>
      </c>
      <c r="J261">
        <f t="shared" si="21"/>
        <v>1</v>
      </c>
      <c r="K261">
        <f t="shared" si="22"/>
        <v>0</v>
      </c>
      <c r="L261">
        <f t="shared" si="23"/>
        <v>0</v>
      </c>
      <c r="M261">
        <f t="shared" si="24"/>
        <v>0</v>
      </c>
    </row>
    <row r="262" spans="1:13" hidden="1">
      <c r="A262" s="4" t="s">
        <v>13</v>
      </c>
      <c r="B262" s="3" t="s">
        <v>519</v>
      </c>
      <c r="H262">
        <v>0</v>
      </c>
      <c r="I262">
        <f t="shared" si="20"/>
        <v>0</v>
      </c>
      <c r="J262">
        <f t="shared" si="21"/>
        <v>0</v>
      </c>
      <c r="K262">
        <f t="shared" si="22"/>
        <v>0</v>
      </c>
      <c r="L262">
        <f t="shared" si="23"/>
        <v>0</v>
      </c>
      <c r="M262">
        <f t="shared" si="24"/>
        <v>0</v>
      </c>
    </row>
    <row r="263" spans="1:13" hidden="1">
      <c r="A263" s="4" t="s">
        <v>13</v>
      </c>
      <c r="B263" s="3" t="s">
        <v>520</v>
      </c>
      <c r="H263">
        <v>0</v>
      </c>
      <c r="I263">
        <f t="shared" si="20"/>
        <v>0</v>
      </c>
      <c r="J263">
        <f t="shared" si="21"/>
        <v>0</v>
      </c>
      <c r="K263">
        <f t="shared" si="22"/>
        <v>0</v>
      </c>
      <c r="L263">
        <f t="shared" si="23"/>
        <v>0</v>
      </c>
      <c r="M263">
        <f t="shared" si="24"/>
        <v>0</v>
      </c>
    </row>
    <row r="264" spans="1:13" hidden="1">
      <c r="A264" s="4" t="s">
        <v>13</v>
      </c>
      <c r="B264" s="3" t="s">
        <v>521</v>
      </c>
      <c r="H264">
        <v>0</v>
      </c>
      <c r="I264">
        <f t="shared" si="20"/>
        <v>0</v>
      </c>
      <c r="J264">
        <f t="shared" si="21"/>
        <v>0</v>
      </c>
      <c r="K264">
        <f t="shared" si="22"/>
        <v>0</v>
      </c>
      <c r="L264">
        <f t="shared" si="23"/>
        <v>0</v>
      </c>
      <c r="M264">
        <f t="shared" si="24"/>
        <v>0</v>
      </c>
    </row>
    <row r="265" spans="1:13" hidden="1">
      <c r="A265" s="4" t="s">
        <v>13</v>
      </c>
      <c r="B265" s="3" t="s">
        <v>522</v>
      </c>
      <c r="H265">
        <v>0</v>
      </c>
      <c r="I265">
        <f t="shared" si="20"/>
        <v>0</v>
      </c>
      <c r="J265">
        <f t="shared" si="21"/>
        <v>0</v>
      </c>
      <c r="K265">
        <f t="shared" si="22"/>
        <v>0</v>
      </c>
      <c r="L265">
        <f t="shared" si="23"/>
        <v>0</v>
      </c>
      <c r="M265">
        <f t="shared" si="24"/>
        <v>0</v>
      </c>
    </row>
    <row r="266" spans="1:13" hidden="1">
      <c r="A266" s="4" t="s">
        <v>13</v>
      </c>
      <c r="B266" s="3" t="s">
        <v>524</v>
      </c>
      <c r="C266">
        <v>0</v>
      </c>
      <c r="D266">
        <v>0.7142857142857143</v>
      </c>
      <c r="E266">
        <v>0</v>
      </c>
      <c r="F266">
        <v>0.2857142857142857</v>
      </c>
      <c r="G266">
        <v>0</v>
      </c>
      <c r="H266">
        <v>7</v>
      </c>
      <c r="I266">
        <f t="shared" si="20"/>
        <v>0</v>
      </c>
      <c r="J266">
        <f t="shared" si="21"/>
        <v>5</v>
      </c>
      <c r="K266">
        <f t="shared" si="22"/>
        <v>0</v>
      </c>
      <c r="L266">
        <f t="shared" si="23"/>
        <v>2</v>
      </c>
      <c r="M266">
        <f t="shared" si="24"/>
        <v>0</v>
      </c>
    </row>
    <row r="267" spans="1:13" hidden="1">
      <c r="A267" s="4" t="s">
        <v>13</v>
      </c>
      <c r="B267" s="3" t="s">
        <v>526</v>
      </c>
      <c r="C267">
        <v>0</v>
      </c>
      <c r="D267">
        <v>1</v>
      </c>
      <c r="E267">
        <v>0</v>
      </c>
      <c r="F267">
        <v>0</v>
      </c>
      <c r="G267">
        <v>0</v>
      </c>
      <c r="H267">
        <v>1</v>
      </c>
      <c r="I267">
        <f t="shared" si="20"/>
        <v>0</v>
      </c>
      <c r="J267">
        <f t="shared" si="21"/>
        <v>1</v>
      </c>
      <c r="K267">
        <f t="shared" si="22"/>
        <v>0</v>
      </c>
      <c r="L267">
        <f t="shared" si="23"/>
        <v>0</v>
      </c>
      <c r="M267">
        <f t="shared" si="24"/>
        <v>0</v>
      </c>
    </row>
    <row r="268" spans="1:13" hidden="1">
      <c r="A268" s="4" t="s">
        <v>13</v>
      </c>
      <c r="B268" s="3" t="s">
        <v>527</v>
      </c>
      <c r="H268">
        <v>0</v>
      </c>
      <c r="I268">
        <f t="shared" si="20"/>
        <v>0</v>
      </c>
      <c r="J268">
        <f t="shared" si="21"/>
        <v>0</v>
      </c>
      <c r="K268">
        <f t="shared" si="22"/>
        <v>0</v>
      </c>
      <c r="L268">
        <f t="shared" si="23"/>
        <v>0</v>
      </c>
      <c r="M268">
        <f t="shared" si="24"/>
        <v>0</v>
      </c>
    </row>
    <row r="269" spans="1:13" hidden="1">
      <c r="A269" s="4" t="s">
        <v>13</v>
      </c>
      <c r="B269" s="3" t="s">
        <v>529</v>
      </c>
      <c r="C269">
        <v>0.53191489361702127</v>
      </c>
      <c r="D269">
        <v>0.40425531914893614</v>
      </c>
      <c r="E269">
        <v>0</v>
      </c>
      <c r="F269">
        <v>4.2553191489361701E-2</v>
      </c>
      <c r="G269">
        <v>2.1276595744680851E-2</v>
      </c>
      <c r="H269">
        <v>47</v>
      </c>
      <c r="I269">
        <f t="shared" si="20"/>
        <v>25</v>
      </c>
      <c r="J269">
        <f t="shared" si="21"/>
        <v>19</v>
      </c>
      <c r="K269">
        <f t="shared" si="22"/>
        <v>0</v>
      </c>
      <c r="L269">
        <f t="shared" si="23"/>
        <v>2</v>
      </c>
      <c r="M269">
        <f t="shared" si="24"/>
        <v>1</v>
      </c>
    </row>
    <row r="270" spans="1:13" hidden="1">
      <c r="A270" s="4" t="s">
        <v>13</v>
      </c>
      <c r="B270" s="3" t="s">
        <v>531</v>
      </c>
      <c r="H270">
        <v>0</v>
      </c>
      <c r="I270">
        <f t="shared" si="20"/>
        <v>0</v>
      </c>
      <c r="J270">
        <f t="shared" si="21"/>
        <v>0</v>
      </c>
      <c r="K270">
        <f t="shared" si="22"/>
        <v>0</v>
      </c>
      <c r="L270">
        <f t="shared" si="23"/>
        <v>0</v>
      </c>
      <c r="M270">
        <f t="shared" si="24"/>
        <v>0</v>
      </c>
    </row>
    <row r="271" spans="1:13" hidden="1">
      <c r="A271" s="4" t="s">
        <v>13</v>
      </c>
      <c r="B271" s="3" t="s">
        <v>533</v>
      </c>
      <c r="C271">
        <v>0.5714285714285714</v>
      </c>
      <c r="D271">
        <v>0.14285714285714285</v>
      </c>
      <c r="E271">
        <v>0</v>
      </c>
      <c r="F271">
        <v>0.2857142857142857</v>
      </c>
      <c r="G271">
        <v>0</v>
      </c>
      <c r="H271">
        <v>7</v>
      </c>
      <c r="I271">
        <f t="shared" si="20"/>
        <v>4</v>
      </c>
      <c r="J271">
        <f t="shared" si="21"/>
        <v>1</v>
      </c>
      <c r="K271">
        <f t="shared" si="22"/>
        <v>0</v>
      </c>
      <c r="L271">
        <f t="shared" si="23"/>
        <v>2</v>
      </c>
      <c r="M271">
        <f t="shared" si="24"/>
        <v>0</v>
      </c>
    </row>
    <row r="272" spans="1:13" hidden="1">
      <c r="A272" s="4" t="s">
        <v>13</v>
      </c>
      <c r="B272" s="3" t="s">
        <v>535</v>
      </c>
      <c r="H272">
        <v>0</v>
      </c>
      <c r="I272">
        <f t="shared" si="20"/>
        <v>0</v>
      </c>
      <c r="J272">
        <f t="shared" si="21"/>
        <v>0</v>
      </c>
      <c r="K272">
        <f t="shared" si="22"/>
        <v>0</v>
      </c>
      <c r="L272">
        <f t="shared" si="23"/>
        <v>0</v>
      </c>
      <c r="M272">
        <f t="shared" si="24"/>
        <v>0</v>
      </c>
    </row>
    <row r="273" spans="1:13" hidden="1">
      <c r="A273" s="4" t="s">
        <v>13</v>
      </c>
      <c r="B273" s="3" t="s">
        <v>537</v>
      </c>
      <c r="H273">
        <v>0</v>
      </c>
      <c r="I273">
        <f t="shared" si="20"/>
        <v>0</v>
      </c>
      <c r="J273">
        <f t="shared" si="21"/>
        <v>0</v>
      </c>
      <c r="K273">
        <f t="shared" si="22"/>
        <v>0</v>
      </c>
      <c r="L273">
        <f t="shared" si="23"/>
        <v>0</v>
      </c>
      <c r="M273">
        <f t="shared" si="24"/>
        <v>0</v>
      </c>
    </row>
    <row r="274" spans="1:13" hidden="1">
      <c r="A274" s="4" t="s">
        <v>13</v>
      </c>
      <c r="B274" s="3" t="s">
        <v>539</v>
      </c>
      <c r="H274">
        <v>0</v>
      </c>
      <c r="I274">
        <f t="shared" si="20"/>
        <v>0</v>
      </c>
      <c r="J274">
        <f t="shared" si="21"/>
        <v>0</v>
      </c>
      <c r="K274">
        <f t="shared" si="22"/>
        <v>0</v>
      </c>
      <c r="L274">
        <f t="shared" si="23"/>
        <v>0</v>
      </c>
      <c r="M274">
        <f t="shared" si="24"/>
        <v>0</v>
      </c>
    </row>
    <row r="275" spans="1:13" hidden="1">
      <c r="A275" s="4" t="s">
        <v>13</v>
      </c>
      <c r="B275" s="3" t="s">
        <v>541</v>
      </c>
      <c r="H275">
        <v>0</v>
      </c>
      <c r="I275">
        <f t="shared" si="20"/>
        <v>0</v>
      </c>
      <c r="J275">
        <f t="shared" si="21"/>
        <v>0</v>
      </c>
      <c r="K275">
        <f t="shared" si="22"/>
        <v>0</v>
      </c>
      <c r="L275">
        <f t="shared" si="23"/>
        <v>0</v>
      </c>
      <c r="M275">
        <f t="shared" si="24"/>
        <v>0</v>
      </c>
    </row>
    <row r="276" spans="1:13" hidden="1">
      <c r="A276" s="4" t="s">
        <v>13</v>
      </c>
      <c r="B276" s="3" t="s">
        <v>543</v>
      </c>
      <c r="H276">
        <v>0</v>
      </c>
      <c r="I276">
        <f t="shared" si="20"/>
        <v>0</v>
      </c>
      <c r="J276">
        <f t="shared" si="21"/>
        <v>0</v>
      </c>
      <c r="K276">
        <f t="shared" si="22"/>
        <v>0</v>
      </c>
      <c r="L276">
        <f t="shared" si="23"/>
        <v>0</v>
      </c>
      <c r="M276">
        <f t="shared" si="24"/>
        <v>0</v>
      </c>
    </row>
    <row r="277" spans="1:13" hidden="1">
      <c r="A277" s="4" t="s">
        <v>13</v>
      </c>
      <c r="B277" s="3" t="s">
        <v>545</v>
      </c>
      <c r="H277">
        <v>0</v>
      </c>
      <c r="I277">
        <f t="shared" si="20"/>
        <v>0</v>
      </c>
      <c r="J277">
        <f t="shared" si="21"/>
        <v>0</v>
      </c>
      <c r="K277">
        <f t="shared" si="22"/>
        <v>0</v>
      </c>
      <c r="L277">
        <f t="shared" si="23"/>
        <v>0</v>
      </c>
      <c r="M277">
        <f t="shared" si="24"/>
        <v>0</v>
      </c>
    </row>
    <row r="278" spans="1:13" hidden="1">
      <c r="A278" s="4" t="s">
        <v>13</v>
      </c>
      <c r="B278" s="3" t="s">
        <v>547</v>
      </c>
      <c r="H278">
        <v>0</v>
      </c>
      <c r="I278">
        <f t="shared" si="20"/>
        <v>0</v>
      </c>
      <c r="J278">
        <f t="shared" si="21"/>
        <v>0</v>
      </c>
      <c r="K278">
        <f t="shared" si="22"/>
        <v>0</v>
      </c>
      <c r="L278">
        <f t="shared" si="23"/>
        <v>0</v>
      </c>
      <c r="M278">
        <f t="shared" si="24"/>
        <v>0</v>
      </c>
    </row>
    <row r="279" spans="1:13" hidden="1">
      <c r="A279" s="4" t="s">
        <v>13</v>
      </c>
      <c r="B279" s="3" t="s">
        <v>549</v>
      </c>
      <c r="H279">
        <v>0</v>
      </c>
      <c r="I279">
        <f t="shared" si="20"/>
        <v>0</v>
      </c>
      <c r="J279">
        <f t="shared" si="21"/>
        <v>0</v>
      </c>
      <c r="K279">
        <f t="shared" si="22"/>
        <v>0</v>
      </c>
      <c r="L279">
        <f t="shared" si="23"/>
        <v>0</v>
      </c>
      <c r="M279">
        <f t="shared" si="24"/>
        <v>0</v>
      </c>
    </row>
    <row r="280" spans="1:13" hidden="1">
      <c r="A280" s="4" t="s">
        <v>13</v>
      </c>
      <c r="B280" s="3" t="s">
        <v>550</v>
      </c>
      <c r="H280">
        <v>0</v>
      </c>
      <c r="I280">
        <f t="shared" si="20"/>
        <v>0</v>
      </c>
      <c r="J280">
        <f t="shared" si="21"/>
        <v>0</v>
      </c>
      <c r="K280">
        <f t="shared" si="22"/>
        <v>0</v>
      </c>
      <c r="L280">
        <f t="shared" si="23"/>
        <v>0</v>
      </c>
      <c r="M280">
        <f t="shared" si="24"/>
        <v>0</v>
      </c>
    </row>
    <row r="281" spans="1:13" hidden="1">
      <c r="A281" s="4" t="s">
        <v>13</v>
      </c>
      <c r="B281" s="3" t="s">
        <v>552</v>
      </c>
      <c r="C281">
        <v>0.2857142857142857</v>
      </c>
      <c r="D281">
        <v>0.5</v>
      </c>
      <c r="E281">
        <v>0</v>
      </c>
      <c r="F281">
        <v>0.21428571428571427</v>
      </c>
      <c r="G281">
        <v>0</v>
      </c>
      <c r="H281">
        <v>14</v>
      </c>
      <c r="I281">
        <f t="shared" si="20"/>
        <v>4</v>
      </c>
      <c r="J281">
        <f t="shared" si="21"/>
        <v>7</v>
      </c>
      <c r="K281">
        <f t="shared" si="22"/>
        <v>0</v>
      </c>
      <c r="L281">
        <f t="shared" si="23"/>
        <v>3</v>
      </c>
      <c r="M281">
        <f t="shared" si="24"/>
        <v>0</v>
      </c>
    </row>
    <row r="282" spans="1:13">
      <c r="A282" s="4" t="s">
        <v>8</v>
      </c>
      <c r="B282" s="3" t="s">
        <v>554</v>
      </c>
      <c r="C282">
        <v>0</v>
      </c>
      <c r="D282">
        <v>1</v>
      </c>
      <c r="E282">
        <v>0</v>
      </c>
      <c r="F282">
        <v>0</v>
      </c>
      <c r="G282">
        <v>0</v>
      </c>
      <c r="H282">
        <v>4</v>
      </c>
      <c r="I282">
        <f t="shared" si="20"/>
        <v>0</v>
      </c>
      <c r="J282">
        <f t="shared" si="21"/>
        <v>4</v>
      </c>
      <c r="K282">
        <f t="shared" si="22"/>
        <v>0</v>
      </c>
      <c r="L282">
        <f t="shared" si="23"/>
        <v>0</v>
      </c>
      <c r="M282">
        <f t="shared" si="24"/>
        <v>0</v>
      </c>
    </row>
    <row r="283" spans="1:13" hidden="1">
      <c r="A283" s="4" t="s">
        <v>13</v>
      </c>
      <c r="B283" s="3" t="s">
        <v>556</v>
      </c>
      <c r="H283">
        <v>0</v>
      </c>
      <c r="I283">
        <f t="shared" si="20"/>
        <v>0</v>
      </c>
      <c r="J283">
        <f t="shared" si="21"/>
        <v>0</v>
      </c>
      <c r="K283">
        <f t="shared" si="22"/>
        <v>0</v>
      </c>
      <c r="L283">
        <f t="shared" si="23"/>
        <v>0</v>
      </c>
      <c r="M283">
        <f t="shared" si="24"/>
        <v>0</v>
      </c>
    </row>
    <row r="284" spans="1:13" hidden="1">
      <c r="A284" s="4" t="s">
        <v>13</v>
      </c>
      <c r="B284" s="3" t="s">
        <v>558</v>
      </c>
      <c r="C284">
        <v>0.5</v>
      </c>
      <c r="D284">
        <v>0.33333333333333331</v>
      </c>
      <c r="E284">
        <v>0</v>
      </c>
      <c r="F284">
        <v>0.16666666666666666</v>
      </c>
      <c r="G284">
        <v>0</v>
      </c>
      <c r="H284">
        <v>6</v>
      </c>
      <c r="I284">
        <f t="shared" si="20"/>
        <v>3</v>
      </c>
      <c r="J284">
        <f t="shared" si="21"/>
        <v>2</v>
      </c>
      <c r="K284">
        <f t="shared" si="22"/>
        <v>0</v>
      </c>
      <c r="L284">
        <f t="shared" si="23"/>
        <v>1</v>
      </c>
      <c r="M284">
        <f t="shared" si="24"/>
        <v>0</v>
      </c>
    </row>
    <row r="285" spans="1:13" hidden="1">
      <c r="A285" s="4" t="s">
        <v>13</v>
      </c>
      <c r="B285" s="3" t="s">
        <v>560</v>
      </c>
      <c r="H285">
        <v>0</v>
      </c>
      <c r="I285">
        <f t="shared" si="20"/>
        <v>0</v>
      </c>
      <c r="J285">
        <f t="shared" si="21"/>
        <v>0</v>
      </c>
      <c r="K285">
        <f t="shared" si="22"/>
        <v>0</v>
      </c>
      <c r="L285">
        <f t="shared" si="23"/>
        <v>0</v>
      </c>
      <c r="M285">
        <f t="shared" si="24"/>
        <v>0</v>
      </c>
    </row>
    <row r="286" spans="1:13" hidden="1">
      <c r="A286" s="4" t="s">
        <v>13</v>
      </c>
      <c r="B286" s="3" t="s">
        <v>562</v>
      </c>
      <c r="H286">
        <v>0</v>
      </c>
      <c r="I286">
        <f t="shared" si="20"/>
        <v>0</v>
      </c>
      <c r="J286">
        <f t="shared" si="21"/>
        <v>0</v>
      </c>
      <c r="K286">
        <f t="shared" si="22"/>
        <v>0</v>
      </c>
      <c r="L286">
        <f t="shared" si="23"/>
        <v>0</v>
      </c>
      <c r="M286">
        <f t="shared" si="24"/>
        <v>0</v>
      </c>
    </row>
    <row r="287" spans="1:13" hidden="1">
      <c r="A287" s="4" t="s">
        <v>13</v>
      </c>
      <c r="B287" s="3" t="s">
        <v>564</v>
      </c>
      <c r="H287">
        <v>0</v>
      </c>
      <c r="I287">
        <f t="shared" si="20"/>
        <v>0</v>
      </c>
      <c r="J287">
        <f t="shared" si="21"/>
        <v>0</v>
      </c>
      <c r="K287">
        <f t="shared" si="22"/>
        <v>0</v>
      </c>
      <c r="L287">
        <f t="shared" si="23"/>
        <v>0</v>
      </c>
      <c r="M287">
        <f t="shared" si="24"/>
        <v>0</v>
      </c>
    </row>
    <row r="288" spans="1:13" hidden="1">
      <c r="A288" s="4" t="s">
        <v>13</v>
      </c>
      <c r="B288" s="3" t="s">
        <v>566</v>
      </c>
      <c r="H288">
        <v>0</v>
      </c>
      <c r="I288">
        <f t="shared" si="20"/>
        <v>0</v>
      </c>
      <c r="J288">
        <f t="shared" si="21"/>
        <v>0</v>
      </c>
      <c r="K288">
        <f t="shared" si="22"/>
        <v>0</v>
      </c>
      <c r="L288">
        <f t="shared" si="23"/>
        <v>0</v>
      </c>
      <c r="M288">
        <f t="shared" si="24"/>
        <v>0</v>
      </c>
    </row>
    <row r="289" spans="1:13" hidden="1">
      <c r="A289" s="4" t="s">
        <v>13</v>
      </c>
      <c r="B289" s="3" t="s">
        <v>568</v>
      </c>
      <c r="H289">
        <v>0</v>
      </c>
      <c r="I289">
        <f t="shared" si="20"/>
        <v>0</v>
      </c>
      <c r="J289">
        <f t="shared" si="21"/>
        <v>0</v>
      </c>
      <c r="K289">
        <f t="shared" si="22"/>
        <v>0</v>
      </c>
      <c r="L289">
        <f t="shared" si="23"/>
        <v>0</v>
      </c>
      <c r="M289">
        <f t="shared" si="24"/>
        <v>0</v>
      </c>
    </row>
    <row r="290" spans="1:13" hidden="1">
      <c r="A290" s="4" t="s">
        <v>13</v>
      </c>
      <c r="B290" s="3" t="s">
        <v>570</v>
      </c>
      <c r="H290">
        <v>0</v>
      </c>
      <c r="I290">
        <f t="shared" si="20"/>
        <v>0</v>
      </c>
      <c r="J290">
        <f t="shared" si="21"/>
        <v>0</v>
      </c>
      <c r="K290">
        <f t="shared" si="22"/>
        <v>0</v>
      </c>
      <c r="L290">
        <f t="shared" si="23"/>
        <v>0</v>
      </c>
      <c r="M290">
        <f t="shared" si="24"/>
        <v>0</v>
      </c>
    </row>
    <row r="291" spans="1:13" hidden="1">
      <c r="A291" s="4" t="s">
        <v>13</v>
      </c>
      <c r="B291" s="3" t="s">
        <v>572</v>
      </c>
      <c r="H291">
        <v>0</v>
      </c>
      <c r="I291">
        <f t="shared" si="20"/>
        <v>0</v>
      </c>
      <c r="J291">
        <f t="shared" si="21"/>
        <v>0</v>
      </c>
      <c r="K291">
        <f t="shared" si="22"/>
        <v>0</v>
      </c>
      <c r="L291">
        <f t="shared" si="23"/>
        <v>0</v>
      </c>
      <c r="M291">
        <f t="shared" si="24"/>
        <v>0</v>
      </c>
    </row>
    <row r="292" spans="1:13" hidden="1">
      <c r="A292" s="4" t="s">
        <v>13</v>
      </c>
      <c r="B292" s="3" t="s">
        <v>574</v>
      </c>
      <c r="H292">
        <v>0</v>
      </c>
      <c r="I292">
        <f t="shared" si="20"/>
        <v>0</v>
      </c>
      <c r="J292">
        <f t="shared" si="21"/>
        <v>0</v>
      </c>
      <c r="K292">
        <f t="shared" si="22"/>
        <v>0</v>
      </c>
      <c r="L292">
        <f t="shared" si="23"/>
        <v>0</v>
      </c>
      <c r="M292">
        <f t="shared" si="24"/>
        <v>0</v>
      </c>
    </row>
    <row r="293" spans="1:13" hidden="1">
      <c r="A293" s="4" t="s">
        <v>13</v>
      </c>
      <c r="B293" s="3" t="s">
        <v>576</v>
      </c>
      <c r="H293">
        <v>0</v>
      </c>
      <c r="I293">
        <f t="shared" si="20"/>
        <v>0</v>
      </c>
      <c r="J293">
        <f t="shared" si="21"/>
        <v>0</v>
      </c>
      <c r="K293">
        <f t="shared" si="22"/>
        <v>0</v>
      </c>
      <c r="L293">
        <f t="shared" si="23"/>
        <v>0</v>
      </c>
      <c r="M293">
        <f t="shared" si="24"/>
        <v>0</v>
      </c>
    </row>
    <row r="294" spans="1:13" hidden="1">
      <c r="A294" s="4" t="s">
        <v>13</v>
      </c>
      <c r="B294" s="3" t="s">
        <v>577</v>
      </c>
      <c r="H294">
        <v>0</v>
      </c>
      <c r="I294">
        <f t="shared" si="20"/>
        <v>0</v>
      </c>
      <c r="J294">
        <f t="shared" si="21"/>
        <v>0</v>
      </c>
      <c r="K294">
        <f t="shared" si="22"/>
        <v>0</v>
      </c>
      <c r="L294">
        <f t="shared" si="23"/>
        <v>0</v>
      </c>
      <c r="M294">
        <f t="shared" si="24"/>
        <v>0</v>
      </c>
    </row>
    <row r="295" spans="1:13" hidden="1">
      <c r="A295" s="4" t="s">
        <v>13</v>
      </c>
      <c r="B295" s="3" t="s">
        <v>579</v>
      </c>
      <c r="C295">
        <v>0</v>
      </c>
      <c r="D295">
        <v>1</v>
      </c>
      <c r="E295">
        <v>0</v>
      </c>
      <c r="F295">
        <v>0</v>
      </c>
      <c r="G295">
        <v>0</v>
      </c>
      <c r="H295">
        <v>2</v>
      </c>
      <c r="I295">
        <f t="shared" si="20"/>
        <v>0</v>
      </c>
      <c r="J295">
        <f t="shared" si="21"/>
        <v>2</v>
      </c>
      <c r="K295">
        <f t="shared" si="22"/>
        <v>0</v>
      </c>
      <c r="L295">
        <f t="shared" si="23"/>
        <v>0</v>
      </c>
      <c r="M295">
        <f t="shared" si="24"/>
        <v>0</v>
      </c>
    </row>
    <row r="296" spans="1:13" hidden="1">
      <c r="A296" s="4" t="s">
        <v>13</v>
      </c>
      <c r="B296" s="3" t="s">
        <v>581</v>
      </c>
      <c r="H296">
        <v>0</v>
      </c>
      <c r="I296">
        <f t="shared" si="20"/>
        <v>0</v>
      </c>
      <c r="J296">
        <f t="shared" si="21"/>
        <v>0</v>
      </c>
      <c r="K296">
        <f t="shared" si="22"/>
        <v>0</v>
      </c>
      <c r="L296">
        <f t="shared" si="23"/>
        <v>0</v>
      </c>
      <c r="M296">
        <f t="shared" si="24"/>
        <v>0</v>
      </c>
    </row>
    <row r="297" spans="1:13" hidden="1">
      <c r="A297" s="4" t="s">
        <v>13</v>
      </c>
      <c r="B297" s="3" t="s">
        <v>583</v>
      </c>
      <c r="H297">
        <v>0</v>
      </c>
      <c r="I297">
        <f t="shared" si="20"/>
        <v>0</v>
      </c>
      <c r="J297">
        <f t="shared" si="21"/>
        <v>0</v>
      </c>
      <c r="K297">
        <f t="shared" si="22"/>
        <v>0</v>
      </c>
      <c r="L297">
        <f t="shared" si="23"/>
        <v>0</v>
      </c>
      <c r="M297">
        <f t="shared" si="24"/>
        <v>0</v>
      </c>
    </row>
    <row r="298" spans="1:13" hidden="1">
      <c r="A298" s="4" t="s">
        <v>13</v>
      </c>
      <c r="B298" s="3" t="s">
        <v>585</v>
      </c>
      <c r="H298">
        <v>0</v>
      </c>
      <c r="I298">
        <f t="shared" si="20"/>
        <v>0</v>
      </c>
      <c r="J298">
        <f t="shared" si="21"/>
        <v>0</v>
      </c>
      <c r="K298">
        <f t="shared" si="22"/>
        <v>0</v>
      </c>
      <c r="L298">
        <f t="shared" si="23"/>
        <v>0</v>
      </c>
      <c r="M298">
        <f t="shared" si="24"/>
        <v>0</v>
      </c>
    </row>
    <row r="299" spans="1:13" hidden="1">
      <c r="A299" s="4" t="s">
        <v>13</v>
      </c>
      <c r="B299" s="3" t="s">
        <v>587</v>
      </c>
      <c r="H299">
        <v>0</v>
      </c>
      <c r="I299">
        <f t="shared" si="20"/>
        <v>0</v>
      </c>
      <c r="J299">
        <f t="shared" si="21"/>
        <v>0</v>
      </c>
      <c r="K299">
        <f t="shared" si="22"/>
        <v>0</v>
      </c>
      <c r="L299">
        <f t="shared" si="23"/>
        <v>0</v>
      </c>
      <c r="M299">
        <f t="shared" si="24"/>
        <v>0</v>
      </c>
    </row>
    <row r="300" spans="1:13" hidden="1">
      <c r="A300" s="4" t="s">
        <v>13</v>
      </c>
      <c r="B300" s="3" t="s">
        <v>589</v>
      </c>
      <c r="H300">
        <v>0</v>
      </c>
      <c r="I300">
        <f t="shared" si="20"/>
        <v>0</v>
      </c>
      <c r="J300">
        <f t="shared" si="21"/>
        <v>0</v>
      </c>
      <c r="K300">
        <f t="shared" si="22"/>
        <v>0</v>
      </c>
      <c r="L300">
        <f t="shared" si="23"/>
        <v>0</v>
      </c>
      <c r="M300">
        <f t="shared" si="24"/>
        <v>0</v>
      </c>
    </row>
    <row r="301" spans="1:13" hidden="1">
      <c r="A301" s="4" t="s">
        <v>13</v>
      </c>
      <c r="B301" s="3" t="s">
        <v>591</v>
      </c>
      <c r="C301">
        <v>0</v>
      </c>
      <c r="D301">
        <v>1</v>
      </c>
      <c r="E301">
        <v>0</v>
      </c>
      <c r="F301">
        <v>0</v>
      </c>
      <c r="G301">
        <v>0</v>
      </c>
      <c r="H301">
        <v>2</v>
      </c>
      <c r="I301">
        <f t="shared" si="20"/>
        <v>0</v>
      </c>
      <c r="J301">
        <f t="shared" si="21"/>
        <v>2</v>
      </c>
      <c r="K301">
        <f t="shared" si="22"/>
        <v>0</v>
      </c>
      <c r="L301">
        <f t="shared" si="23"/>
        <v>0</v>
      </c>
      <c r="M301">
        <f t="shared" si="24"/>
        <v>0</v>
      </c>
    </row>
    <row r="302" spans="1:13" hidden="1">
      <c r="A302" s="4" t="s">
        <v>13</v>
      </c>
      <c r="B302" s="3" t="s">
        <v>592</v>
      </c>
      <c r="H302">
        <v>0</v>
      </c>
      <c r="I302">
        <f t="shared" si="20"/>
        <v>0</v>
      </c>
      <c r="J302">
        <f t="shared" si="21"/>
        <v>0</v>
      </c>
      <c r="K302">
        <f t="shared" si="22"/>
        <v>0</v>
      </c>
      <c r="L302">
        <f t="shared" si="23"/>
        <v>0</v>
      </c>
      <c r="M302">
        <f t="shared" si="24"/>
        <v>0</v>
      </c>
    </row>
    <row r="303" spans="1:13" hidden="1">
      <c r="A303" s="4" t="s">
        <v>13</v>
      </c>
      <c r="B303" s="3" t="s">
        <v>594</v>
      </c>
      <c r="H303">
        <v>0</v>
      </c>
      <c r="I303">
        <f t="shared" si="20"/>
        <v>0</v>
      </c>
      <c r="J303">
        <f t="shared" si="21"/>
        <v>0</v>
      </c>
      <c r="K303">
        <f t="shared" si="22"/>
        <v>0</v>
      </c>
      <c r="L303">
        <f t="shared" si="23"/>
        <v>0</v>
      </c>
      <c r="M303">
        <f t="shared" si="24"/>
        <v>0</v>
      </c>
    </row>
    <row r="304" spans="1:13" hidden="1">
      <c r="A304" s="4" t="s">
        <v>13</v>
      </c>
      <c r="B304" s="3" t="s">
        <v>596</v>
      </c>
      <c r="C304">
        <v>1</v>
      </c>
      <c r="D304">
        <v>0</v>
      </c>
      <c r="E304">
        <v>0</v>
      </c>
      <c r="F304">
        <v>0</v>
      </c>
      <c r="G304">
        <v>0</v>
      </c>
      <c r="H304">
        <v>1</v>
      </c>
      <c r="I304">
        <f t="shared" si="20"/>
        <v>1</v>
      </c>
      <c r="J304">
        <f t="shared" si="21"/>
        <v>0</v>
      </c>
      <c r="K304">
        <f t="shared" si="22"/>
        <v>0</v>
      </c>
      <c r="L304">
        <f t="shared" si="23"/>
        <v>0</v>
      </c>
      <c r="M304">
        <f t="shared" si="24"/>
        <v>0</v>
      </c>
    </row>
    <row r="305" spans="1:13" hidden="1">
      <c r="A305" s="1" t="s">
        <v>13</v>
      </c>
      <c r="B305" s="3" t="s">
        <v>598</v>
      </c>
      <c r="H305">
        <v>0</v>
      </c>
      <c r="I305">
        <f t="shared" si="20"/>
        <v>0</v>
      </c>
      <c r="J305">
        <f t="shared" si="21"/>
        <v>0</v>
      </c>
      <c r="K305">
        <f t="shared" si="22"/>
        <v>0</v>
      </c>
      <c r="L305">
        <f t="shared" si="23"/>
        <v>0</v>
      </c>
      <c r="M305">
        <f t="shared" si="24"/>
        <v>0</v>
      </c>
    </row>
    <row r="306" spans="1:13" hidden="1">
      <c r="A306" s="4" t="s">
        <v>13</v>
      </c>
      <c r="B306" s="3" t="s">
        <v>600</v>
      </c>
      <c r="H306">
        <v>0</v>
      </c>
      <c r="I306">
        <f t="shared" si="20"/>
        <v>0</v>
      </c>
      <c r="J306">
        <f t="shared" si="21"/>
        <v>0</v>
      </c>
      <c r="K306">
        <f t="shared" si="22"/>
        <v>0</v>
      </c>
      <c r="L306">
        <f t="shared" si="23"/>
        <v>0</v>
      </c>
      <c r="M306">
        <f t="shared" si="24"/>
        <v>0</v>
      </c>
    </row>
    <row r="307" spans="1:13" hidden="1">
      <c r="A307" s="4" t="s">
        <v>13</v>
      </c>
      <c r="B307" s="3" t="s">
        <v>602</v>
      </c>
      <c r="H307">
        <v>0</v>
      </c>
      <c r="I307">
        <f t="shared" si="20"/>
        <v>0</v>
      </c>
      <c r="J307">
        <f t="shared" si="21"/>
        <v>0</v>
      </c>
      <c r="K307">
        <f t="shared" si="22"/>
        <v>0</v>
      </c>
      <c r="L307">
        <f t="shared" si="23"/>
        <v>0</v>
      </c>
      <c r="M307">
        <f t="shared" si="24"/>
        <v>0</v>
      </c>
    </row>
    <row r="308" spans="1:13" hidden="1">
      <c r="A308" s="4" t="s">
        <v>13</v>
      </c>
      <c r="B308" s="3" t="s">
        <v>604</v>
      </c>
      <c r="H308">
        <v>0</v>
      </c>
      <c r="I308">
        <f t="shared" si="20"/>
        <v>0</v>
      </c>
      <c r="J308">
        <f t="shared" si="21"/>
        <v>0</v>
      </c>
      <c r="K308">
        <f t="shared" si="22"/>
        <v>0</v>
      </c>
      <c r="L308">
        <f t="shared" si="23"/>
        <v>0</v>
      </c>
      <c r="M308">
        <f t="shared" si="24"/>
        <v>0</v>
      </c>
    </row>
    <row r="309" spans="1:13" hidden="1">
      <c r="A309" s="4" t="s">
        <v>13</v>
      </c>
      <c r="B309" s="3" t="s">
        <v>606</v>
      </c>
      <c r="H309">
        <v>0</v>
      </c>
      <c r="I309">
        <f t="shared" si="20"/>
        <v>0</v>
      </c>
      <c r="J309">
        <f t="shared" si="21"/>
        <v>0</v>
      </c>
      <c r="K309">
        <f t="shared" si="22"/>
        <v>0</v>
      </c>
      <c r="L309">
        <f t="shared" si="23"/>
        <v>0</v>
      </c>
      <c r="M309">
        <f t="shared" si="24"/>
        <v>0</v>
      </c>
    </row>
    <row r="310" spans="1:13" hidden="1">
      <c r="A310" s="4" t="s">
        <v>13</v>
      </c>
      <c r="B310" s="3" t="s">
        <v>608</v>
      </c>
      <c r="H310">
        <v>0</v>
      </c>
      <c r="I310">
        <f t="shared" si="20"/>
        <v>0</v>
      </c>
      <c r="J310">
        <f t="shared" si="21"/>
        <v>0</v>
      </c>
      <c r="K310">
        <f t="shared" si="22"/>
        <v>0</v>
      </c>
      <c r="L310">
        <f t="shared" si="23"/>
        <v>0</v>
      </c>
      <c r="M310">
        <f t="shared" si="24"/>
        <v>0</v>
      </c>
    </row>
    <row r="311" spans="1:13" hidden="1">
      <c r="A311" s="4" t="s">
        <v>13</v>
      </c>
      <c r="B311" s="3" t="s">
        <v>610</v>
      </c>
      <c r="H311">
        <v>0</v>
      </c>
      <c r="I311">
        <f t="shared" si="20"/>
        <v>0</v>
      </c>
      <c r="J311">
        <f t="shared" si="21"/>
        <v>0</v>
      </c>
      <c r="K311">
        <f t="shared" si="22"/>
        <v>0</v>
      </c>
      <c r="L311">
        <f t="shared" si="23"/>
        <v>0</v>
      </c>
      <c r="M311">
        <f t="shared" si="24"/>
        <v>0</v>
      </c>
    </row>
    <row r="312" spans="1:13" hidden="1">
      <c r="A312" s="4" t="s">
        <v>13</v>
      </c>
      <c r="B312" s="3" t="s">
        <v>612</v>
      </c>
      <c r="H312">
        <v>0</v>
      </c>
      <c r="I312">
        <f t="shared" si="20"/>
        <v>0</v>
      </c>
      <c r="J312">
        <f t="shared" si="21"/>
        <v>0</v>
      </c>
      <c r="K312">
        <f t="shared" si="22"/>
        <v>0</v>
      </c>
      <c r="L312">
        <f t="shared" si="23"/>
        <v>0</v>
      </c>
      <c r="M312">
        <f t="shared" si="24"/>
        <v>0</v>
      </c>
    </row>
    <row r="313" spans="1:13">
      <c r="A313" s="4" t="s">
        <v>8</v>
      </c>
      <c r="B313" s="3" t="s">
        <v>614</v>
      </c>
      <c r="H313">
        <v>0</v>
      </c>
      <c r="I313">
        <f t="shared" si="20"/>
        <v>0</v>
      </c>
      <c r="J313">
        <f t="shared" si="21"/>
        <v>0</v>
      </c>
      <c r="K313">
        <f t="shared" si="22"/>
        <v>0</v>
      </c>
      <c r="L313">
        <f t="shared" si="23"/>
        <v>0</v>
      </c>
      <c r="M313">
        <f t="shared" si="24"/>
        <v>0</v>
      </c>
    </row>
    <row r="314" spans="1:13" hidden="1">
      <c r="A314" s="4" t="s">
        <v>13</v>
      </c>
      <c r="B314" s="3" t="s">
        <v>616</v>
      </c>
      <c r="C314">
        <v>1</v>
      </c>
      <c r="D314">
        <v>0</v>
      </c>
      <c r="E314">
        <v>0</v>
      </c>
      <c r="F314">
        <v>0</v>
      </c>
      <c r="G314">
        <v>0</v>
      </c>
      <c r="H314">
        <v>2</v>
      </c>
      <c r="I314">
        <f t="shared" si="20"/>
        <v>2</v>
      </c>
      <c r="J314">
        <f t="shared" si="21"/>
        <v>0</v>
      </c>
      <c r="K314">
        <f t="shared" si="22"/>
        <v>0</v>
      </c>
      <c r="L314">
        <f t="shared" si="23"/>
        <v>0</v>
      </c>
      <c r="M314">
        <f t="shared" si="24"/>
        <v>0</v>
      </c>
    </row>
    <row r="315" spans="1:13" hidden="1">
      <c r="A315" s="4" t="s">
        <v>13</v>
      </c>
      <c r="B315" s="3" t="s">
        <v>618</v>
      </c>
      <c r="H315">
        <v>0</v>
      </c>
      <c r="I315">
        <f t="shared" si="20"/>
        <v>0</v>
      </c>
      <c r="J315">
        <f t="shared" si="21"/>
        <v>0</v>
      </c>
      <c r="K315">
        <f t="shared" si="22"/>
        <v>0</v>
      </c>
      <c r="L315">
        <f t="shared" si="23"/>
        <v>0</v>
      </c>
      <c r="M315">
        <f t="shared" si="24"/>
        <v>0</v>
      </c>
    </row>
    <row r="316" spans="1:13" hidden="1">
      <c r="H316">
        <f>SUM(H1:H315)</f>
        <v>826</v>
      </c>
      <c r="I316" t="e">
        <f t="shared" ref="I316:M316" si="25">SUM(I1:I315)</f>
        <v>#VALUE!</v>
      </c>
      <c r="J316" t="e">
        <f t="shared" si="25"/>
        <v>#VALUE!</v>
      </c>
      <c r="K316" t="e">
        <f t="shared" si="25"/>
        <v>#VALUE!</v>
      </c>
      <c r="L316" t="e">
        <f t="shared" si="25"/>
        <v>#VALUE!</v>
      </c>
      <c r="M316" t="e">
        <f t="shared" si="25"/>
        <v>#VALUE!</v>
      </c>
    </row>
  </sheetData>
  <autoFilter ref="A1:A316" xr:uid="{1826F6AD-03FB-44C2-AA95-64C3A3E991B5}">
    <filterColumn colId="0">
      <filters>
        <filter val="Yes"/>
      </filters>
    </filterColumn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A8181-2130-4ED0-B82B-A96ABE4D9CD8}">
  <dimension ref="A1:O313"/>
  <sheetViews>
    <sheetView topLeftCell="A283" workbookViewId="0">
      <selection sqref="A1:XFD1"/>
    </sheetView>
  </sheetViews>
  <sheetFormatPr defaultRowHeight="15"/>
  <cols>
    <col min="1" max="1" width="19.28515625" customWidth="1"/>
  </cols>
  <sheetData>
    <row r="1" spans="1:15">
      <c r="A1" t="s">
        <v>9</v>
      </c>
      <c r="B1">
        <v>296</v>
      </c>
      <c r="C1">
        <v>181</v>
      </c>
      <c r="D1">
        <v>52</v>
      </c>
      <c r="F1">
        <v>1</v>
      </c>
      <c r="I1">
        <v>1</v>
      </c>
      <c r="O1">
        <v>531</v>
      </c>
    </row>
    <row r="2" spans="1:15">
      <c r="A2" t="s">
        <v>11</v>
      </c>
      <c r="B2">
        <v>52</v>
      </c>
      <c r="C2">
        <v>20</v>
      </c>
      <c r="D2">
        <v>4</v>
      </c>
      <c r="E2">
        <v>1</v>
      </c>
      <c r="O2">
        <v>77</v>
      </c>
    </row>
    <row r="3" spans="1:15">
      <c r="A3" t="s">
        <v>14</v>
      </c>
      <c r="B3">
        <v>15</v>
      </c>
      <c r="C3">
        <v>5</v>
      </c>
      <c r="O3">
        <v>20</v>
      </c>
    </row>
    <row r="4" spans="1:15">
      <c r="A4" t="s">
        <v>16</v>
      </c>
      <c r="B4">
        <v>187</v>
      </c>
      <c r="C4">
        <v>66</v>
      </c>
      <c r="D4">
        <v>25</v>
      </c>
      <c r="E4">
        <v>5</v>
      </c>
      <c r="J4">
        <v>1</v>
      </c>
      <c r="K4">
        <v>2</v>
      </c>
      <c r="O4">
        <v>286</v>
      </c>
    </row>
    <row r="5" spans="1:15">
      <c r="A5" t="s">
        <v>18</v>
      </c>
      <c r="B5">
        <v>504</v>
      </c>
      <c r="C5">
        <v>225</v>
      </c>
      <c r="D5">
        <v>57</v>
      </c>
      <c r="E5">
        <v>5</v>
      </c>
      <c r="F5">
        <v>6</v>
      </c>
      <c r="J5">
        <v>2</v>
      </c>
      <c r="K5">
        <v>2</v>
      </c>
      <c r="O5">
        <v>801</v>
      </c>
    </row>
    <row r="6" spans="1:15">
      <c r="A6" t="s">
        <v>20</v>
      </c>
      <c r="B6">
        <v>53</v>
      </c>
      <c r="C6">
        <v>29</v>
      </c>
      <c r="D6">
        <v>5</v>
      </c>
      <c r="F6">
        <v>2</v>
      </c>
      <c r="O6">
        <v>89</v>
      </c>
    </row>
    <row r="7" spans="1:15">
      <c r="A7" t="s">
        <v>22</v>
      </c>
      <c r="B7">
        <v>1102</v>
      </c>
      <c r="C7">
        <v>493</v>
      </c>
      <c r="D7">
        <v>230</v>
      </c>
      <c r="E7">
        <v>1</v>
      </c>
      <c r="I7">
        <v>1</v>
      </c>
      <c r="K7">
        <v>2</v>
      </c>
      <c r="M7">
        <v>5</v>
      </c>
      <c r="O7">
        <v>1834</v>
      </c>
    </row>
    <row r="8" spans="1:15">
      <c r="A8" t="s">
        <v>24</v>
      </c>
      <c r="B8">
        <v>298</v>
      </c>
      <c r="C8">
        <v>86</v>
      </c>
      <c r="D8">
        <v>27</v>
      </c>
      <c r="J8">
        <v>9</v>
      </c>
      <c r="K8">
        <v>2</v>
      </c>
      <c r="L8">
        <v>2</v>
      </c>
      <c r="M8">
        <v>2</v>
      </c>
      <c r="O8">
        <v>426</v>
      </c>
    </row>
    <row r="9" spans="1:15">
      <c r="A9" t="s">
        <v>26</v>
      </c>
      <c r="B9">
        <v>1049</v>
      </c>
      <c r="C9">
        <v>454</v>
      </c>
      <c r="D9">
        <v>100</v>
      </c>
      <c r="E9">
        <v>1</v>
      </c>
      <c r="H9">
        <v>1</v>
      </c>
      <c r="I9">
        <v>2</v>
      </c>
      <c r="J9">
        <v>2</v>
      </c>
      <c r="K9">
        <v>7</v>
      </c>
      <c r="M9">
        <v>1</v>
      </c>
      <c r="O9">
        <v>1617</v>
      </c>
    </row>
    <row r="10" spans="1:15">
      <c r="A10" t="s">
        <v>28</v>
      </c>
      <c r="B10">
        <v>1183</v>
      </c>
      <c r="C10">
        <v>357</v>
      </c>
      <c r="D10">
        <v>121</v>
      </c>
      <c r="F10">
        <v>1</v>
      </c>
      <c r="H10">
        <v>1</v>
      </c>
      <c r="J10">
        <v>1</v>
      </c>
      <c r="K10">
        <v>2</v>
      </c>
      <c r="L10">
        <v>5</v>
      </c>
      <c r="M10">
        <v>17</v>
      </c>
      <c r="O10">
        <v>1688</v>
      </c>
    </row>
    <row r="11" spans="1:15">
      <c r="A11" t="s">
        <v>30</v>
      </c>
      <c r="B11">
        <v>1324</v>
      </c>
      <c r="C11">
        <v>216</v>
      </c>
      <c r="D11">
        <v>140</v>
      </c>
      <c r="E11">
        <v>6</v>
      </c>
      <c r="I11">
        <v>1</v>
      </c>
      <c r="J11">
        <v>3</v>
      </c>
      <c r="K11">
        <v>4</v>
      </c>
      <c r="M11">
        <v>2</v>
      </c>
      <c r="O11">
        <v>1696</v>
      </c>
    </row>
    <row r="12" spans="1:15">
      <c r="A12" t="s">
        <v>34</v>
      </c>
      <c r="B12">
        <v>1510</v>
      </c>
      <c r="C12">
        <v>650</v>
      </c>
      <c r="D12">
        <v>490</v>
      </c>
      <c r="E12">
        <v>2</v>
      </c>
      <c r="H12">
        <v>1</v>
      </c>
      <c r="I12">
        <v>3</v>
      </c>
      <c r="J12">
        <v>1</v>
      </c>
      <c r="K12">
        <v>3</v>
      </c>
      <c r="M12">
        <v>7</v>
      </c>
      <c r="O12">
        <v>2667</v>
      </c>
    </row>
    <row r="13" spans="1:15">
      <c r="A13" t="s">
        <v>36</v>
      </c>
      <c r="B13">
        <v>13</v>
      </c>
      <c r="C13">
        <v>5</v>
      </c>
      <c r="O13">
        <v>18</v>
      </c>
    </row>
    <row r="14" spans="1:15">
      <c r="A14" t="s">
        <v>38</v>
      </c>
      <c r="B14">
        <v>242</v>
      </c>
      <c r="C14">
        <v>36</v>
      </c>
      <c r="D14">
        <v>15</v>
      </c>
      <c r="E14">
        <v>6</v>
      </c>
      <c r="K14">
        <v>3</v>
      </c>
      <c r="O14">
        <v>302</v>
      </c>
    </row>
    <row r="15" spans="1:15">
      <c r="A15" t="s">
        <v>40</v>
      </c>
      <c r="B15">
        <v>12</v>
      </c>
      <c r="C15">
        <v>2</v>
      </c>
      <c r="E15">
        <v>1</v>
      </c>
      <c r="I15">
        <v>2</v>
      </c>
      <c r="O15">
        <v>17</v>
      </c>
    </row>
    <row r="16" spans="1:15">
      <c r="A16" t="s">
        <v>42</v>
      </c>
      <c r="B16">
        <v>396</v>
      </c>
      <c r="C16">
        <v>177</v>
      </c>
      <c r="D16">
        <v>73</v>
      </c>
      <c r="E16">
        <v>7</v>
      </c>
      <c r="I16">
        <v>1</v>
      </c>
      <c r="J16">
        <v>1</v>
      </c>
      <c r="K16">
        <v>2</v>
      </c>
      <c r="L16">
        <v>1</v>
      </c>
      <c r="O16">
        <v>658</v>
      </c>
    </row>
    <row r="17" spans="1:15">
      <c r="A17" t="s">
        <v>44</v>
      </c>
      <c r="B17">
        <v>68</v>
      </c>
      <c r="C17">
        <v>25</v>
      </c>
      <c r="D17">
        <v>5</v>
      </c>
      <c r="I17">
        <v>1</v>
      </c>
      <c r="J17">
        <v>1</v>
      </c>
      <c r="O17">
        <v>100</v>
      </c>
    </row>
    <row r="18" spans="1:15">
      <c r="A18" t="s">
        <v>46</v>
      </c>
      <c r="B18">
        <v>55</v>
      </c>
      <c r="C18">
        <v>16</v>
      </c>
      <c r="O18">
        <v>71</v>
      </c>
    </row>
    <row r="19" spans="1:15">
      <c r="A19" t="s">
        <v>48</v>
      </c>
      <c r="B19">
        <v>8</v>
      </c>
      <c r="O19">
        <v>8</v>
      </c>
    </row>
    <row r="20" spans="1:15">
      <c r="A20" t="s">
        <v>50</v>
      </c>
      <c r="B20">
        <v>380</v>
      </c>
      <c r="C20">
        <v>103</v>
      </c>
      <c r="D20">
        <v>34</v>
      </c>
      <c r="E20">
        <v>6</v>
      </c>
      <c r="M20">
        <v>1</v>
      </c>
      <c r="O20">
        <v>524</v>
      </c>
    </row>
    <row r="21" spans="1:15">
      <c r="A21" t="s">
        <v>52</v>
      </c>
      <c r="B21">
        <v>625</v>
      </c>
      <c r="C21">
        <v>119</v>
      </c>
      <c r="D21">
        <v>55</v>
      </c>
      <c r="E21">
        <v>5</v>
      </c>
      <c r="I21">
        <v>2</v>
      </c>
      <c r="L21">
        <v>1</v>
      </c>
      <c r="M21">
        <v>1</v>
      </c>
      <c r="O21">
        <v>808</v>
      </c>
    </row>
    <row r="22" spans="1:15">
      <c r="A22" t="s">
        <v>54</v>
      </c>
      <c r="B22">
        <v>54</v>
      </c>
      <c r="C22">
        <v>16</v>
      </c>
      <c r="D22">
        <v>5</v>
      </c>
      <c r="O22">
        <v>75</v>
      </c>
    </row>
    <row r="23" spans="1:15">
      <c r="A23" t="s">
        <v>56</v>
      </c>
      <c r="B23">
        <v>26</v>
      </c>
      <c r="C23">
        <v>2</v>
      </c>
      <c r="O23">
        <v>28</v>
      </c>
    </row>
    <row r="24" spans="1:15">
      <c r="A24" t="s">
        <v>58</v>
      </c>
      <c r="B24">
        <v>79</v>
      </c>
      <c r="C24">
        <v>32</v>
      </c>
      <c r="D24">
        <v>5</v>
      </c>
      <c r="K24">
        <v>1</v>
      </c>
      <c r="O24">
        <v>117</v>
      </c>
    </row>
    <row r="25" spans="1:15">
      <c r="A25" t="s">
        <v>60</v>
      </c>
      <c r="B25">
        <v>149</v>
      </c>
      <c r="C25">
        <v>17</v>
      </c>
      <c r="D25">
        <v>5</v>
      </c>
      <c r="K25">
        <v>5</v>
      </c>
      <c r="O25">
        <v>176</v>
      </c>
    </row>
    <row r="26" spans="1:15">
      <c r="A26" t="s">
        <v>62</v>
      </c>
      <c r="B26">
        <v>158</v>
      </c>
      <c r="C26">
        <v>62</v>
      </c>
      <c r="D26">
        <v>6</v>
      </c>
      <c r="J26">
        <v>1</v>
      </c>
      <c r="O26">
        <v>227</v>
      </c>
    </row>
    <row r="27" spans="1:15">
      <c r="A27" t="s">
        <v>63</v>
      </c>
      <c r="B27">
        <v>51</v>
      </c>
      <c r="C27">
        <v>1</v>
      </c>
      <c r="O27">
        <v>52</v>
      </c>
    </row>
    <row r="28" spans="1:15">
      <c r="A28" t="s">
        <v>68</v>
      </c>
      <c r="B28">
        <v>8</v>
      </c>
      <c r="O28">
        <v>8</v>
      </c>
    </row>
    <row r="29" spans="1:15">
      <c r="A29" t="s">
        <v>70</v>
      </c>
      <c r="B29">
        <v>1052</v>
      </c>
      <c r="C29">
        <v>256</v>
      </c>
      <c r="D29">
        <v>257</v>
      </c>
      <c r="E29">
        <v>1</v>
      </c>
      <c r="F29">
        <v>2</v>
      </c>
      <c r="H29">
        <v>1</v>
      </c>
      <c r="J29">
        <v>3</v>
      </c>
      <c r="K29">
        <v>14</v>
      </c>
      <c r="M29">
        <v>3</v>
      </c>
      <c r="O29">
        <v>1589</v>
      </c>
    </row>
    <row r="30" spans="1:15">
      <c r="A30" t="s">
        <v>72</v>
      </c>
      <c r="B30">
        <v>902</v>
      </c>
      <c r="C30">
        <v>696</v>
      </c>
      <c r="D30">
        <v>455</v>
      </c>
      <c r="I30">
        <v>2</v>
      </c>
      <c r="J30">
        <v>4</v>
      </c>
      <c r="K30">
        <v>5</v>
      </c>
      <c r="O30">
        <v>2064</v>
      </c>
    </row>
    <row r="31" spans="1:15">
      <c r="A31" t="s">
        <v>74</v>
      </c>
      <c r="B31">
        <v>251</v>
      </c>
      <c r="C31">
        <v>141</v>
      </c>
      <c r="D31">
        <v>51</v>
      </c>
      <c r="E31">
        <v>1</v>
      </c>
      <c r="G31">
        <v>2</v>
      </c>
      <c r="H31">
        <v>1</v>
      </c>
      <c r="I31">
        <v>1</v>
      </c>
      <c r="M31">
        <v>2</v>
      </c>
      <c r="O31">
        <v>450</v>
      </c>
    </row>
    <row r="32" spans="1:15">
      <c r="A32" t="s">
        <v>76</v>
      </c>
      <c r="B32">
        <v>201</v>
      </c>
      <c r="C32">
        <v>139</v>
      </c>
      <c r="D32">
        <v>28</v>
      </c>
      <c r="E32">
        <v>1</v>
      </c>
      <c r="N32">
        <v>2</v>
      </c>
      <c r="O32">
        <v>371</v>
      </c>
    </row>
    <row r="33" spans="1:15">
      <c r="A33" t="s">
        <v>746</v>
      </c>
      <c r="N33">
        <v>33</v>
      </c>
      <c r="O33">
        <v>33</v>
      </c>
    </row>
    <row r="34" spans="1:15">
      <c r="A34" t="s">
        <v>78</v>
      </c>
      <c r="B34">
        <v>602</v>
      </c>
      <c r="C34">
        <v>95</v>
      </c>
      <c r="D34">
        <v>74</v>
      </c>
      <c r="K34">
        <v>2</v>
      </c>
      <c r="M34">
        <v>2</v>
      </c>
      <c r="O34">
        <v>775</v>
      </c>
    </row>
    <row r="35" spans="1:15">
      <c r="A35" t="s">
        <v>80</v>
      </c>
      <c r="B35">
        <v>82</v>
      </c>
      <c r="C35">
        <v>30</v>
      </c>
      <c r="D35">
        <v>10</v>
      </c>
      <c r="K35">
        <v>1</v>
      </c>
      <c r="M35">
        <v>1</v>
      </c>
      <c r="O35">
        <v>124</v>
      </c>
    </row>
    <row r="36" spans="1:15">
      <c r="A36" t="s">
        <v>82</v>
      </c>
      <c r="B36">
        <v>71</v>
      </c>
      <c r="C36">
        <v>23</v>
      </c>
      <c r="D36">
        <v>12</v>
      </c>
      <c r="K36">
        <v>1</v>
      </c>
      <c r="M36">
        <v>2</v>
      </c>
      <c r="O36">
        <v>109</v>
      </c>
    </row>
    <row r="37" spans="1:15">
      <c r="A37" t="s">
        <v>84</v>
      </c>
      <c r="B37">
        <v>288</v>
      </c>
      <c r="C37">
        <v>125</v>
      </c>
      <c r="D37">
        <v>24</v>
      </c>
      <c r="E37">
        <v>1</v>
      </c>
      <c r="F37">
        <v>1</v>
      </c>
      <c r="K37">
        <v>2</v>
      </c>
      <c r="M37">
        <v>2</v>
      </c>
      <c r="O37">
        <v>443</v>
      </c>
    </row>
    <row r="38" spans="1:15">
      <c r="A38" t="s">
        <v>86</v>
      </c>
      <c r="B38">
        <v>88</v>
      </c>
      <c r="C38">
        <v>30</v>
      </c>
      <c r="D38">
        <v>3</v>
      </c>
      <c r="K38">
        <v>1</v>
      </c>
      <c r="O38">
        <v>122</v>
      </c>
    </row>
    <row r="39" spans="1:15">
      <c r="A39" t="s">
        <v>88</v>
      </c>
      <c r="B39">
        <v>971</v>
      </c>
      <c r="C39">
        <v>439</v>
      </c>
      <c r="D39">
        <v>367</v>
      </c>
      <c r="E39">
        <v>12</v>
      </c>
      <c r="G39">
        <v>38</v>
      </c>
      <c r="I39">
        <v>3</v>
      </c>
      <c r="K39">
        <v>4</v>
      </c>
      <c r="M39">
        <v>1</v>
      </c>
      <c r="O39">
        <v>1835</v>
      </c>
    </row>
    <row r="40" spans="1:15">
      <c r="A40" t="s">
        <v>90</v>
      </c>
      <c r="B40">
        <v>52</v>
      </c>
      <c r="C40">
        <v>17</v>
      </c>
      <c r="D40">
        <v>4</v>
      </c>
      <c r="K40">
        <v>1</v>
      </c>
      <c r="O40">
        <v>74</v>
      </c>
    </row>
    <row r="41" spans="1:15">
      <c r="A41" t="s">
        <v>92</v>
      </c>
      <c r="B41">
        <v>98</v>
      </c>
      <c r="C41">
        <v>61</v>
      </c>
      <c r="D41">
        <v>28</v>
      </c>
      <c r="J41">
        <v>1</v>
      </c>
      <c r="K41">
        <v>1</v>
      </c>
      <c r="O41">
        <v>189</v>
      </c>
    </row>
    <row r="42" spans="1:15">
      <c r="A42" t="s">
        <v>94</v>
      </c>
      <c r="B42">
        <v>26</v>
      </c>
      <c r="C42">
        <v>1</v>
      </c>
      <c r="O42">
        <v>27</v>
      </c>
    </row>
    <row r="43" spans="1:15">
      <c r="A43" t="s">
        <v>96</v>
      </c>
      <c r="B43">
        <v>18</v>
      </c>
      <c r="C43">
        <v>2</v>
      </c>
      <c r="D43">
        <v>1</v>
      </c>
      <c r="O43">
        <v>21</v>
      </c>
    </row>
    <row r="44" spans="1:15">
      <c r="A44" t="s">
        <v>98</v>
      </c>
      <c r="B44">
        <v>63</v>
      </c>
      <c r="C44">
        <v>34</v>
      </c>
      <c r="D44">
        <v>3</v>
      </c>
      <c r="O44">
        <v>100</v>
      </c>
    </row>
    <row r="45" spans="1:15">
      <c r="A45" t="s">
        <v>100</v>
      </c>
      <c r="B45">
        <v>163</v>
      </c>
      <c r="C45">
        <v>65</v>
      </c>
      <c r="D45">
        <v>28</v>
      </c>
      <c r="K45">
        <v>3</v>
      </c>
      <c r="O45">
        <v>259</v>
      </c>
    </row>
    <row r="46" spans="1:15">
      <c r="A46" t="s">
        <v>102</v>
      </c>
      <c r="B46">
        <v>65</v>
      </c>
      <c r="C46">
        <v>22</v>
      </c>
      <c r="D46">
        <v>7</v>
      </c>
      <c r="E46">
        <v>1</v>
      </c>
      <c r="O46">
        <v>95</v>
      </c>
    </row>
    <row r="47" spans="1:15">
      <c r="A47" t="s">
        <v>104</v>
      </c>
      <c r="B47">
        <v>32</v>
      </c>
      <c r="C47">
        <v>2</v>
      </c>
      <c r="D47">
        <v>4</v>
      </c>
      <c r="O47">
        <v>38</v>
      </c>
    </row>
    <row r="48" spans="1:15">
      <c r="A48" t="s">
        <v>106</v>
      </c>
      <c r="B48">
        <v>12</v>
      </c>
      <c r="C48">
        <v>3</v>
      </c>
      <c r="D48">
        <v>3</v>
      </c>
      <c r="H48">
        <v>1</v>
      </c>
      <c r="O48">
        <v>19</v>
      </c>
    </row>
    <row r="49" spans="1:15">
      <c r="A49" t="s">
        <v>108</v>
      </c>
      <c r="B49">
        <v>10</v>
      </c>
      <c r="C49">
        <v>4</v>
      </c>
      <c r="D49">
        <v>2</v>
      </c>
      <c r="O49">
        <v>16</v>
      </c>
    </row>
    <row r="50" spans="1:15">
      <c r="A50" t="s">
        <v>110</v>
      </c>
      <c r="B50">
        <v>108</v>
      </c>
      <c r="C50">
        <v>35</v>
      </c>
      <c r="D50">
        <v>11</v>
      </c>
      <c r="F50">
        <v>1</v>
      </c>
      <c r="K50">
        <v>1</v>
      </c>
      <c r="O50">
        <v>156</v>
      </c>
    </row>
    <row r="51" spans="1:15">
      <c r="A51" t="s">
        <v>112</v>
      </c>
      <c r="B51">
        <v>30</v>
      </c>
      <c r="C51">
        <v>3</v>
      </c>
      <c r="D51">
        <v>1</v>
      </c>
      <c r="K51">
        <v>4</v>
      </c>
      <c r="O51">
        <v>38</v>
      </c>
    </row>
    <row r="52" spans="1:15">
      <c r="A52" t="s">
        <v>113</v>
      </c>
      <c r="B52">
        <v>16</v>
      </c>
      <c r="C52">
        <v>4</v>
      </c>
      <c r="O52">
        <v>20</v>
      </c>
    </row>
    <row r="53" spans="1:15">
      <c r="A53" t="s">
        <v>115</v>
      </c>
      <c r="B53">
        <v>26</v>
      </c>
      <c r="C53">
        <v>5</v>
      </c>
      <c r="O53">
        <v>31</v>
      </c>
    </row>
    <row r="54" spans="1:15">
      <c r="A54" t="s">
        <v>117</v>
      </c>
      <c r="B54">
        <v>33</v>
      </c>
      <c r="C54">
        <v>8</v>
      </c>
      <c r="D54">
        <v>5</v>
      </c>
      <c r="O54">
        <v>46</v>
      </c>
    </row>
    <row r="55" spans="1:15">
      <c r="A55" t="s">
        <v>119</v>
      </c>
      <c r="B55">
        <v>7</v>
      </c>
      <c r="O55">
        <v>7</v>
      </c>
    </row>
    <row r="56" spans="1:15">
      <c r="A56" t="s">
        <v>121</v>
      </c>
      <c r="B56">
        <v>57</v>
      </c>
      <c r="C56">
        <v>11</v>
      </c>
      <c r="O56">
        <v>68</v>
      </c>
    </row>
    <row r="57" spans="1:15">
      <c r="A57" t="s">
        <v>123</v>
      </c>
      <c r="B57">
        <v>55</v>
      </c>
      <c r="C57">
        <v>16</v>
      </c>
      <c r="D57">
        <v>1</v>
      </c>
      <c r="O57">
        <v>72</v>
      </c>
    </row>
    <row r="58" spans="1:15">
      <c r="A58" t="s">
        <v>125</v>
      </c>
      <c r="B58">
        <v>32</v>
      </c>
      <c r="C58">
        <v>11</v>
      </c>
      <c r="D58">
        <v>3</v>
      </c>
      <c r="E58">
        <v>2</v>
      </c>
      <c r="O58">
        <v>48</v>
      </c>
    </row>
    <row r="59" spans="1:15">
      <c r="A59" t="s">
        <v>127</v>
      </c>
      <c r="B59">
        <v>192</v>
      </c>
      <c r="C59">
        <v>98</v>
      </c>
      <c r="D59">
        <v>16</v>
      </c>
      <c r="K59">
        <v>1</v>
      </c>
      <c r="O59">
        <v>307</v>
      </c>
    </row>
    <row r="60" spans="1:15">
      <c r="A60" t="s">
        <v>129</v>
      </c>
      <c r="B60">
        <v>61</v>
      </c>
      <c r="C60">
        <v>65</v>
      </c>
      <c r="D60">
        <v>26</v>
      </c>
      <c r="K60">
        <v>1</v>
      </c>
      <c r="M60">
        <v>1</v>
      </c>
      <c r="O60">
        <v>154</v>
      </c>
    </row>
    <row r="61" spans="1:15">
      <c r="A61" t="s">
        <v>131</v>
      </c>
      <c r="B61">
        <v>2</v>
      </c>
      <c r="D61">
        <v>1</v>
      </c>
      <c r="O61">
        <v>3</v>
      </c>
    </row>
    <row r="62" spans="1:15">
      <c r="A62" t="s">
        <v>133</v>
      </c>
      <c r="B62">
        <v>279</v>
      </c>
      <c r="C62">
        <v>187</v>
      </c>
      <c r="D62">
        <v>73</v>
      </c>
      <c r="J62">
        <v>2</v>
      </c>
      <c r="O62">
        <v>541</v>
      </c>
    </row>
    <row r="63" spans="1:15">
      <c r="A63" t="s">
        <v>135</v>
      </c>
      <c r="B63">
        <v>269</v>
      </c>
      <c r="C63">
        <v>91</v>
      </c>
      <c r="D63">
        <v>35</v>
      </c>
      <c r="E63">
        <v>1</v>
      </c>
      <c r="O63">
        <v>396</v>
      </c>
    </row>
    <row r="64" spans="1:15">
      <c r="A64" t="s">
        <v>137</v>
      </c>
      <c r="B64">
        <v>485</v>
      </c>
      <c r="C64">
        <v>128</v>
      </c>
      <c r="D64">
        <v>58</v>
      </c>
      <c r="K64">
        <v>1</v>
      </c>
      <c r="O64">
        <v>672</v>
      </c>
    </row>
    <row r="65" spans="1:15">
      <c r="A65" t="s">
        <v>139</v>
      </c>
      <c r="B65">
        <v>6</v>
      </c>
      <c r="C65">
        <v>4</v>
      </c>
      <c r="O65">
        <v>10</v>
      </c>
    </row>
    <row r="66" spans="1:15">
      <c r="A66" t="s">
        <v>141</v>
      </c>
      <c r="B66">
        <v>137</v>
      </c>
      <c r="C66">
        <v>64</v>
      </c>
      <c r="D66">
        <v>15</v>
      </c>
      <c r="E66">
        <v>1</v>
      </c>
      <c r="M66">
        <v>1</v>
      </c>
      <c r="O66">
        <v>218</v>
      </c>
    </row>
    <row r="67" spans="1:15">
      <c r="A67" t="s">
        <v>143</v>
      </c>
      <c r="B67">
        <v>1491</v>
      </c>
      <c r="C67">
        <v>845</v>
      </c>
      <c r="D67">
        <v>448</v>
      </c>
      <c r="F67">
        <v>1</v>
      </c>
      <c r="H67">
        <v>1</v>
      </c>
      <c r="I67">
        <v>2</v>
      </c>
      <c r="J67">
        <v>13</v>
      </c>
      <c r="K67">
        <v>6</v>
      </c>
      <c r="M67">
        <v>12</v>
      </c>
      <c r="O67">
        <v>2819</v>
      </c>
    </row>
    <row r="68" spans="1:15">
      <c r="A68" t="s">
        <v>145</v>
      </c>
      <c r="B68">
        <v>256</v>
      </c>
      <c r="C68">
        <v>93</v>
      </c>
      <c r="D68">
        <v>38</v>
      </c>
      <c r="E68">
        <v>1</v>
      </c>
      <c r="I68">
        <v>2</v>
      </c>
      <c r="J68">
        <v>1</v>
      </c>
      <c r="K68">
        <v>4</v>
      </c>
      <c r="O68">
        <v>395</v>
      </c>
    </row>
    <row r="69" spans="1:15">
      <c r="A69" t="s">
        <v>147</v>
      </c>
      <c r="B69">
        <v>108</v>
      </c>
      <c r="C69">
        <v>133</v>
      </c>
      <c r="D69">
        <v>13</v>
      </c>
      <c r="O69">
        <v>254</v>
      </c>
    </row>
    <row r="70" spans="1:15">
      <c r="A70" t="s">
        <v>149</v>
      </c>
      <c r="B70">
        <v>17</v>
      </c>
      <c r="C70">
        <v>4</v>
      </c>
      <c r="O70">
        <v>21</v>
      </c>
    </row>
    <row r="71" spans="1:15">
      <c r="A71" t="s">
        <v>151</v>
      </c>
      <c r="B71">
        <v>16</v>
      </c>
      <c r="C71">
        <v>2</v>
      </c>
      <c r="D71">
        <v>1</v>
      </c>
      <c r="O71">
        <v>19</v>
      </c>
    </row>
    <row r="72" spans="1:15">
      <c r="A72" t="s">
        <v>153</v>
      </c>
      <c r="B72">
        <v>365</v>
      </c>
      <c r="C72">
        <v>197</v>
      </c>
      <c r="D72">
        <v>55</v>
      </c>
      <c r="E72">
        <v>5</v>
      </c>
      <c r="I72">
        <v>1</v>
      </c>
      <c r="K72">
        <v>11</v>
      </c>
      <c r="L72">
        <v>1</v>
      </c>
      <c r="M72">
        <v>3</v>
      </c>
      <c r="O72">
        <v>638</v>
      </c>
    </row>
    <row r="73" spans="1:15">
      <c r="A73" t="s">
        <v>155</v>
      </c>
      <c r="B73">
        <v>232</v>
      </c>
      <c r="C73">
        <v>35</v>
      </c>
      <c r="D73">
        <v>48</v>
      </c>
      <c r="J73">
        <v>8</v>
      </c>
      <c r="K73">
        <v>1</v>
      </c>
      <c r="O73">
        <v>324</v>
      </c>
    </row>
    <row r="74" spans="1:15">
      <c r="A74" t="s">
        <v>157</v>
      </c>
      <c r="B74">
        <v>3</v>
      </c>
      <c r="C74">
        <v>1</v>
      </c>
      <c r="O74">
        <v>4</v>
      </c>
    </row>
    <row r="75" spans="1:15">
      <c r="A75" t="s">
        <v>159</v>
      </c>
      <c r="B75">
        <v>1277</v>
      </c>
      <c r="C75">
        <v>700</v>
      </c>
      <c r="D75">
        <v>411</v>
      </c>
      <c r="E75">
        <v>4</v>
      </c>
      <c r="I75">
        <v>6</v>
      </c>
      <c r="J75">
        <v>6</v>
      </c>
      <c r="K75">
        <v>19</v>
      </c>
      <c r="M75">
        <v>7</v>
      </c>
      <c r="O75">
        <v>2430</v>
      </c>
    </row>
    <row r="76" spans="1:15">
      <c r="A76" t="s">
        <v>161</v>
      </c>
      <c r="B76">
        <v>2378</v>
      </c>
      <c r="C76">
        <v>370</v>
      </c>
      <c r="D76">
        <v>309</v>
      </c>
      <c r="E76">
        <v>36</v>
      </c>
      <c r="H76">
        <v>1</v>
      </c>
      <c r="J76">
        <v>1</v>
      </c>
      <c r="K76">
        <v>1</v>
      </c>
      <c r="O76">
        <v>3096</v>
      </c>
    </row>
    <row r="77" spans="1:15">
      <c r="A77" t="s">
        <v>163</v>
      </c>
      <c r="B77">
        <v>2</v>
      </c>
      <c r="O77">
        <v>2</v>
      </c>
    </row>
    <row r="78" spans="1:15">
      <c r="A78" t="s">
        <v>165</v>
      </c>
      <c r="B78">
        <v>1356</v>
      </c>
      <c r="C78">
        <v>911</v>
      </c>
      <c r="D78">
        <v>360</v>
      </c>
      <c r="E78">
        <v>4</v>
      </c>
      <c r="I78">
        <v>2</v>
      </c>
      <c r="J78">
        <v>8</v>
      </c>
      <c r="K78">
        <v>2</v>
      </c>
      <c r="L78">
        <v>1</v>
      </c>
      <c r="M78">
        <v>4</v>
      </c>
      <c r="O78">
        <v>2648</v>
      </c>
    </row>
    <row r="79" spans="1:15">
      <c r="A79" t="s">
        <v>167</v>
      </c>
      <c r="B79">
        <v>407</v>
      </c>
      <c r="C79">
        <v>149</v>
      </c>
      <c r="D79">
        <v>68</v>
      </c>
      <c r="E79">
        <v>6</v>
      </c>
      <c r="I79">
        <v>1</v>
      </c>
      <c r="K79">
        <v>1</v>
      </c>
      <c r="M79">
        <v>1</v>
      </c>
      <c r="O79">
        <v>633</v>
      </c>
    </row>
    <row r="80" spans="1:15">
      <c r="A80" t="s">
        <v>169</v>
      </c>
      <c r="B80">
        <v>189</v>
      </c>
      <c r="C80">
        <v>164</v>
      </c>
      <c r="D80">
        <v>50</v>
      </c>
      <c r="E80">
        <v>1</v>
      </c>
      <c r="M80">
        <v>1</v>
      </c>
      <c r="O80">
        <v>405</v>
      </c>
    </row>
    <row r="81" spans="1:15">
      <c r="A81" t="s">
        <v>171</v>
      </c>
      <c r="B81">
        <v>69</v>
      </c>
      <c r="C81">
        <v>26</v>
      </c>
      <c r="D81">
        <v>16</v>
      </c>
      <c r="O81">
        <v>111</v>
      </c>
    </row>
    <row r="82" spans="1:15">
      <c r="A82" t="s">
        <v>173</v>
      </c>
      <c r="B82">
        <v>462</v>
      </c>
      <c r="C82">
        <v>352</v>
      </c>
      <c r="D82">
        <v>128</v>
      </c>
      <c r="E82">
        <v>1</v>
      </c>
      <c r="I82">
        <v>1</v>
      </c>
      <c r="J82">
        <v>1</v>
      </c>
      <c r="K82">
        <v>1</v>
      </c>
      <c r="L82">
        <v>1</v>
      </c>
      <c r="M82">
        <v>4</v>
      </c>
      <c r="O82">
        <v>951</v>
      </c>
    </row>
    <row r="83" spans="1:15">
      <c r="A83" t="s">
        <v>175</v>
      </c>
      <c r="B83">
        <v>83</v>
      </c>
      <c r="C83">
        <v>16</v>
      </c>
      <c r="D83">
        <v>10</v>
      </c>
      <c r="F83">
        <v>1</v>
      </c>
      <c r="O83">
        <v>110</v>
      </c>
    </row>
    <row r="84" spans="1:15">
      <c r="A84" t="s">
        <v>177</v>
      </c>
      <c r="B84">
        <v>12</v>
      </c>
      <c r="C84">
        <v>3</v>
      </c>
      <c r="O84">
        <v>15</v>
      </c>
    </row>
    <row r="85" spans="1:15">
      <c r="A85" t="s">
        <v>179</v>
      </c>
      <c r="B85">
        <v>7</v>
      </c>
      <c r="C85">
        <v>4</v>
      </c>
      <c r="O85">
        <v>11</v>
      </c>
    </row>
    <row r="86" spans="1:15">
      <c r="A86" t="s">
        <v>181</v>
      </c>
      <c r="B86">
        <v>328</v>
      </c>
      <c r="C86">
        <v>38</v>
      </c>
      <c r="D86">
        <v>45</v>
      </c>
      <c r="E86">
        <v>1</v>
      </c>
      <c r="H86">
        <v>1</v>
      </c>
      <c r="L86">
        <v>1</v>
      </c>
      <c r="O86">
        <v>414</v>
      </c>
    </row>
    <row r="87" spans="1:15">
      <c r="A87" t="s">
        <v>183</v>
      </c>
      <c r="B87">
        <v>71</v>
      </c>
      <c r="C87">
        <v>24</v>
      </c>
      <c r="D87">
        <v>5</v>
      </c>
      <c r="I87">
        <v>1</v>
      </c>
      <c r="O87">
        <v>101</v>
      </c>
    </row>
    <row r="88" spans="1:15">
      <c r="A88" t="s">
        <v>185</v>
      </c>
      <c r="B88">
        <v>249</v>
      </c>
      <c r="C88">
        <v>194</v>
      </c>
      <c r="D88">
        <v>86</v>
      </c>
      <c r="E88">
        <v>1</v>
      </c>
      <c r="I88">
        <v>1</v>
      </c>
      <c r="K88">
        <v>2</v>
      </c>
      <c r="O88">
        <v>533</v>
      </c>
    </row>
    <row r="89" spans="1:15">
      <c r="A89" t="s">
        <v>187</v>
      </c>
      <c r="B89">
        <v>103</v>
      </c>
      <c r="C89">
        <v>70</v>
      </c>
      <c r="D89">
        <v>16</v>
      </c>
      <c r="K89">
        <v>1</v>
      </c>
      <c r="O89">
        <v>190</v>
      </c>
    </row>
    <row r="90" spans="1:15">
      <c r="A90" t="s">
        <v>189</v>
      </c>
      <c r="B90">
        <v>194</v>
      </c>
      <c r="C90">
        <v>142</v>
      </c>
      <c r="D90">
        <v>28</v>
      </c>
      <c r="E90">
        <v>2</v>
      </c>
      <c r="L90">
        <v>1</v>
      </c>
      <c r="M90">
        <v>1</v>
      </c>
      <c r="O90">
        <v>368</v>
      </c>
    </row>
    <row r="91" spans="1:15">
      <c r="A91" t="s">
        <v>191</v>
      </c>
      <c r="B91">
        <v>29</v>
      </c>
      <c r="C91">
        <v>1</v>
      </c>
      <c r="O91">
        <v>30</v>
      </c>
    </row>
    <row r="92" spans="1:15">
      <c r="A92" t="s">
        <v>192</v>
      </c>
      <c r="B92">
        <v>5</v>
      </c>
      <c r="O92">
        <v>5</v>
      </c>
    </row>
    <row r="93" spans="1:15">
      <c r="A93" t="s">
        <v>194</v>
      </c>
      <c r="B93">
        <v>17</v>
      </c>
      <c r="C93">
        <v>2</v>
      </c>
      <c r="E93">
        <v>1</v>
      </c>
      <c r="O93">
        <v>20</v>
      </c>
    </row>
    <row r="94" spans="1:15">
      <c r="A94" t="s">
        <v>196</v>
      </c>
      <c r="B94">
        <v>66</v>
      </c>
      <c r="C94">
        <v>8</v>
      </c>
      <c r="D94">
        <v>5</v>
      </c>
      <c r="I94">
        <v>1</v>
      </c>
      <c r="O94">
        <v>80</v>
      </c>
    </row>
    <row r="95" spans="1:15">
      <c r="A95" t="s">
        <v>198</v>
      </c>
      <c r="B95">
        <v>25</v>
      </c>
      <c r="C95">
        <v>1</v>
      </c>
      <c r="O95">
        <v>26</v>
      </c>
    </row>
    <row r="96" spans="1:15">
      <c r="A96" t="s">
        <v>200</v>
      </c>
      <c r="B96">
        <v>99</v>
      </c>
      <c r="C96">
        <v>22</v>
      </c>
      <c r="D96">
        <v>11</v>
      </c>
      <c r="O96">
        <v>132</v>
      </c>
    </row>
    <row r="97" spans="1:15">
      <c r="A97" t="s">
        <v>202</v>
      </c>
      <c r="B97">
        <v>1745</v>
      </c>
      <c r="C97">
        <v>351</v>
      </c>
      <c r="D97">
        <v>365</v>
      </c>
      <c r="E97">
        <v>2</v>
      </c>
      <c r="I97">
        <v>2</v>
      </c>
      <c r="J97">
        <v>16</v>
      </c>
      <c r="M97">
        <v>12</v>
      </c>
      <c r="O97">
        <v>2493</v>
      </c>
    </row>
    <row r="98" spans="1:15">
      <c r="A98" t="s">
        <v>204</v>
      </c>
      <c r="B98">
        <v>122</v>
      </c>
      <c r="C98">
        <v>61</v>
      </c>
      <c r="D98">
        <v>10</v>
      </c>
      <c r="F98">
        <v>1</v>
      </c>
      <c r="K98">
        <v>1</v>
      </c>
      <c r="O98">
        <v>195</v>
      </c>
    </row>
    <row r="99" spans="1:15">
      <c r="A99" t="s">
        <v>206</v>
      </c>
      <c r="B99">
        <v>37</v>
      </c>
      <c r="C99">
        <v>4</v>
      </c>
      <c r="O99">
        <v>41</v>
      </c>
    </row>
    <row r="100" spans="1:15">
      <c r="A100" t="s">
        <v>208</v>
      </c>
      <c r="B100">
        <v>172</v>
      </c>
      <c r="C100">
        <v>53</v>
      </c>
      <c r="D100">
        <v>19</v>
      </c>
      <c r="O100">
        <v>244</v>
      </c>
    </row>
    <row r="101" spans="1:15">
      <c r="A101" t="s">
        <v>213</v>
      </c>
      <c r="B101">
        <v>20</v>
      </c>
      <c r="O101">
        <v>20</v>
      </c>
    </row>
    <row r="102" spans="1:15">
      <c r="A102" t="s">
        <v>210</v>
      </c>
      <c r="B102">
        <v>24</v>
      </c>
      <c r="C102">
        <v>2</v>
      </c>
      <c r="O102">
        <v>26</v>
      </c>
    </row>
    <row r="103" spans="1:15">
      <c r="A103" t="s">
        <v>212</v>
      </c>
      <c r="B103">
        <v>12</v>
      </c>
      <c r="O103">
        <v>12</v>
      </c>
    </row>
    <row r="104" spans="1:15">
      <c r="A104" t="s">
        <v>215</v>
      </c>
      <c r="B104">
        <v>21</v>
      </c>
      <c r="C104">
        <v>5</v>
      </c>
      <c r="D104">
        <v>1</v>
      </c>
      <c r="O104">
        <v>27</v>
      </c>
    </row>
    <row r="105" spans="1:15">
      <c r="A105" t="s">
        <v>217</v>
      </c>
      <c r="B105">
        <v>4</v>
      </c>
      <c r="K105">
        <v>1</v>
      </c>
      <c r="O105">
        <v>5</v>
      </c>
    </row>
    <row r="106" spans="1:15">
      <c r="A106" t="s">
        <v>220</v>
      </c>
      <c r="B106">
        <v>1115</v>
      </c>
      <c r="C106">
        <v>335</v>
      </c>
      <c r="D106">
        <v>141</v>
      </c>
      <c r="I106">
        <v>4</v>
      </c>
      <c r="K106">
        <v>2</v>
      </c>
      <c r="L106">
        <v>2</v>
      </c>
      <c r="M106">
        <v>38</v>
      </c>
      <c r="N106">
        <v>33</v>
      </c>
      <c r="O106">
        <v>1670</v>
      </c>
    </row>
    <row r="107" spans="1:15">
      <c r="A107" t="s">
        <v>222</v>
      </c>
      <c r="B107">
        <v>8</v>
      </c>
      <c r="O107">
        <v>8</v>
      </c>
    </row>
    <row r="108" spans="1:15">
      <c r="A108" t="s">
        <v>224</v>
      </c>
      <c r="B108">
        <v>126</v>
      </c>
      <c r="C108">
        <v>43</v>
      </c>
      <c r="D108">
        <v>9</v>
      </c>
      <c r="E108">
        <v>2</v>
      </c>
      <c r="F108">
        <v>1</v>
      </c>
      <c r="K108">
        <v>2</v>
      </c>
      <c r="L108">
        <v>1</v>
      </c>
      <c r="O108">
        <v>184</v>
      </c>
    </row>
    <row r="109" spans="1:15">
      <c r="A109" t="s">
        <v>226</v>
      </c>
      <c r="B109">
        <v>5</v>
      </c>
      <c r="O109">
        <v>5</v>
      </c>
    </row>
    <row r="110" spans="1:15">
      <c r="A110" t="s">
        <v>228</v>
      </c>
      <c r="B110">
        <v>420</v>
      </c>
      <c r="C110">
        <v>230</v>
      </c>
      <c r="D110">
        <v>82</v>
      </c>
      <c r="E110">
        <v>12</v>
      </c>
      <c r="J110">
        <v>3</v>
      </c>
      <c r="K110">
        <v>3</v>
      </c>
      <c r="N110">
        <v>1</v>
      </c>
      <c r="O110">
        <v>751</v>
      </c>
    </row>
    <row r="111" spans="1:15">
      <c r="A111" t="s">
        <v>230</v>
      </c>
      <c r="B111">
        <v>1172</v>
      </c>
      <c r="C111">
        <v>792</v>
      </c>
      <c r="D111">
        <v>361</v>
      </c>
      <c r="E111">
        <v>3</v>
      </c>
      <c r="F111">
        <v>1</v>
      </c>
      <c r="I111">
        <v>2</v>
      </c>
      <c r="J111">
        <v>7</v>
      </c>
      <c r="K111">
        <v>26</v>
      </c>
      <c r="L111">
        <v>1</v>
      </c>
      <c r="O111">
        <v>2365</v>
      </c>
    </row>
    <row r="112" spans="1:15">
      <c r="A112" t="s">
        <v>232</v>
      </c>
      <c r="B112">
        <v>1610</v>
      </c>
      <c r="C112">
        <v>751</v>
      </c>
      <c r="D112">
        <v>452</v>
      </c>
      <c r="E112">
        <v>6</v>
      </c>
      <c r="F112">
        <v>2</v>
      </c>
      <c r="G112">
        <v>1</v>
      </c>
      <c r="H112">
        <v>2</v>
      </c>
      <c r="I112">
        <v>6</v>
      </c>
      <c r="J112">
        <v>5</v>
      </c>
      <c r="K112">
        <v>9</v>
      </c>
      <c r="M112">
        <v>37</v>
      </c>
      <c r="O112">
        <v>2881</v>
      </c>
    </row>
    <row r="113" spans="1:15">
      <c r="A113" t="s">
        <v>234</v>
      </c>
      <c r="B113">
        <v>112</v>
      </c>
      <c r="C113">
        <v>17</v>
      </c>
      <c r="D113">
        <v>11</v>
      </c>
      <c r="O113">
        <v>140</v>
      </c>
    </row>
    <row r="114" spans="1:15">
      <c r="A114" t="s">
        <v>236</v>
      </c>
      <c r="B114">
        <v>116</v>
      </c>
      <c r="C114">
        <v>41</v>
      </c>
      <c r="D114">
        <v>11</v>
      </c>
      <c r="E114">
        <v>2</v>
      </c>
      <c r="O114">
        <v>170</v>
      </c>
    </row>
    <row r="115" spans="1:15">
      <c r="A115" t="s">
        <v>238</v>
      </c>
      <c r="B115">
        <v>54</v>
      </c>
      <c r="C115">
        <v>9</v>
      </c>
      <c r="D115">
        <v>11</v>
      </c>
      <c r="O115">
        <v>74</v>
      </c>
    </row>
    <row r="116" spans="1:15">
      <c r="A116" t="s">
        <v>240</v>
      </c>
      <c r="B116">
        <v>13</v>
      </c>
      <c r="C116">
        <v>1</v>
      </c>
      <c r="O116">
        <v>14</v>
      </c>
    </row>
    <row r="117" spans="1:15">
      <c r="A117" t="s">
        <v>242</v>
      </c>
      <c r="B117">
        <v>136</v>
      </c>
      <c r="C117">
        <v>106</v>
      </c>
      <c r="D117">
        <v>10</v>
      </c>
      <c r="L117">
        <v>1</v>
      </c>
      <c r="O117">
        <v>253</v>
      </c>
    </row>
    <row r="118" spans="1:15">
      <c r="A118" t="s">
        <v>244</v>
      </c>
      <c r="B118">
        <v>62</v>
      </c>
      <c r="C118">
        <v>23</v>
      </c>
      <c r="D118">
        <v>3</v>
      </c>
      <c r="M118">
        <v>1</v>
      </c>
      <c r="O118">
        <v>89</v>
      </c>
    </row>
    <row r="119" spans="1:15">
      <c r="A119" t="s">
        <v>246</v>
      </c>
      <c r="B119">
        <v>15</v>
      </c>
      <c r="D119">
        <v>1</v>
      </c>
      <c r="O119">
        <v>16</v>
      </c>
    </row>
    <row r="120" spans="1:15">
      <c r="A120" t="s">
        <v>248</v>
      </c>
      <c r="B120">
        <v>107</v>
      </c>
      <c r="C120">
        <v>14</v>
      </c>
      <c r="D120">
        <v>5</v>
      </c>
      <c r="H120">
        <v>1</v>
      </c>
      <c r="O120">
        <v>127</v>
      </c>
    </row>
    <row r="121" spans="1:15">
      <c r="A121" t="s">
        <v>250</v>
      </c>
      <c r="B121">
        <v>14</v>
      </c>
      <c r="C121">
        <v>14</v>
      </c>
      <c r="D121">
        <v>2</v>
      </c>
      <c r="O121">
        <v>30</v>
      </c>
    </row>
    <row r="122" spans="1:15">
      <c r="A122" t="s">
        <v>252</v>
      </c>
      <c r="B122">
        <v>737</v>
      </c>
      <c r="C122">
        <v>394</v>
      </c>
      <c r="D122">
        <v>180</v>
      </c>
      <c r="E122">
        <v>3</v>
      </c>
      <c r="J122">
        <v>5</v>
      </c>
      <c r="K122">
        <v>18</v>
      </c>
      <c r="L122">
        <v>1</v>
      </c>
      <c r="M122">
        <v>2</v>
      </c>
      <c r="O122">
        <v>1340</v>
      </c>
    </row>
    <row r="123" spans="1:15">
      <c r="A123" t="s">
        <v>254</v>
      </c>
      <c r="B123">
        <v>1760</v>
      </c>
      <c r="C123">
        <v>619</v>
      </c>
      <c r="D123">
        <v>200</v>
      </c>
      <c r="E123">
        <v>8</v>
      </c>
      <c r="I123">
        <v>2</v>
      </c>
      <c r="J123">
        <v>6</v>
      </c>
      <c r="K123">
        <v>7</v>
      </c>
      <c r="L123">
        <v>6</v>
      </c>
      <c r="M123">
        <v>40</v>
      </c>
      <c r="O123">
        <v>2648</v>
      </c>
    </row>
    <row r="124" spans="1:15">
      <c r="A124" t="s">
        <v>256</v>
      </c>
      <c r="B124">
        <v>250</v>
      </c>
      <c r="C124">
        <v>117</v>
      </c>
      <c r="D124">
        <v>49</v>
      </c>
      <c r="E124">
        <v>6</v>
      </c>
      <c r="K124">
        <v>3</v>
      </c>
      <c r="O124">
        <v>425</v>
      </c>
    </row>
    <row r="125" spans="1:15">
      <c r="A125" t="s">
        <v>257</v>
      </c>
      <c r="B125">
        <v>5</v>
      </c>
      <c r="C125">
        <v>2</v>
      </c>
      <c r="O125">
        <v>7</v>
      </c>
    </row>
    <row r="126" spans="1:15">
      <c r="A126" t="s">
        <v>259</v>
      </c>
      <c r="B126">
        <v>32</v>
      </c>
      <c r="C126">
        <v>22</v>
      </c>
      <c r="D126">
        <v>3</v>
      </c>
      <c r="J126">
        <v>2</v>
      </c>
      <c r="K126">
        <v>3</v>
      </c>
      <c r="O126">
        <v>62</v>
      </c>
    </row>
    <row r="127" spans="1:15">
      <c r="A127" t="s">
        <v>261</v>
      </c>
      <c r="B127">
        <v>23</v>
      </c>
      <c r="D127">
        <v>2</v>
      </c>
      <c r="O127">
        <v>25</v>
      </c>
    </row>
    <row r="128" spans="1:15">
      <c r="A128" t="s">
        <v>263</v>
      </c>
      <c r="B128">
        <v>656</v>
      </c>
      <c r="C128">
        <v>320</v>
      </c>
      <c r="D128">
        <v>99</v>
      </c>
      <c r="E128">
        <v>8</v>
      </c>
      <c r="I128">
        <v>2</v>
      </c>
      <c r="K128">
        <v>1</v>
      </c>
      <c r="M128">
        <v>1</v>
      </c>
      <c r="O128">
        <v>1087</v>
      </c>
    </row>
    <row r="129" spans="1:15">
      <c r="A129" t="s">
        <v>265</v>
      </c>
      <c r="B129">
        <v>5</v>
      </c>
      <c r="C129">
        <v>8</v>
      </c>
      <c r="D129">
        <v>2</v>
      </c>
      <c r="O129">
        <v>15</v>
      </c>
    </row>
    <row r="130" spans="1:15">
      <c r="A130" t="s">
        <v>267</v>
      </c>
      <c r="B130">
        <v>45</v>
      </c>
      <c r="D130">
        <v>3</v>
      </c>
      <c r="K130">
        <v>2</v>
      </c>
      <c r="O130">
        <v>50</v>
      </c>
    </row>
    <row r="131" spans="1:15">
      <c r="A131" t="s">
        <v>747</v>
      </c>
      <c r="B131">
        <v>9</v>
      </c>
      <c r="O131">
        <v>9</v>
      </c>
    </row>
    <row r="132" spans="1:15">
      <c r="A132" t="s">
        <v>271</v>
      </c>
      <c r="B132">
        <v>36</v>
      </c>
      <c r="C132">
        <v>3</v>
      </c>
      <c r="O132">
        <v>39</v>
      </c>
    </row>
    <row r="133" spans="1:15">
      <c r="A133" t="s">
        <v>273</v>
      </c>
      <c r="B133">
        <v>373</v>
      </c>
      <c r="C133">
        <v>73</v>
      </c>
      <c r="D133">
        <v>21</v>
      </c>
      <c r="E133">
        <v>1</v>
      </c>
      <c r="K133">
        <v>3</v>
      </c>
      <c r="O133">
        <v>471</v>
      </c>
    </row>
    <row r="134" spans="1:15">
      <c r="A134" t="s">
        <v>275</v>
      </c>
      <c r="B134">
        <v>35</v>
      </c>
      <c r="C134">
        <v>42</v>
      </c>
      <c r="D134">
        <v>2</v>
      </c>
      <c r="O134">
        <v>79</v>
      </c>
    </row>
    <row r="135" spans="1:15">
      <c r="A135" t="s">
        <v>277</v>
      </c>
      <c r="B135">
        <v>6</v>
      </c>
      <c r="C135">
        <v>3</v>
      </c>
      <c r="D135">
        <v>1</v>
      </c>
      <c r="O135">
        <v>10</v>
      </c>
    </row>
    <row r="136" spans="1:15">
      <c r="A136" t="s">
        <v>279</v>
      </c>
      <c r="B136">
        <v>68</v>
      </c>
      <c r="C136">
        <v>9</v>
      </c>
      <c r="D136">
        <v>1</v>
      </c>
      <c r="I136">
        <v>1</v>
      </c>
      <c r="K136">
        <v>1</v>
      </c>
      <c r="O136">
        <v>80</v>
      </c>
    </row>
    <row r="137" spans="1:15">
      <c r="A137" t="s">
        <v>281</v>
      </c>
      <c r="B137">
        <v>133</v>
      </c>
      <c r="C137">
        <v>17</v>
      </c>
      <c r="D137">
        <v>17</v>
      </c>
      <c r="O137">
        <v>167</v>
      </c>
    </row>
    <row r="138" spans="1:15">
      <c r="A138" t="s">
        <v>283</v>
      </c>
      <c r="B138">
        <v>55</v>
      </c>
      <c r="C138">
        <v>17</v>
      </c>
      <c r="D138">
        <v>4</v>
      </c>
      <c r="K138">
        <v>1</v>
      </c>
      <c r="O138">
        <v>77</v>
      </c>
    </row>
    <row r="139" spans="1:15">
      <c r="A139" t="s">
        <v>285</v>
      </c>
      <c r="B139">
        <v>753</v>
      </c>
      <c r="C139">
        <v>568</v>
      </c>
      <c r="D139">
        <v>205</v>
      </c>
      <c r="E139">
        <v>5</v>
      </c>
      <c r="I139">
        <v>2</v>
      </c>
      <c r="J139">
        <v>3</v>
      </c>
      <c r="K139">
        <v>2</v>
      </c>
      <c r="M139">
        <v>4</v>
      </c>
      <c r="O139">
        <v>1542</v>
      </c>
    </row>
    <row r="140" spans="1:15">
      <c r="A140" t="s">
        <v>287</v>
      </c>
      <c r="B140">
        <v>49</v>
      </c>
      <c r="C140">
        <v>3</v>
      </c>
      <c r="D140">
        <v>5</v>
      </c>
      <c r="O140">
        <v>57</v>
      </c>
    </row>
    <row r="141" spans="1:15">
      <c r="A141" t="s">
        <v>289</v>
      </c>
      <c r="B141">
        <v>734</v>
      </c>
      <c r="C141">
        <v>450</v>
      </c>
      <c r="D141">
        <v>200</v>
      </c>
      <c r="F141">
        <v>12</v>
      </c>
      <c r="I141">
        <v>10</v>
      </c>
      <c r="J141">
        <v>6</v>
      </c>
      <c r="K141">
        <v>7</v>
      </c>
      <c r="O141">
        <v>1419</v>
      </c>
    </row>
    <row r="142" spans="1:15">
      <c r="A142" t="s">
        <v>291</v>
      </c>
      <c r="B142">
        <v>191</v>
      </c>
      <c r="C142">
        <v>27</v>
      </c>
      <c r="D142">
        <v>14</v>
      </c>
      <c r="I142">
        <v>1</v>
      </c>
      <c r="K142">
        <v>1</v>
      </c>
      <c r="O142">
        <v>234</v>
      </c>
    </row>
    <row r="143" spans="1:15">
      <c r="A143" t="s">
        <v>293</v>
      </c>
      <c r="B143">
        <v>310</v>
      </c>
      <c r="C143">
        <v>86</v>
      </c>
      <c r="D143">
        <v>12</v>
      </c>
      <c r="I143">
        <v>5</v>
      </c>
      <c r="L143">
        <v>1</v>
      </c>
      <c r="M143">
        <v>7</v>
      </c>
      <c r="O143">
        <v>421</v>
      </c>
    </row>
    <row r="144" spans="1:15">
      <c r="A144" t="s">
        <v>295</v>
      </c>
      <c r="B144">
        <v>147</v>
      </c>
      <c r="C144">
        <v>33</v>
      </c>
      <c r="D144">
        <v>16</v>
      </c>
      <c r="E144">
        <v>1</v>
      </c>
      <c r="K144">
        <v>3</v>
      </c>
      <c r="O144">
        <v>200</v>
      </c>
    </row>
    <row r="145" spans="1:15">
      <c r="A145" t="s">
        <v>297</v>
      </c>
      <c r="B145">
        <v>59</v>
      </c>
      <c r="C145">
        <v>6</v>
      </c>
      <c r="D145">
        <v>1</v>
      </c>
      <c r="K145">
        <v>1</v>
      </c>
      <c r="O145">
        <v>67</v>
      </c>
    </row>
    <row r="146" spans="1:15">
      <c r="A146" t="s">
        <v>299</v>
      </c>
      <c r="B146">
        <v>4</v>
      </c>
      <c r="C146">
        <v>1</v>
      </c>
      <c r="O146">
        <v>5</v>
      </c>
    </row>
    <row r="147" spans="1:15">
      <c r="A147" t="s">
        <v>301</v>
      </c>
      <c r="B147">
        <v>559</v>
      </c>
      <c r="C147">
        <v>96</v>
      </c>
      <c r="D147">
        <v>56</v>
      </c>
      <c r="E147">
        <v>2</v>
      </c>
      <c r="J147">
        <v>1</v>
      </c>
      <c r="K147">
        <v>13</v>
      </c>
      <c r="M147">
        <v>13</v>
      </c>
      <c r="O147">
        <v>740</v>
      </c>
    </row>
    <row r="148" spans="1:15">
      <c r="A148" t="s">
        <v>303</v>
      </c>
      <c r="B148">
        <v>122</v>
      </c>
      <c r="C148">
        <v>64</v>
      </c>
      <c r="D148">
        <v>14</v>
      </c>
      <c r="I148">
        <v>1</v>
      </c>
      <c r="K148">
        <v>1</v>
      </c>
      <c r="O148">
        <v>202</v>
      </c>
    </row>
    <row r="149" spans="1:15">
      <c r="A149" t="s">
        <v>305</v>
      </c>
      <c r="B149">
        <v>19</v>
      </c>
      <c r="C149">
        <v>15</v>
      </c>
      <c r="D149">
        <v>7</v>
      </c>
      <c r="O149">
        <v>41</v>
      </c>
    </row>
    <row r="150" spans="1:15">
      <c r="A150" t="s">
        <v>307</v>
      </c>
      <c r="B150">
        <v>662</v>
      </c>
      <c r="C150">
        <v>360</v>
      </c>
      <c r="D150">
        <v>110</v>
      </c>
      <c r="F150">
        <v>2</v>
      </c>
      <c r="I150">
        <v>5</v>
      </c>
      <c r="K150">
        <v>5</v>
      </c>
      <c r="O150">
        <v>1144</v>
      </c>
    </row>
    <row r="151" spans="1:15">
      <c r="A151" t="s">
        <v>309</v>
      </c>
      <c r="B151">
        <v>49</v>
      </c>
      <c r="C151">
        <v>38</v>
      </c>
      <c r="D151">
        <v>14</v>
      </c>
      <c r="O151">
        <v>101</v>
      </c>
    </row>
    <row r="152" spans="1:15">
      <c r="A152" t="s">
        <v>311</v>
      </c>
      <c r="B152">
        <v>94</v>
      </c>
      <c r="C152">
        <v>13</v>
      </c>
      <c r="D152">
        <v>12</v>
      </c>
      <c r="O152">
        <v>119</v>
      </c>
    </row>
    <row r="153" spans="1:15">
      <c r="A153" t="s">
        <v>313</v>
      </c>
      <c r="B153">
        <v>242</v>
      </c>
      <c r="C153">
        <v>34</v>
      </c>
      <c r="D153">
        <v>19</v>
      </c>
      <c r="E153">
        <v>5</v>
      </c>
      <c r="M153">
        <v>1</v>
      </c>
      <c r="O153">
        <v>301</v>
      </c>
    </row>
    <row r="154" spans="1:15">
      <c r="A154" t="s">
        <v>315</v>
      </c>
      <c r="B154">
        <v>6</v>
      </c>
      <c r="O154">
        <v>6</v>
      </c>
    </row>
    <row r="155" spans="1:15">
      <c r="A155" t="s">
        <v>317</v>
      </c>
      <c r="B155">
        <v>475</v>
      </c>
      <c r="C155">
        <v>246</v>
      </c>
      <c r="D155">
        <v>118</v>
      </c>
      <c r="E155">
        <v>12</v>
      </c>
      <c r="J155">
        <v>4</v>
      </c>
      <c r="K155">
        <v>1</v>
      </c>
      <c r="M155">
        <v>1</v>
      </c>
      <c r="O155">
        <v>857</v>
      </c>
    </row>
    <row r="156" spans="1:15">
      <c r="A156" t="s">
        <v>319</v>
      </c>
      <c r="B156">
        <v>1283</v>
      </c>
      <c r="C156">
        <v>440</v>
      </c>
      <c r="D156">
        <v>270</v>
      </c>
      <c r="E156">
        <v>1</v>
      </c>
      <c r="F156">
        <v>1</v>
      </c>
      <c r="H156">
        <v>1</v>
      </c>
      <c r="I156">
        <v>2</v>
      </c>
      <c r="K156">
        <v>2</v>
      </c>
      <c r="M156">
        <v>4</v>
      </c>
      <c r="O156">
        <v>2004</v>
      </c>
    </row>
    <row r="157" spans="1:15">
      <c r="A157" t="s">
        <v>321</v>
      </c>
      <c r="B157">
        <v>134</v>
      </c>
      <c r="C157">
        <v>31</v>
      </c>
      <c r="D157">
        <v>4</v>
      </c>
      <c r="K157">
        <v>3</v>
      </c>
      <c r="O157">
        <v>172</v>
      </c>
    </row>
    <row r="158" spans="1:15">
      <c r="A158" t="s">
        <v>323</v>
      </c>
      <c r="B158">
        <v>59</v>
      </c>
      <c r="C158">
        <v>18</v>
      </c>
      <c r="D158">
        <v>2</v>
      </c>
      <c r="O158">
        <v>79</v>
      </c>
    </row>
    <row r="159" spans="1:15">
      <c r="A159" t="s">
        <v>325</v>
      </c>
      <c r="B159">
        <v>25</v>
      </c>
      <c r="C159">
        <v>16</v>
      </c>
      <c r="D159">
        <v>1</v>
      </c>
      <c r="K159">
        <v>1</v>
      </c>
      <c r="O159">
        <v>43</v>
      </c>
    </row>
    <row r="160" spans="1:15">
      <c r="A160" t="s">
        <v>327</v>
      </c>
      <c r="B160">
        <v>17</v>
      </c>
      <c r="C160">
        <v>1</v>
      </c>
      <c r="O160">
        <v>18</v>
      </c>
    </row>
    <row r="161" spans="1:15">
      <c r="A161" t="s">
        <v>329</v>
      </c>
      <c r="B161">
        <v>78</v>
      </c>
      <c r="C161">
        <v>78</v>
      </c>
      <c r="D161">
        <v>9</v>
      </c>
      <c r="K161">
        <v>2</v>
      </c>
      <c r="O161">
        <v>167</v>
      </c>
    </row>
    <row r="162" spans="1:15">
      <c r="A162" t="s">
        <v>331</v>
      </c>
      <c r="B162">
        <v>115</v>
      </c>
      <c r="C162">
        <v>49</v>
      </c>
      <c r="D162">
        <v>13</v>
      </c>
      <c r="K162">
        <v>3</v>
      </c>
      <c r="O162">
        <v>180</v>
      </c>
    </row>
    <row r="163" spans="1:15">
      <c r="A163" t="s">
        <v>333</v>
      </c>
      <c r="B163">
        <v>186</v>
      </c>
      <c r="C163">
        <v>56</v>
      </c>
      <c r="D163">
        <v>35</v>
      </c>
      <c r="O163">
        <v>277</v>
      </c>
    </row>
    <row r="164" spans="1:15">
      <c r="A164" t="s">
        <v>335</v>
      </c>
      <c r="B164">
        <v>71</v>
      </c>
      <c r="C164">
        <v>12</v>
      </c>
      <c r="D164">
        <v>9</v>
      </c>
      <c r="I164">
        <v>1</v>
      </c>
      <c r="K164">
        <v>1</v>
      </c>
      <c r="O164">
        <v>94</v>
      </c>
    </row>
    <row r="165" spans="1:15">
      <c r="A165" t="s">
        <v>337</v>
      </c>
      <c r="B165">
        <v>178</v>
      </c>
      <c r="C165">
        <v>91</v>
      </c>
      <c r="D165">
        <v>27</v>
      </c>
      <c r="O165">
        <v>296</v>
      </c>
    </row>
    <row r="166" spans="1:15">
      <c r="A166" t="s">
        <v>339</v>
      </c>
      <c r="B166">
        <v>453</v>
      </c>
      <c r="C166">
        <v>183</v>
      </c>
      <c r="D166">
        <v>26</v>
      </c>
      <c r="E166">
        <v>1</v>
      </c>
      <c r="M166">
        <v>1</v>
      </c>
      <c r="O166">
        <v>664</v>
      </c>
    </row>
    <row r="167" spans="1:15">
      <c r="A167" t="s">
        <v>341</v>
      </c>
      <c r="B167">
        <v>264</v>
      </c>
      <c r="C167">
        <v>49</v>
      </c>
      <c r="D167">
        <v>15</v>
      </c>
      <c r="I167">
        <v>1</v>
      </c>
      <c r="M167">
        <v>2</v>
      </c>
      <c r="O167">
        <v>331</v>
      </c>
    </row>
    <row r="168" spans="1:15">
      <c r="A168" t="s">
        <v>343</v>
      </c>
      <c r="B168">
        <v>8</v>
      </c>
      <c r="O168">
        <v>8</v>
      </c>
    </row>
    <row r="169" spans="1:15">
      <c r="A169" t="s">
        <v>345</v>
      </c>
      <c r="B169">
        <v>1378</v>
      </c>
      <c r="C169">
        <v>631</v>
      </c>
      <c r="D169">
        <v>259</v>
      </c>
      <c r="F169">
        <v>1</v>
      </c>
      <c r="I169">
        <v>4</v>
      </c>
      <c r="J169">
        <v>2</v>
      </c>
      <c r="K169">
        <v>7</v>
      </c>
      <c r="M169">
        <v>2</v>
      </c>
      <c r="O169">
        <v>2284</v>
      </c>
    </row>
    <row r="170" spans="1:15">
      <c r="A170" t="s">
        <v>347</v>
      </c>
      <c r="B170">
        <v>16</v>
      </c>
      <c r="C170">
        <v>6</v>
      </c>
      <c r="D170">
        <v>1</v>
      </c>
      <c r="O170">
        <v>23</v>
      </c>
    </row>
    <row r="171" spans="1:15">
      <c r="A171" t="s">
        <v>349</v>
      </c>
      <c r="B171">
        <v>1832</v>
      </c>
      <c r="C171">
        <v>570</v>
      </c>
      <c r="D171">
        <v>184</v>
      </c>
      <c r="H171">
        <v>1</v>
      </c>
      <c r="I171">
        <v>3</v>
      </c>
      <c r="J171">
        <v>15</v>
      </c>
      <c r="K171">
        <v>5</v>
      </c>
      <c r="L171">
        <v>6</v>
      </c>
      <c r="M171">
        <v>23</v>
      </c>
      <c r="O171">
        <v>2639</v>
      </c>
    </row>
    <row r="172" spans="1:15">
      <c r="A172" t="s">
        <v>351</v>
      </c>
      <c r="B172">
        <v>554</v>
      </c>
      <c r="C172">
        <v>240</v>
      </c>
      <c r="D172">
        <v>153</v>
      </c>
      <c r="I172">
        <v>1</v>
      </c>
      <c r="K172">
        <v>7</v>
      </c>
      <c r="O172">
        <v>955</v>
      </c>
    </row>
    <row r="173" spans="1:15">
      <c r="A173" t="s">
        <v>353</v>
      </c>
      <c r="B173">
        <v>8</v>
      </c>
      <c r="C173">
        <v>8</v>
      </c>
      <c r="O173">
        <v>16</v>
      </c>
    </row>
    <row r="174" spans="1:15">
      <c r="A174" t="s">
        <v>355</v>
      </c>
      <c r="B174">
        <v>54</v>
      </c>
      <c r="C174">
        <v>5</v>
      </c>
      <c r="D174">
        <v>1</v>
      </c>
      <c r="E174">
        <v>1</v>
      </c>
      <c r="O174">
        <v>61</v>
      </c>
    </row>
    <row r="175" spans="1:15">
      <c r="A175" t="s">
        <v>357</v>
      </c>
      <c r="B175">
        <v>184</v>
      </c>
      <c r="C175">
        <v>22</v>
      </c>
      <c r="D175">
        <v>9</v>
      </c>
      <c r="K175">
        <v>1</v>
      </c>
      <c r="O175">
        <v>216</v>
      </c>
    </row>
    <row r="176" spans="1:15">
      <c r="A176" t="s">
        <v>359</v>
      </c>
      <c r="B176">
        <v>59</v>
      </c>
      <c r="C176">
        <v>11</v>
      </c>
      <c r="K176">
        <v>1</v>
      </c>
      <c r="O176">
        <v>71</v>
      </c>
    </row>
    <row r="177" spans="1:15">
      <c r="A177" t="s">
        <v>361</v>
      </c>
      <c r="B177">
        <v>21</v>
      </c>
      <c r="C177">
        <v>5</v>
      </c>
      <c r="D177">
        <v>4</v>
      </c>
      <c r="O177">
        <v>30</v>
      </c>
    </row>
    <row r="178" spans="1:15">
      <c r="A178" t="s">
        <v>363</v>
      </c>
      <c r="B178">
        <v>118</v>
      </c>
      <c r="C178">
        <v>14</v>
      </c>
      <c r="D178">
        <v>9</v>
      </c>
      <c r="O178">
        <v>141</v>
      </c>
    </row>
    <row r="179" spans="1:15">
      <c r="A179" t="s">
        <v>365</v>
      </c>
      <c r="B179">
        <v>897</v>
      </c>
      <c r="C179">
        <v>481</v>
      </c>
      <c r="D179">
        <v>171</v>
      </c>
      <c r="E179">
        <v>4</v>
      </c>
      <c r="G179">
        <v>1</v>
      </c>
      <c r="I179">
        <v>1</v>
      </c>
      <c r="J179">
        <v>1</v>
      </c>
      <c r="K179">
        <v>11</v>
      </c>
      <c r="M179">
        <v>4</v>
      </c>
      <c r="N179">
        <v>1</v>
      </c>
      <c r="O179">
        <v>1572</v>
      </c>
    </row>
    <row r="180" spans="1:15">
      <c r="A180" t="s">
        <v>748</v>
      </c>
      <c r="N180">
        <v>3</v>
      </c>
      <c r="O180">
        <v>3</v>
      </c>
    </row>
    <row r="181" spans="1:15">
      <c r="A181" t="s">
        <v>367</v>
      </c>
      <c r="B181">
        <v>697</v>
      </c>
      <c r="C181">
        <v>109</v>
      </c>
      <c r="D181">
        <v>49</v>
      </c>
      <c r="K181">
        <v>2</v>
      </c>
      <c r="O181">
        <v>857</v>
      </c>
    </row>
    <row r="182" spans="1:15">
      <c r="A182" t="s">
        <v>369</v>
      </c>
      <c r="B182">
        <v>80</v>
      </c>
      <c r="C182">
        <v>48</v>
      </c>
      <c r="D182">
        <v>16</v>
      </c>
      <c r="O182">
        <v>144</v>
      </c>
    </row>
    <row r="183" spans="1:15">
      <c r="A183" t="s">
        <v>371</v>
      </c>
      <c r="B183">
        <v>8</v>
      </c>
      <c r="O183">
        <v>8</v>
      </c>
    </row>
    <row r="184" spans="1:15">
      <c r="A184" t="s">
        <v>373</v>
      </c>
      <c r="B184">
        <v>85</v>
      </c>
      <c r="C184">
        <v>7</v>
      </c>
      <c r="D184">
        <v>2</v>
      </c>
      <c r="O184">
        <v>94</v>
      </c>
    </row>
    <row r="185" spans="1:15">
      <c r="A185" t="s">
        <v>375</v>
      </c>
      <c r="B185">
        <v>3</v>
      </c>
      <c r="C185">
        <v>1</v>
      </c>
      <c r="O185">
        <v>4</v>
      </c>
    </row>
    <row r="186" spans="1:15">
      <c r="A186" t="s">
        <v>377</v>
      </c>
      <c r="B186">
        <v>6</v>
      </c>
      <c r="C186">
        <v>1</v>
      </c>
      <c r="O186">
        <v>7</v>
      </c>
    </row>
    <row r="187" spans="1:15">
      <c r="A187" t="s">
        <v>379</v>
      </c>
      <c r="B187">
        <v>12</v>
      </c>
      <c r="C187">
        <v>2</v>
      </c>
      <c r="D187">
        <v>2</v>
      </c>
      <c r="O187">
        <v>16</v>
      </c>
    </row>
    <row r="188" spans="1:15">
      <c r="A188" t="s">
        <v>381</v>
      </c>
      <c r="B188">
        <v>41</v>
      </c>
      <c r="C188">
        <v>5</v>
      </c>
      <c r="D188">
        <v>4</v>
      </c>
      <c r="O188">
        <v>50</v>
      </c>
    </row>
    <row r="189" spans="1:15">
      <c r="A189" t="s">
        <v>383</v>
      </c>
      <c r="B189">
        <v>214</v>
      </c>
      <c r="C189">
        <v>112</v>
      </c>
      <c r="D189">
        <v>35</v>
      </c>
      <c r="E189">
        <v>1</v>
      </c>
      <c r="F189">
        <v>1</v>
      </c>
      <c r="I189">
        <v>1</v>
      </c>
      <c r="K189">
        <v>3</v>
      </c>
      <c r="M189">
        <v>1</v>
      </c>
      <c r="O189">
        <v>368</v>
      </c>
    </row>
    <row r="190" spans="1:15">
      <c r="A190" t="s">
        <v>385</v>
      </c>
      <c r="B190">
        <v>398</v>
      </c>
      <c r="C190">
        <v>93</v>
      </c>
      <c r="D190">
        <v>68</v>
      </c>
      <c r="K190">
        <v>1</v>
      </c>
      <c r="O190">
        <v>560</v>
      </c>
    </row>
    <row r="191" spans="1:15">
      <c r="A191" t="s">
        <v>387</v>
      </c>
      <c r="B191">
        <v>2</v>
      </c>
      <c r="O191">
        <v>2</v>
      </c>
    </row>
    <row r="192" spans="1:15">
      <c r="A192" t="s">
        <v>389</v>
      </c>
      <c r="B192">
        <v>15</v>
      </c>
      <c r="C192">
        <v>6</v>
      </c>
      <c r="D192">
        <v>1</v>
      </c>
      <c r="O192">
        <v>22</v>
      </c>
    </row>
    <row r="193" spans="1:15">
      <c r="A193" t="s">
        <v>391</v>
      </c>
      <c r="B193">
        <v>1268</v>
      </c>
      <c r="C193">
        <v>670</v>
      </c>
      <c r="D193">
        <v>344</v>
      </c>
      <c r="I193">
        <v>8</v>
      </c>
      <c r="O193">
        <v>2290</v>
      </c>
    </row>
    <row r="194" spans="1:15">
      <c r="A194" t="s">
        <v>393</v>
      </c>
      <c r="B194">
        <v>24</v>
      </c>
      <c r="C194">
        <v>7</v>
      </c>
      <c r="D194">
        <v>2</v>
      </c>
      <c r="O194">
        <v>33</v>
      </c>
    </row>
    <row r="195" spans="1:15">
      <c r="A195" t="s">
        <v>395</v>
      </c>
      <c r="B195">
        <v>30</v>
      </c>
      <c r="O195">
        <v>30</v>
      </c>
    </row>
    <row r="196" spans="1:15">
      <c r="A196" t="s">
        <v>397</v>
      </c>
      <c r="B196">
        <v>32</v>
      </c>
      <c r="C196">
        <v>14</v>
      </c>
      <c r="D196">
        <v>3</v>
      </c>
      <c r="O196">
        <v>49</v>
      </c>
    </row>
    <row r="197" spans="1:15">
      <c r="A197" t="s">
        <v>399</v>
      </c>
      <c r="B197">
        <v>774</v>
      </c>
      <c r="C197">
        <v>268</v>
      </c>
      <c r="D197">
        <v>91</v>
      </c>
      <c r="E197">
        <v>2</v>
      </c>
      <c r="H197">
        <v>1</v>
      </c>
      <c r="J197">
        <v>5</v>
      </c>
      <c r="K197">
        <v>5</v>
      </c>
      <c r="M197">
        <v>3</v>
      </c>
      <c r="O197">
        <v>1149</v>
      </c>
    </row>
    <row r="198" spans="1:15">
      <c r="A198" t="s">
        <v>401</v>
      </c>
      <c r="B198">
        <v>25</v>
      </c>
      <c r="C198">
        <v>1</v>
      </c>
      <c r="O198">
        <v>26</v>
      </c>
    </row>
    <row r="199" spans="1:15">
      <c r="A199" t="s">
        <v>403</v>
      </c>
      <c r="B199">
        <v>104</v>
      </c>
      <c r="C199">
        <v>10</v>
      </c>
      <c r="D199">
        <v>9</v>
      </c>
      <c r="E199">
        <v>1</v>
      </c>
      <c r="O199">
        <v>124</v>
      </c>
    </row>
    <row r="200" spans="1:15">
      <c r="A200" t="s">
        <v>405</v>
      </c>
      <c r="B200">
        <v>26</v>
      </c>
      <c r="C200">
        <v>32</v>
      </c>
      <c r="O200">
        <v>58</v>
      </c>
    </row>
    <row r="201" spans="1:15">
      <c r="A201" t="s">
        <v>407</v>
      </c>
      <c r="B201">
        <v>388</v>
      </c>
      <c r="C201">
        <v>105</v>
      </c>
      <c r="D201">
        <v>77</v>
      </c>
      <c r="K201">
        <v>1</v>
      </c>
      <c r="O201">
        <v>571</v>
      </c>
    </row>
    <row r="202" spans="1:15">
      <c r="A202" t="s">
        <v>409</v>
      </c>
      <c r="B202">
        <v>107</v>
      </c>
      <c r="C202">
        <v>41</v>
      </c>
      <c r="D202">
        <v>1</v>
      </c>
      <c r="E202">
        <v>1</v>
      </c>
      <c r="I202">
        <v>1</v>
      </c>
      <c r="O202">
        <v>151</v>
      </c>
    </row>
    <row r="203" spans="1:15">
      <c r="A203" t="s">
        <v>411</v>
      </c>
      <c r="B203">
        <v>29</v>
      </c>
      <c r="C203">
        <v>4</v>
      </c>
      <c r="D203">
        <v>1</v>
      </c>
      <c r="O203">
        <v>34</v>
      </c>
    </row>
    <row r="204" spans="1:15">
      <c r="A204" t="s">
        <v>412</v>
      </c>
      <c r="B204">
        <v>105</v>
      </c>
      <c r="O204">
        <v>105</v>
      </c>
    </row>
    <row r="205" spans="1:15">
      <c r="A205" t="s">
        <v>414</v>
      </c>
      <c r="B205">
        <v>130</v>
      </c>
      <c r="C205">
        <v>144</v>
      </c>
      <c r="D205">
        <v>32</v>
      </c>
      <c r="E205">
        <v>1</v>
      </c>
      <c r="O205">
        <v>307</v>
      </c>
    </row>
    <row r="206" spans="1:15">
      <c r="A206" t="s">
        <v>416</v>
      </c>
      <c r="B206">
        <v>269</v>
      </c>
      <c r="C206">
        <v>52</v>
      </c>
      <c r="D206">
        <v>26</v>
      </c>
      <c r="O206">
        <v>347</v>
      </c>
    </row>
    <row r="207" spans="1:15">
      <c r="A207" t="s">
        <v>418</v>
      </c>
      <c r="B207">
        <v>12</v>
      </c>
      <c r="O207">
        <v>12</v>
      </c>
    </row>
    <row r="208" spans="1:15">
      <c r="A208" t="s">
        <v>420</v>
      </c>
      <c r="B208">
        <v>1459</v>
      </c>
      <c r="C208">
        <v>754</v>
      </c>
      <c r="D208">
        <v>467</v>
      </c>
      <c r="E208">
        <v>1</v>
      </c>
      <c r="I208">
        <v>1</v>
      </c>
      <c r="K208">
        <v>5</v>
      </c>
      <c r="M208">
        <v>3</v>
      </c>
      <c r="N208">
        <v>2</v>
      </c>
      <c r="O208">
        <v>2692</v>
      </c>
    </row>
    <row r="209" spans="1:15">
      <c r="A209" t="s">
        <v>422</v>
      </c>
      <c r="B209">
        <v>5</v>
      </c>
      <c r="O209">
        <v>5</v>
      </c>
    </row>
    <row r="210" spans="1:15">
      <c r="A210" t="s">
        <v>424</v>
      </c>
      <c r="B210">
        <v>51</v>
      </c>
      <c r="C210">
        <v>2</v>
      </c>
      <c r="D210">
        <v>2</v>
      </c>
      <c r="O210">
        <v>55</v>
      </c>
    </row>
    <row r="211" spans="1:15">
      <c r="A211" t="s">
        <v>426</v>
      </c>
      <c r="B211">
        <v>484</v>
      </c>
      <c r="C211">
        <v>60</v>
      </c>
      <c r="D211">
        <v>4</v>
      </c>
      <c r="O211">
        <v>548</v>
      </c>
    </row>
    <row r="212" spans="1:15">
      <c r="A212" t="s">
        <v>428</v>
      </c>
      <c r="B212">
        <v>274</v>
      </c>
      <c r="C212">
        <v>97</v>
      </c>
      <c r="D212">
        <v>29</v>
      </c>
      <c r="K212">
        <v>1</v>
      </c>
      <c r="O212">
        <v>401</v>
      </c>
    </row>
    <row r="213" spans="1:15">
      <c r="A213" t="s">
        <v>430</v>
      </c>
      <c r="B213">
        <v>88</v>
      </c>
      <c r="C213">
        <v>23</v>
      </c>
      <c r="D213">
        <v>10</v>
      </c>
      <c r="E213">
        <v>2</v>
      </c>
      <c r="O213">
        <v>123</v>
      </c>
    </row>
    <row r="214" spans="1:15">
      <c r="A214" t="s">
        <v>432</v>
      </c>
      <c r="B214">
        <v>21</v>
      </c>
      <c r="O214">
        <v>21</v>
      </c>
    </row>
    <row r="215" spans="1:15">
      <c r="A215" t="s">
        <v>433</v>
      </c>
      <c r="B215">
        <v>25</v>
      </c>
      <c r="C215">
        <v>10</v>
      </c>
      <c r="O215">
        <v>35</v>
      </c>
    </row>
    <row r="216" spans="1:15">
      <c r="A216" t="s">
        <v>435</v>
      </c>
      <c r="B216">
        <v>51</v>
      </c>
      <c r="C216">
        <v>25</v>
      </c>
      <c r="D216">
        <v>1</v>
      </c>
      <c r="I216">
        <v>1</v>
      </c>
      <c r="O216">
        <v>78</v>
      </c>
    </row>
    <row r="217" spans="1:15">
      <c r="A217" t="s">
        <v>437</v>
      </c>
      <c r="B217">
        <v>44</v>
      </c>
      <c r="C217">
        <v>35</v>
      </c>
      <c r="D217">
        <v>4</v>
      </c>
      <c r="I217">
        <v>1</v>
      </c>
      <c r="O217">
        <v>84</v>
      </c>
    </row>
    <row r="218" spans="1:15">
      <c r="A218" t="s">
        <v>439</v>
      </c>
      <c r="B218">
        <v>1090</v>
      </c>
      <c r="C218">
        <v>553</v>
      </c>
      <c r="D218">
        <v>259</v>
      </c>
      <c r="E218">
        <v>20</v>
      </c>
      <c r="F218">
        <v>2</v>
      </c>
      <c r="G218">
        <v>1</v>
      </c>
      <c r="K218">
        <v>3</v>
      </c>
      <c r="L218">
        <v>1</v>
      </c>
      <c r="M218">
        <v>14</v>
      </c>
      <c r="O218">
        <v>1943</v>
      </c>
    </row>
    <row r="219" spans="1:15">
      <c r="A219" t="s">
        <v>441</v>
      </c>
      <c r="B219">
        <v>57</v>
      </c>
      <c r="C219">
        <v>8</v>
      </c>
      <c r="D219">
        <v>3</v>
      </c>
      <c r="K219">
        <v>1</v>
      </c>
      <c r="O219">
        <v>69</v>
      </c>
    </row>
    <row r="220" spans="1:15">
      <c r="A220" t="s">
        <v>443</v>
      </c>
      <c r="B220">
        <v>1156</v>
      </c>
      <c r="C220">
        <v>351</v>
      </c>
      <c r="D220">
        <v>275</v>
      </c>
      <c r="I220">
        <v>2</v>
      </c>
      <c r="J220">
        <v>5</v>
      </c>
      <c r="K220">
        <v>17</v>
      </c>
      <c r="O220">
        <v>1806</v>
      </c>
    </row>
    <row r="221" spans="1:15">
      <c r="A221" t="s">
        <v>445</v>
      </c>
      <c r="B221">
        <v>327</v>
      </c>
      <c r="C221">
        <v>82</v>
      </c>
      <c r="D221">
        <v>24</v>
      </c>
      <c r="H221">
        <v>1</v>
      </c>
      <c r="J221">
        <v>1</v>
      </c>
      <c r="K221">
        <v>1</v>
      </c>
      <c r="O221">
        <v>436</v>
      </c>
    </row>
    <row r="222" spans="1:15">
      <c r="A222" t="s">
        <v>447</v>
      </c>
      <c r="B222">
        <v>30</v>
      </c>
      <c r="C222">
        <v>4</v>
      </c>
      <c r="D222">
        <v>1</v>
      </c>
      <c r="O222">
        <v>35</v>
      </c>
    </row>
    <row r="223" spans="1:15">
      <c r="A223" t="s">
        <v>449</v>
      </c>
      <c r="B223">
        <v>138</v>
      </c>
      <c r="C223">
        <v>43</v>
      </c>
      <c r="D223">
        <v>31</v>
      </c>
      <c r="I223">
        <v>1</v>
      </c>
      <c r="O223">
        <v>213</v>
      </c>
    </row>
    <row r="224" spans="1:15">
      <c r="A224" t="s">
        <v>451</v>
      </c>
      <c r="B224">
        <v>230</v>
      </c>
      <c r="C224">
        <v>42</v>
      </c>
      <c r="D224">
        <v>25</v>
      </c>
      <c r="I224">
        <v>1</v>
      </c>
      <c r="K224">
        <v>3</v>
      </c>
      <c r="M224">
        <v>1</v>
      </c>
      <c r="O224">
        <v>302</v>
      </c>
    </row>
    <row r="225" spans="1:15">
      <c r="A225" t="s">
        <v>453</v>
      </c>
      <c r="B225">
        <v>190</v>
      </c>
      <c r="C225">
        <v>87</v>
      </c>
      <c r="D225">
        <v>8</v>
      </c>
      <c r="E225">
        <v>3</v>
      </c>
      <c r="O225">
        <v>288</v>
      </c>
    </row>
    <row r="226" spans="1:15">
      <c r="A226" t="s">
        <v>455</v>
      </c>
      <c r="B226">
        <v>2</v>
      </c>
      <c r="O226">
        <v>2</v>
      </c>
    </row>
    <row r="227" spans="1:15">
      <c r="A227" t="s">
        <v>457</v>
      </c>
      <c r="B227">
        <v>16</v>
      </c>
      <c r="C227">
        <v>5</v>
      </c>
      <c r="O227">
        <v>21</v>
      </c>
    </row>
    <row r="228" spans="1:15">
      <c r="A228" t="s">
        <v>459</v>
      </c>
      <c r="B228">
        <v>147</v>
      </c>
      <c r="C228">
        <v>58</v>
      </c>
      <c r="D228">
        <v>11</v>
      </c>
      <c r="K228">
        <v>1</v>
      </c>
      <c r="O228">
        <v>217</v>
      </c>
    </row>
    <row r="229" spans="1:15">
      <c r="A229" t="s">
        <v>461</v>
      </c>
      <c r="B229">
        <v>122</v>
      </c>
      <c r="C229">
        <v>12</v>
      </c>
      <c r="D229">
        <v>3</v>
      </c>
      <c r="K229">
        <v>1</v>
      </c>
      <c r="O229">
        <v>138</v>
      </c>
    </row>
    <row r="230" spans="1:15">
      <c r="A230" t="s">
        <v>463</v>
      </c>
      <c r="B230">
        <v>9</v>
      </c>
      <c r="O230">
        <v>9</v>
      </c>
    </row>
    <row r="231" spans="1:15">
      <c r="A231" t="s">
        <v>464</v>
      </c>
      <c r="E231">
        <v>21</v>
      </c>
      <c r="G231">
        <v>38</v>
      </c>
      <c r="O231">
        <v>59</v>
      </c>
    </row>
    <row r="232" spans="1:15">
      <c r="A232" t="s">
        <v>466</v>
      </c>
      <c r="B232">
        <v>4938</v>
      </c>
      <c r="C232">
        <v>1322</v>
      </c>
      <c r="D232">
        <v>719</v>
      </c>
      <c r="E232">
        <v>1</v>
      </c>
      <c r="F232">
        <v>4</v>
      </c>
      <c r="H232">
        <v>1</v>
      </c>
      <c r="J232">
        <v>5</v>
      </c>
      <c r="K232">
        <v>1</v>
      </c>
      <c r="L232">
        <v>11</v>
      </c>
      <c r="M232">
        <v>64</v>
      </c>
      <c r="N232">
        <v>6</v>
      </c>
      <c r="O232">
        <v>7072</v>
      </c>
    </row>
    <row r="233" spans="1:15">
      <c r="A233" t="s">
        <v>468</v>
      </c>
      <c r="B233">
        <v>498</v>
      </c>
      <c r="C233">
        <v>137</v>
      </c>
      <c r="D233">
        <v>80</v>
      </c>
      <c r="E233">
        <v>4</v>
      </c>
      <c r="I233">
        <v>1</v>
      </c>
      <c r="J233">
        <v>1</v>
      </c>
      <c r="K233">
        <v>3</v>
      </c>
      <c r="M233">
        <v>2</v>
      </c>
      <c r="O233">
        <v>726</v>
      </c>
    </row>
    <row r="234" spans="1:15">
      <c r="A234" t="s">
        <v>470</v>
      </c>
      <c r="B234">
        <v>363</v>
      </c>
      <c r="C234">
        <v>29</v>
      </c>
      <c r="D234">
        <v>40</v>
      </c>
      <c r="J234">
        <v>2</v>
      </c>
      <c r="K234">
        <v>2</v>
      </c>
      <c r="O234">
        <v>436</v>
      </c>
    </row>
    <row r="235" spans="1:15">
      <c r="A235" t="s">
        <v>472</v>
      </c>
      <c r="B235">
        <v>29</v>
      </c>
      <c r="C235">
        <v>13</v>
      </c>
      <c r="D235">
        <v>4</v>
      </c>
      <c r="O235">
        <v>46</v>
      </c>
    </row>
    <row r="236" spans="1:15">
      <c r="A236" t="s">
        <v>474</v>
      </c>
      <c r="B236">
        <v>349</v>
      </c>
      <c r="C236">
        <v>34</v>
      </c>
      <c r="D236">
        <v>16</v>
      </c>
      <c r="K236">
        <v>8</v>
      </c>
      <c r="O236">
        <v>407</v>
      </c>
    </row>
    <row r="237" spans="1:15">
      <c r="A237" t="s">
        <v>477</v>
      </c>
      <c r="B237">
        <v>442</v>
      </c>
      <c r="C237">
        <v>89</v>
      </c>
      <c r="D237">
        <v>29</v>
      </c>
      <c r="E237">
        <v>4</v>
      </c>
      <c r="K237">
        <v>2</v>
      </c>
      <c r="M237">
        <v>5</v>
      </c>
      <c r="O237">
        <v>571</v>
      </c>
    </row>
    <row r="238" spans="1:15">
      <c r="A238" t="s">
        <v>479</v>
      </c>
      <c r="B238">
        <v>720</v>
      </c>
      <c r="C238">
        <v>165</v>
      </c>
      <c r="D238">
        <v>119</v>
      </c>
      <c r="F238">
        <v>2</v>
      </c>
      <c r="I238">
        <v>2</v>
      </c>
      <c r="J238">
        <v>9</v>
      </c>
      <c r="K238">
        <v>1</v>
      </c>
      <c r="M238">
        <v>8</v>
      </c>
      <c r="O238">
        <v>1026</v>
      </c>
    </row>
    <row r="239" spans="1:15">
      <c r="A239" t="s">
        <v>481</v>
      </c>
      <c r="B239">
        <v>8</v>
      </c>
      <c r="O239">
        <v>8</v>
      </c>
    </row>
    <row r="240" spans="1:15">
      <c r="A240" t="s">
        <v>483</v>
      </c>
      <c r="B240">
        <v>13</v>
      </c>
      <c r="O240">
        <v>13</v>
      </c>
    </row>
    <row r="241" spans="1:15">
      <c r="A241" t="s">
        <v>485</v>
      </c>
      <c r="B241">
        <v>727</v>
      </c>
      <c r="C241">
        <v>298</v>
      </c>
      <c r="D241">
        <v>90</v>
      </c>
      <c r="E241">
        <v>3</v>
      </c>
      <c r="F241">
        <v>2</v>
      </c>
      <c r="J241">
        <v>3</v>
      </c>
      <c r="K241">
        <v>4</v>
      </c>
      <c r="L241">
        <v>1</v>
      </c>
      <c r="M241">
        <v>2</v>
      </c>
      <c r="O241">
        <v>1130</v>
      </c>
    </row>
    <row r="242" spans="1:15">
      <c r="A242" t="s">
        <v>487</v>
      </c>
      <c r="B242">
        <v>444</v>
      </c>
      <c r="C242">
        <v>154</v>
      </c>
      <c r="D242">
        <v>46</v>
      </c>
      <c r="K242">
        <v>7</v>
      </c>
      <c r="M242">
        <v>19</v>
      </c>
      <c r="O242">
        <v>670</v>
      </c>
    </row>
    <row r="243" spans="1:15">
      <c r="A243" t="s">
        <v>489</v>
      </c>
      <c r="B243">
        <v>57</v>
      </c>
      <c r="C243">
        <v>32</v>
      </c>
      <c r="D243">
        <v>6</v>
      </c>
      <c r="K243">
        <v>2</v>
      </c>
      <c r="O243">
        <v>97</v>
      </c>
    </row>
    <row r="244" spans="1:15">
      <c r="A244" t="s">
        <v>491</v>
      </c>
      <c r="B244">
        <v>34</v>
      </c>
      <c r="C244">
        <v>48</v>
      </c>
      <c r="D244">
        <v>2</v>
      </c>
      <c r="K244">
        <v>1</v>
      </c>
      <c r="O244">
        <v>85</v>
      </c>
    </row>
    <row r="245" spans="1:15">
      <c r="A245" t="s">
        <v>493</v>
      </c>
      <c r="B245">
        <v>771</v>
      </c>
      <c r="C245">
        <v>349</v>
      </c>
      <c r="D245">
        <v>200</v>
      </c>
      <c r="E245">
        <v>1</v>
      </c>
      <c r="K245">
        <v>5</v>
      </c>
      <c r="M245">
        <v>6</v>
      </c>
      <c r="O245">
        <v>1332</v>
      </c>
    </row>
    <row r="246" spans="1:15">
      <c r="A246" t="s">
        <v>495</v>
      </c>
      <c r="B246">
        <v>102</v>
      </c>
      <c r="C246">
        <v>50</v>
      </c>
      <c r="D246">
        <v>9</v>
      </c>
      <c r="J246">
        <v>6</v>
      </c>
      <c r="O246">
        <v>167</v>
      </c>
    </row>
    <row r="247" spans="1:15">
      <c r="A247" t="s">
        <v>497</v>
      </c>
      <c r="B247">
        <v>22</v>
      </c>
      <c r="C247">
        <v>6</v>
      </c>
      <c r="O247">
        <v>28</v>
      </c>
    </row>
    <row r="248" spans="1:15">
      <c r="A248" t="s">
        <v>499</v>
      </c>
      <c r="B248">
        <v>3207</v>
      </c>
      <c r="C248">
        <v>818</v>
      </c>
      <c r="D248">
        <v>561</v>
      </c>
      <c r="F248">
        <v>1</v>
      </c>
      <c r="I248">
        <v>10</v>
      </c>
      <c r="J248">
        <v>10</v>
      </c>
      <c r="K248">
        <v>26</v>
      </c>
      <c r="M248">
        <v>23</v>
      </c>
      <c r="O248">
        <v>4656</v>
      </c>
    </row>
    <row r="249" spans="1:15">
      <c r="A249" t="s">
        <v>500</v>
      </c>
      <c r="B249">
        <v>76</v>
      </c>
      <c r="C249">
        <v>3</v>
      </c>
      <c r="O249">
        <v>79</v>
      </c>
    </row>
    <row r="250" spans="1:15">
      <c r="A250" t="s">
        <v>502</v>
      </c>
      <c r="B250">
        <v>14</v>
      </c>
      <c r="C250">
        <v>1</v>
      </c>
      <c r="O250">
        <v>15</v>
      </c>
    </row>
    <row r="251" spans="1:15">
      <c r="A251" t="s">
        <v>504</v>
      </c>
      <c r="B251">
        <v>14</v>
      </c>
      <c r="C251">
        <v>4</v>
      </c>
      <c r="O251">
        <v>18</v>
      </c>
    </row>
    <row r="252" spans="1:15">
      <c r="A252" t="s">
        <v>506</v>
      </c>
      <c r="B252">
        <v>402</v>
      </c>
      <c r="C252">
        <v>170</v>
      </c>
      <c r="D252">
        <v>79</v>
      </c>
      <c r="E252">
        <v>2</v>
      </c>
      <c r="I252">
        <v>1</v>
      </c>
      <c r="J252">
        <v>2</v>
      </c>
      <c r="K252">
        <v>4</v>
      </c>
      <c r="M252">
        <v>1</v>
      </c>
      <c r="O252">
        <v>661</v>
      </c>
    </row>
    <row r="253" spans="1:15">
      <c r="A253" t="s">
        <v>512</v>
      </c>
      <c r="B253">
        <v>269</v>
      </c>
      <c r="C253">
        <v>82</v>
      </c>
      <c r="D253">
        <v>37</v>
      </c>
      <c r="E253">
        <v>1</v>
      </c>
      <c r="K253">
        <v>1</v>
      </c>
      <c r="O253">
        <v>390</v>
      </c>
    </row>
    <row r="254" spans="1:15">
      <c r="A254" t="s">
        <v>514</v>
      </c>
      <c r="B254">
        <v>3</v>
      </c>
      <c r="O254">
        <v>3</v>
      </c>
    </row>
    <row r="255" spans="1:15">
      <c r="A255" t="s">
        <v>516</v>
      </c>
      <c r="B255">
        <v>86</v>
      </c>
      <c r="C255">
        <v>27</v>
      </c>
      <c r="D255">
        <v>15</v>
      </c>
      <c r="E255">
        <v>1</v>
      </c>
      <c r="O255">
        <v>129</v>
      </c>
    </row>
    <row r="256" spans="1:15">
      <c r="A256" t="s">
        <v>518</v>
      </c>
      <c r="B256">
        <v>155</v>
      </c>
      <c r="C256">
        <v>107</v>
      </c>
      <c r="D256">
        <v>35</v>
      </c>
      <c r="F256">
        <v>6</v>
      </c>
      <c r="O256">
        <v>303</v>
      </c>
    </row>
    <row r="257" spans="1:15">
      <c r="A257" t="s">
        <v>519</v>
      </c>
      <c r="B257">
        <v>19</v>
      </c>
      <c r="C257">
        <v>2</v>
      </c>
      <c r="O257">
        <v>21</v>
      </c>
    </row>
    <row r="258" spans="1:15">
      <c r="A258" t="s">
        <v>520</v>
      </c>
      <c r="B258">
        <v>90</v>
      </c>
      <c r="C258">
        <v>2</v>
      </c>
      <c r="M258">
        <v>1</v>
      </c>
      <c r="O258">
        <v>93</v>
      </c>
    </row>
    <row r="259" spans="1:15">
      <c r="A259" t="s">
        <v>521</v>
      </c>
      <c r="B259">
        <v>58</v>
      </c>
      <c r="M259">
        <v>1</v>
      </c>
      <c r="O259">
        <v>59</v>
      </c>
    </row>
    <row r="260" spans="1:15">
      <c r="A260" t="s">
        <v>522</v>
      </c>
      <c r="B260">
        <v>9</v>
      </c>
      <c r="C260">
        <v>2</v>
      </c>
      <c r="O260">
        <v>11</v>
      </c>
    </row>
    <row r="261" spans="1:15">
      <c r="A261" t="s">
        <v>524</v>
      </c>
      <c r="B261">
        <v>735</v>
      </c>
      <c r="C261">
        <v>302</v>
      </c>
      <c r="D261">
        <v>139</v>
      </c>
      <c r="E261">
        <v>2</v>
      </c>
      <c r="I261">
        <v>2</v>
      </c>
      <c r="J261">
        <v>4</v>
      </c>
      <c r="K261">
        <v>6</v>
      </c>
      <c r="M261">
        <v>6</v>
      </c>
      <c r="O261">
        <v>1196</v>
      </c>
    </row>
    <row r="262" spans="1:15">
      <c r="A262" t="s">
        <v>526</v>
      </c>
      <c r="B262">
        <v>415</v>
      </c>
      <c r="C262">
        <v>317</v>
      </c>
      <c r="D262">
        <v>118</v>
      </c>
      <c r="I262">
        <v>1</v>
      </c>
      <c r="J262">
        <v>8</v>
      </c>
      <c r="K262">
        <v>4</v>
      </c>
      <c r="O262">
        <v>863</v>
      </c>
    </row>
    <row r="263" spans="1:15">
      <c r="A263" t="s">
        <v>749</v>
      </c>
      <c r="B263">
        <v>17</v>
      </c>
      <c r="C263">
        <v>2</v>
      </c>
      <c r="O263">
        <v>19</v>
      </c>
    </row>
    <row r="264" spans="1:15">
      <c r="A264" t="s">
        <v>529</v>
      </c>
      <c r="B264">
        <v>2461</v>
      </c>
      <c r="C264">
        <v>923</v>
      </c>
      <c r="D264">
        <v>589</v>
      </c>
      <c r="E264">
        <v>9</v>
      </c>
      <c r="F264">
        <v>1</v>
      </c>
      <c r="G264">
        <v>1</v>
      </c>
      <c r="H264">
        <v>1</v>
      </c>
      <c r="I264">
        <v>14</v>
      </c>
      <c r="J264">
        <v>14</v>
      </c>
      <c r="K264">
        <v>3</v>
      </c>
      <c r="M264">
        <v>6</v>
      </c>
      <c r="N264">
        <v>1</v>
      </c>
      <c r="O264">
        <v>4023</v>
      </c>
    </row>
    <row r="265" spans="1:15">
      <c r="A265" t="s">
        <v>531</v>
      </c>
      <c r="B265">
        <v>38</v>
      </c>
      <c r="O265">
        <v>38</v>
      </c>
    </row>
    <row r="266" spans="1:15">
      <c r="A266" t="s">
        <v>533</v>
      </c>
      <c r="B266">
        <v>583</v>
      </c>
      <c r="C266">
        <v>437</v>
      </c>
      <c r="D266">
        <v>36</v>
      </c>
      <c r="E266">
        <v>2</v>
      </c>
      <c r="J266">
        <v>1</v>
      </c>
      <c r="K266">
        <v>2</v>
      </c>
      <c r="M266">
        <v>12</v>
      </c>
      <c r="O266">
        <v>1073</v>
      </c>
    </row>
    <row r="267" spans="1:15">
      <c r="A267" t="s">
        <v>535</v>
      </c>
      <c r="B267">
        <v>30</v>
      </c>
      <c r="C267">
        <v>7</v>
      </c>
      <c r="O267">
        <v>37</v>
      </c>
    </row>
    <row r="268" spans="1:15">
      <c r="A268" t="s">
        <v>537</v>
      </c>
      <c r="B268">
        <v>111</v>
      </c>
      <c r="C268">
        <v>67</v>
      </c>
      <c r="D268">
        <v>29</v>
      </c>
      <c r="K268">
        <v>2</v>
      </c>
      <c r="O268">
        <v>209</v>
      </c>
    </row>
    <row r="269" spans="1:15">
      <c r="A269" t="s">
        <v>539</v>
      </c>
      <c r="B269">
        <v>25</v>
      </c>
      <c r="C269">
        <v>4</v>
      </c>
      <c r="K269">
        <v>1</v>
      </c>
      <c r="O269">
        <v>30</v>
      </c>
    </row>
    <row r="270" spans="1:15">
      <c r="A270" t="s">
        <v>541</v>
      </c>
      <c r="B270">
        <v>63</v>
      </c>
      <c r="C270">
        <v>49</v>
      </c>
      <c r="D270">
        <v>20</v>
      </c>
      <c r="E270">
        <v>1</v>
      </c>
      <c r="K270">
        <v>1</v>
      </c>
      <c r="O270">
        <v>134</v>
      </c>
    </row>
    <row r="271" spans="1:15">
      <c r="A271" t="s">
        <v>543</v>
      </c>
      <c r="B271">
        <v>80</v>
      </c>
      <c r="C271">
        <v>37</v>
      </c>
      <c r="D271">
        <v>3</v>
      </c>
      <c r="O271">
        <v>120</v>
      </c>
    </row>
    <row r="272" spans="1:15">
      <c r="A272" t="s">
        <v>545</v>
      </c>
      <c r="B272">
        <v>459</v>
      </c>
      <c r="C272">
        <v>25</v>
      </c>
      <c r="D272">
        <v>22</v>
      </c>
      <c r="I272">
        <v>1</v>
      </c>
      <c r="O272">
        <v>507</v>
      </c>
    </row>
    <row r="273" spans="1:15">
      <c r="A273" t="s">
        <v>547</v>
      </c>
      <c r="B273">
        <v>15</v>
      </c>
      <c r="K273">
        <v>1</v>
      </c>
      <c r="O273">
        <v>16</v>
      </c>
    </row>
    <row r="274" spans="1:15">
      <c r="A274" t="s">
        <v>549</v>
      </c>
      <c r="B274">
        <v>54</v>
      </c>
      <c r="C274">
        <v>35</v>
      </c>
      <c r="D274">
        <v>6</v>
      </c>
      <c r="E274">
        <v>3</v>
      </c>
      <c r="L274">
        <v>1</v>
      </c>
      <c r="O274">
        <v>99</v>
      </c>
    </row>
    <row r="275" spans="1:15">
      <c r="A275" t="s">
        <v>550</v>
      </c>
      <c r="B275">
        <v>10</v>
      </c>
      <c r="C275">
        <v>10</v>
      </c>
      <c r="O275">
        <v>20</v>
      </c>
    </row>
    <row r="276" spans="1:15">
      <c r="A276" t="s">
        <v>552</v>
      </c>
      <c r="B276">
        <v>176</v>
      </c>
      <c r="C276">
        <v>90</v>
      </c>
      <c r="D276">
        <v>39</v>
      </c>
      <c r="M276">
        <v>3</v>
      </c>
      <c r="O276">
        <v>308</v>
      </c>
    </row>
    <row r="277" spans="1:15">
      <c r="A277" t="s">
        <v>554</v>
      </c>
      <c r="B277">
        <v>488</v>
      </c>
      <c r="C277">
        <v>265</v>
      </c>
      <c r="D277">
        <v>90</v>
      </c>
      <c r="E277">
        <v>3</v>
      </c>
      <c r="I277">
        <v>2</v>
      </c>
      <c r="K277">
        <v>3</v>
      </c>
      <c r="M277">
        <v>2</v>
      </c>
      <c r="N277">
        <v>1</v>
      </c>
      <c r="O277">
        <v>854</v>
      </c>
    </row>
    <row r="278" spans="1:15">
      <c r="A278" t="s">
        <v>556</v>
      </c>
      <c r="B278">
        <v>50</v>
      </c>
      <c r="C278">
        <v>10</v>
      </c>
      <c r="D278">
        <v>4</v>
      </c>
      <c r="O278">
        <v>64</v>
      </c>
    </row>
    <row r="279" spans="1:15">
      <c r="A279" t="s">
        <v>558</v>
      </c>
      <c r="B279">
        <v>246</v>
      </c>
      <c r="C279">
        <v>162</v>
      </c>
      <c r="D279">
        <v>93</v>
      </c>
      <c r="J279">
        <v>4</v>
      </c>
      <c r="K279">
        <v>2</v>
      </c>
      <c r="M279">
        <v>5</v>
      </c>
      <c r="O279">
        <v>512</v>
      </c>
    </row>
    <row r="280" spans="1:15">
      <c r="A280" t="s">
        <v>560</v>
      </c>
      <c r="B280">
        <v>95</v>
      </c>
      <c r="C280">
        <v>4</v>
      </c>
      <c r="D280">
        <v>3</v>
      </c>
      <c r="F280">
        <v>1</v>
      </c>
      <c r="K280">
        <v>1</v>
      </c>
      <c r="O280">
        <v>104</v>
      </c>
    </row>
    <row r="281" spans="1:15">
      <c r="A281" t="s">
        <v>562</v>
      </c>
      <c r="B281">
        <v>1977</v>
      </c>
      <c r="C281">
        <v>518</v>
      </c>
      <c r="D281">
        <v>503</v>
      </c>
      <c r="E281">
        <v>68</v>
      </c>
      <c r="F281">
        <v>2</v>
      </c>
      <c r="I281">
        <v>1</v>
      </c>
      <c r="J281">
        <v>2</v>
      </c>
      <c r="K281">
        <v>4</v>
      </c>
      <c r="O281">
        <v>3075</v>
      </c>
    </row>
    <row r="282" spans="1:15">
      <c r="A282" t="s">
        <v>564</v>
      </c>
      <c r="B282">
        <v>131</v>
      </c>
      <c r="C282">
        <v>29</v>
      </c>
      <c r="D282">
        <v>9</v>
      </c>
      <c r="F282">
        <v>1</v>
      </c>
      <c r="K282">
        <v>1</v>
      </c>
      <c r="O282">
        <v>171</v>
      </c>
    </row>
    <row r="283" spans="1:15">
      <c r="A283" t="s">
        <v>566</v>
      </c>
      <c r="B283">
        <v>45</v>
      </c>
      <c r="C283">
        <v>19</v>
      </c>
      <c r="D283">
        <v>4</v>
      </c>
      <c r="E283">
        <v>1</v>
      </c>
      <c r="K283">
        <v>1</v>
      </c>
      <c r="O283">
        <v>70</v>
      </c>
    </row>
    <row r="284" spans="1:15">
      <c r="A284" t="s">
        <v>568</v>
      </c>
      <c r="B284">
        <v>154</v>
      </c>
      <c r="C284">
        <v>101</v>
      </c>
      <c r="D284">
        <v>25</v>
      </c>
      <c r="H284">
        <v>1</v>
      </c>
      <c r="O284">
        <v>281</v>
      </c>
    </row>
    <row r="285" spans="1:15">
      <c r="A285" t="s">
        <v>570</v>
      </c>
      <c r="B285">
        <v>21</v>
      </c>
      <c r="D285">
        <v>1</v>
      </c>
      <c r="O285">
        <v>22</v>
      </c>
    </row>
    <row r="286" spans="1:15">
      <c r="A286" t="s">
        <v>572</v>
      </c>
      <c r="B286">
        <v>511</v>
      </c>
      <c r="C286">
        <v>220</v>
      </c>
      <c r="D286">
        <v>76</v>
      </c>
      <c r="E286">
        <v>2</v>
      </c>
      <c r="I286">
        <v>3</v>
      </c>
      <c r="J286">
        <v>2</v>
      </c>
      <c r="K286">
        <v>3</v>
      </c>
      <c r="O286">
        <v>817</v>
      </c>
    </row>
    <row r="287" spans="1:15">
      <c r="A287" t="s">
        <v>574</v>
      </c>
      <c r="B287">
        <v>262</v>
      </c>
      <c r="C287">
        <v>105</v>
      </c>
      <c r="D287">
        <v>50</v>
      </c>
      <c r="O287">
        <v>417</v>
      </c>
    </row>
    <row r="288" spans="1:15">
      <c r="A288" t="s">
        <v>576</v>
      </c>
      <c r="B288">
        <v>47</v>
      </c>
      <c r="C288">
        <v>69</v>
      </c>
      <c r="D288">
        <v>13</v>
      </c>
      <c r="O288">
        <v>129</v>
      </c>
    </row>
    <row r="289" spans="1:15">
      <c r="A289" t="s">
        <v>750</v>
      </c>
      <c r="B289">
        <v>3</v>
      </c>
      <c r="C289">
        <v>2</v>
      </c>
      <c r="D289">
        <v>2</v>
      </c>
      <c r="E289">
        <v>46</v>
      </c>
      <c r="F289">
        <v>2</v>
      </c>
      <c r="G289">
        <v>30</v>
      </c>
      <c r="H289">
        <v>2</v>
      </c>
      <c r="O289">
        <v>87</v>
      </c>
    </row>
    <row r="290" spans="1:15">
      <c r="A290" t="s">
        <v>577</v>
      </c>
      <c r="B290">
        <v>12</v>
      </c>
      <c r="O290">
        <v>12</v>
      </c>
    </row>
    <row r="291" spans="1:15">
      <c r="A291" t="s">
        <v>579</v>
      </c>
      <c r="B291">
        <v>301</v>
      </c>
      <c r="C291">
        <v>75</v>
      </c>
      <c r="D291">
        <v>47</v>
      </c>
      <c r="E291">
        <v>4</v>
      </c>
      <c r="I291">
        <v>1</v>
      </c>
      <c r="J291">
        <v>1</v>
      </c>
      <c r="K291">
        <v>4</v>
      </c>
      <c r="L291">
        <v>2</v>
      </c>
      <c r="M291">
        <v>2</v>
      </c>
      <c r="O291">
        <v>437</v>
      </c>
    </row>
    <row r="292" spans="1:15">
      <c r="A292" t="s">
        <v>581</v>
      </c>
      <c r="B292">
        <v>12</v>
      </c>
      <c r="O292">
        <v>12</v>
      </c>
    </row>
    <row r="293" spans="1:15">
      <c r="A293" t="s">
        <v>583</v>
      </c>
      <c r="B293">
        <v>33</v>
      </c>
      <c r="C293">
        <v>8</v>
      </c>
      <c r="O293">
        <v>41</v>
      </c>
    </row>
    <row r="294" spans="1:15">
      <c r="A294" t="s">
        <v>585</v>
      </c>
      <c r="B294">
        <v>55</v>
      </c>
      <c r="C294">
        <v>5</v>
      </c>
      <c r="O294">
        <v>60</v>
      </c>
    </row>
    <row r="295" spans="1:15">
      <c r="A295" t="s">
        <v>587</v>
      </c>
      <c r="B295">
        <v>767</v>
      </c>
      <c r="C295">
        <v>124</v>
      </c>
      <c r="D295">
        <v>50</v>
      </c>
      <c r="H295">
        <v>1</v>
      </c>
      <c r="J295">
        <v>13</v>
      </c>
      <c r="K295">
        <v>4</v>
      </c>
      <c r="O295">
        <v>959</v>
      </c>
    </row>
    <row r="296" spans="1:15">
      <c r="A296" t="s">
        <v>589</v>
      </c>
      <c r="B296">
        <v>532</v>
      </c>
      <c r="C296">
        <v>92</v>
      </c>
      <c r="D296">
        <v>87</v>
      </c>
      <c r="F296">
        <v>1</v>
      </c>
      <c r="I296">
        <v>1</v>
      </c>
      <c r="J296">
        <v>1</v>
      </c>
      <c r="K296">
        <v>7</v>
      </c>
      <c r="O296">
        <v>721</v>
      </c>
    </row>
    <row r="297" spans="1:15">
      <c r="A297" t="s">
        <v>591</v>
      </c>
      <c r="B297">
        <v>400</v>
      </c>
      <c r="C297">
        <v>52</v>
      </c>
      <c r="D297">
        <v>33</v>
      </c>
      <c r="E297">
        <v>1</v>
      </c>
      <c r="F297">
        <v>4</v>
      </c>
      <c r="I297">
        <v>2</v>
      </c>
      <c r="J297">
        <v>1</v>
      </c>
      <c r="K297">
        <v>3</v>
      </c>
      <c r="O297">
        <v>496</v>
      </c>
    </row>
    <row r="298" spans="1:15">
      <c r="A298" t="s">
        <v>592</v>
      </c>
      <c r="B298">
        <v>10</v>
      </c>
      <c r="O298">
        <v>10</v>
      </c>
    </row>
    <row r="299" spans="1:15">
      <c r="A299" t="s">
        <v>594</v>
      </c>
      <c r="B299">
        <v>51</v>
      </c>
      <c r="C299">
        <v>13</v>
      </c>
      <c r="D299">
        <v>4</v>
      </c>
      <c r="E299">
        <v>1</v>
      </c>
      <c r="I299">
        <v>1</v>
      </c>
      <c r="K299">
        <v>1</v>
      </c>
      <c r="O299">
        <v>71</v>
      </c>
    </row>
    <row r="300" spans="1:15">
      <c r="A300" t="s">
        <v>596</v>
      </c>
      <c r="B300">
        <v>358</v>
      </c>
      <c r="C300">
        <v>152</v>
      </c>
      <c r="D300">
        <v>59</v>
      </c>
      <c r="I300">
        <v>1</v>
      </c>
      <c r="K300">
        <v>1</v>
      </c>
      <c r="O300">
        <v>571</v>
      </c>
    </row>
    <row r="301" spans="1:15">
      <c r="A301" t="s">
        <v>598</v>
      </c>
      <c r="B301">
        <v>104</v>
      </c>
      <c r="C301">
        <v>27</v>
      </c>
      <c r="D301">
        <v>3</v>
      </c>
      <c r="E301">
        <v>3</v>
      </c>
      <c r="I301">
        <v>1</v>
      </c>
      <c r="J301">
        <v>2</v>
      </c>
      <c r="K301">
        <v>1</v>
      </c>
      <c r="O301">
        <v>141</v>
      </c>
    </row>
    <row r="302" spans="1:15">
      <c r="A302" t="s">
        <v>647</v>
      </c>
      <c r="B302">
        <v>19</v>
      </c>
      <c r="C302">
        <v>6</v>
      </c>
      <c r="O302">
        <v>25</v>
      </c>
    </row>
    <row r="303" spans="1:15">
      <c r="A303" t="s">
        <v>600</v>
      </c>
      <c r="B303">
        <v>33</v>
      </c>
      <c r="C303">
        <v>4</v>
      </c>
      <c r="D303">
        <v>2</v>
      </c>
      <c r="O303">
        <v>39</v>
      </c>
    </row>
    <row r="304" spans="1:15">
      <c r="A304" t="s">
        <v>602</v>
      </c>
      <c r="B304">
        <v>24</v>
      </c>
      <c r="C304">
        <v>20</v>
      </c>
      <c r="D304">
        <v>1</v>
      </c>
      <c r="O304">
        <v>45</v>
      </c>
    </row>
    <row r="305" spans="1:15">
      <c r="A305" t="s">
        <v>604</v>
      </c>
      <c r="B305">
        <v>16</v>
      </c>
      <c r="C305">
        <v>1</v>
      </c>
      <c r="D305">
        <v>1</v>
      </c>
      <c r="O305">
        <v>18</v>
      </c>
    </row>
    <row r="306" spans="1:15">
      <c r="A306" t="s">
        <v>606</v>
      </c>
      <c r="B306">
        <v>67</v>
      </c>
      <c r="C306">
        <v>38</v>
      </c>
      <c r="D306">
        <v>1</v>
      </c>
      <c r="O306">
        <v>106</v>
      </c>
    </row>
    <row r="307" spans="1:15">
      <c r="A307" t="s">
        <v>608</v>
      </c>
      <c r="B307">
        <v>17</v>
      </c>
      <c r="C307">
        <v>4</v>
      </c>
      <c r="D307">
        <v>1</v>
      </c>
      <c r="O307">
        <v>22</v>
      </c>
    </row>
    <row r="308" spans="1:15">
      <c r="A308" t="s">
        <v>610</v>
      </c>
      <c r="B308">
        <v>4</v>
      </c>
      <c r="O308">
        <v>4</v>
      </c>
    </row>
    <row r="309" spans="1:15">
      <c r="A309" t="s">
        <v>612</v>
      </c>
      <c r="B309">
        <v>189</v>
      </c>
      <c r="C309">
        <v>106</v>
      </c>
      <c r="D309">
        <v>26</v>
      </c>
      <c r="E309">
        <v>2</v>
      </c>
      <c r="K309">
        <v>2</v>
      </c>
      <c r="O309">
        <v>325</v>
      </c>
    </row>
    <row r="310" spans="1:15">
      <c r="A310" t="s">
        <v>614</v>
      </c>
      <c r="B310">
        <v>1077</v>
      </c>
      <c r="C310">
        <v>520</v>
      </c>
      <c r="D310">
        <v>430</v>
      </c>
      <c r="I310">
        <v>7</v>
      </c>
      <c r="J310">
        <v>1</v>
      </c>
      <c r="K310">
        <v>1</v>
      </c>
      <c r="O310">
        <v>2036</v>
      </c>
    </row>
    <row r="311" spans="1:15">
      <c r="A311" t="s">
        <v>616</v>
      </c>
      <c r="B311">
        <v>576</v>
      </c>
      <c r="C311">
        <v>81</v>
      </c>
      <c r="D311">
        <v>111</v>
      </c>
      <c r="E311">
        <v>2</v>
      </c>
      <c r="F311">
        <v>2</v>
      </c>
      <c r="I311">
        <v>3</v>
      </c>
      <c r="J311">
        <v>1</v>
      </c>
      <c r="K311">
        <v>7</v>
      </c>
      <c r="L311">
        <v>1</v>
      </c>
      <c r="M311">
        <v>4</v>
      </c>
      <c r="O311">
        <v>788</v>
      </c>
    </row>
    <row r="312" spans="1:15">
      <c r="A312" t="s">
        <v>618</v>
      </c>
      <c r="B312">
        <v>113</v>
      </c>
      <c r="C312">
        <v>30</v>
      </c>
      <c r="D312">
        <v>5</v>
      </c>
      <c r="O312">
        <v>148</v>
      </c>
    </row>
    <row r="313" spans="1:15">
      <c r="A313" t="s">
        <v>711</v>
      </c>
      <c r="B313">
        <v>89483</v>
      </c>
      <c r="C313">
        <v>33466</v>
      </c>
      <c r="D313">
        <v>16036</v>
      </c>
      <c r="E313">
        <v>435</v>
      </c>
      <c r="F313">
        <v>69</v>
      </c>
      <c r="G313">
        <v>112</v>
      </c>
      <c r="H313">
        <v>22</v>
      </c>
      <c r="I313">
        <v>166</v>
      </c>
      <c r="J313">
        <v>250</v>
      </c>
      <c r="K313">
        <v>466</v>
      </c>
      <c r="L313">
        <v>50</v>
      </c>
      <c r="M313">
        <v>471</v>
      </c>
      <c r="N313">
        <v>83</v>
      </c>
      <c r="O313">
        <v>141109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93866-32A5-4269-9F53-8B34F18D539B}">
  <dimension ref="A1:P238"/>
  <sheetViews>
    <sheetView topLeftCell="A154" workbookViewId="0">
      <selection activeCell="D238" sqref="B238:D238"/>
    </sheetView>
  </sheetViews>
  <sheetFormatPr defaultRowHeight="15"/>
  <cols>
    <col min="1" max="1" width="22.5703125" customWidth="1"/>
  </cols>
  <sheetData>
    <row r="1" spans="1:16">
      <c r="A1" t="s">
        <v>9</v>
      </c>
      <c r="B1">
        <v>3</v>
      </c>
      <c r="C1">
        <v>5</v>
      </c>
      <c r="D1">
        <v>6</v>
      </c>
      <c r="K1">
        <v>14</v>
      </c>
      <c r="L1">
        <v>0.21428571428571427</v>
      </c>
      <c r="M1">
        <v>0.35714285714285715</v>
      </c>
      <c r="N1">
        <v>0.42857142857142855</v>
      </c>
      <c r="O1">
        <v>0</v>
      </c>
      <c r="P1">
        <v>14</v>
      </c>
    </row>
    <row r="2" spans="1:16">
      <c r="A2" t="s">
        <v>11</v>
      </c>
      <c r="C2">
        <v>1</v>
      </c>
      <c r="K2">
        <v>1</v>
      </c>
      <c r="L2">
        <v>0</v>
      </c>
      <c r="M2">
        <v>1</v>
      </c>
      <c r="N2">
        <v>0</v>
      </c>
      <c r="O2">
        <v>0</v>
      </c>
      <c r="P2">
        <v>1</v>
      </c>
    </row>
    <row r="3" spans="1:16">
      <c r="A3" t="s">
        <v>16</v>
      </c>
      <c r="B3">
        <v>1</v>
      </c>
      <c r="C3">
        <v>3</v>
      </c>
      <c r="D3">
        <v>2</v>
      </c>
      <c r="E3">
        <v>1</v>
      </c>
      <c r="K3">
        <v>7</v>
      </c>
      <c r="L3">
        <v>0.14285714285714285</v>
      </c>
      <c r="M3">
        <v>0.42857142857142855</v>
      </c>
      <c r="N3">
        <v>0.2857142857142857</v>
      </c>
      <c r="O3">
        <v>0.14285714285714285</v>
      </c>
      <c r="P3">
        <v>7</v>
      </c>
    </row>
    <row r="4" spans="1:16">
      <c r="A4" t="s">
        <v>18</v>
      </c>
      <c r="B4">
        <v>2</v>
      </c>
      <c r="C4">
        <v>15</v>
      </c>
      <c r="D4">
        <v>7</v>
      </c>
      <c r="K4">
        <v>24</v>
      </c>
      <c r="L4">
        <v>8.3333333333333329E-2</v>
      </c>
      <c r="M4">
        <v>0.625</v>
      </c>
      <c r="N4">
        <v>0.29166666666666669</v>
      </c>
      <c r="O4">
        <v>0</v>
      </c>
      <c r="P4">
        <v>24</v>
      </c>
    </row>
    <row r="5" spans="1:16">
      <c r="A5" t="s">
        <v>20</v>
      </c>
      <c r="C5">
        <v>1</v>
      </c>
      <c r="K5">
        <v>1</v>
      </c>
      <c r="L5">
        <v>0</v>
      </c>
      <c r="M5">
        <v>1</v>
      </c>
      <c r="N5">
        <v>0</v>
      </c>
      <c r="O5">
        <v>0</v>
      </c>
      <c r="P5">
        <v>1</v>
      </c>
    </row>
    <row r="6" spans="1:16">
      <c r="A6" t="s">
        <v>22</v>
      </c>
      <c r="B6">
        <v>2</v>
      </c>
      <c r="C6">
        <v>32</v>
      </c>
      <c r="D6">
        <v>34</v>
      </c>
      <c r="K6">
        <v>68</v>
      </c>
      <c r="L6">
        <v>2.9411764705882353E-2</v>
      </c>
      <c r="M6">
        <v>0.47058823529411764</v>
      </c>
      <c r="N6">
        <v>0.5</v>
      </c>
      <c r="O6">
        <v>0</v>
      </c>
      <c r="P6">
        <v>68</v>
      </c>
    </row>
    <row r="7" spans="1:16">
      <c r="A7" t="s">
        <v>24</v>
      </c>
      <c r="C7">
        <v>1</v>
      </c>
      <c r="D7">
        <v>4</v>
      </c>
      <c r="I7">
        <v>1</v>
      </c>
      <c r="K7">
        <v>6</v>
      </c>
      <c r="L7">
        <v>0</v>
      </c>
      <c r="M7">
        <v>0.16666666666666666</v>
      </c>
      <c r="N7">
        <v>0.66666666666666663</v>
      </c>
      <c r="O7">
        <v>0.16666666666666666</v>
      </c>
      <c r="P7">
        <v>6</v>
      </c>
    </row>
    <row r="8" spans="1:16">
      <c r="A8" t="s">
        <v>26</v>
      </c>
      <c r="C8">
        <v>37</v>
      </c>
      <c r="D8">
        <v>20</v>
      </c>
      <c r="K8">
        <v>57</v>
      </c>
      <c r="L8">
        <v>0</v>
      </c>
      <c r="M8">
        <v>0.64912280701754388</v>
      </c>
      <c r="N8">
        <v>0.35087719298245612</v>
      </c>
      <c r="O8">
        <v>0</v>
      </c>
      <c r="P8">
        <v>57</v>
      </c>
    </row>
    <row r="9" spans="1:16">
      <c r="A9" t="s">
        <v>28</v>
      </c>
      <c r="B9">
        <v>2</v>
      </c>
      <c r="C9">
        <v>20</v>
      </c>
      <c r="D9">
        <v>9</v>
      </c>
      <c r="K9">
        <v>31</v>
      </c>
      <c r="L9">
        <v>6.4516129032258063E-2</v>
      </c>
      <c r="M9">
        <v>0.64516129032258063</v>
      </c>
      <c r="N9">
        <v>0.29032258064516131</v>
      </c>
      <c r="O9">
        <v>0</v>
      </c>
      <c r="P9">
        <v>31</v>
      </c>
    </row>
    <row r="10" spans="1:16">
      <c r="A10" t="s">
        <v>30</v>
      </c>
      <c r="B10">
        <v>10</v>
      </c>
      <c r="C10">
        <v>29</v>
      </c>
      <c r="D10">
        <v>11</v>
      </c>
      <c r="K10">
        <v>50</v>
      </c>
      <c r="L10">
        <v>0.2</v>
      </c>
      <c r="M10">
        <v>0.57999999999999996</v>
      </c>
      <c r="N10">
        <v>0.22</v>
      </c>
      <c r="O10">
        <v>0</v>
      </c>
      <c r="P10">
        <v>50</v>
      </c>
    </row>
    <row r="11" spans="1:16">
      <c r="A11" t="s">
        <v>34</v>
      </c>
      <c r="B11">
        <v>3</v>
      </c>
      <c r="C11">
        <v>31</v>
      </c>
      <c r="D11">
        <v>81</v>
      </c>
      <c r="E11">
        <v>1</v>
      </c>
      <c r="I11">
        <v>1</v>
      </c>
      <c r="K11">
        <v>117</v>
      </c>
      <c r="L11">
        <v>2.564102564102564E-2</v>
      </c>
      <c r="M11">
        <v>0.26495726495726496</v>
      </c>
      <c r="N11">
        <v>0.69230769230769229</v>
      </c>
      <c r="O11">
        <v>1.7094017094017096E-2</v>
      </c>
      <c r="P11">
        <v>117</v>
      </c>
    </row>
    <row r="12" spans="1:16">
      <c r="A12" t="s">
        <v>36</v>
      </c>
      <c r="C12">
        <v>1</v>
      </c>
      <c r="K12">
        <v>1</v>
      </c>
      <c r="L12">
        <v>0</v>
      </c>
      <c r="M12">
        <v>1</v>
      </c>
      <c r="N12">
        <v>0</v>
      </c>
      <c r="O12">
        <v>0</v>
      </c>
      <c r="P12">
        <v>1</v>
      </c>
    </row>
    <row r="13" spans="1:16">
      <c r="A13" t="s">
        <v>38</v>
      </c>
      <c r="C13">
        <v>7</v>
      </c>
      <c r="K13">
        <v>7</v>
      </c>
      <c r="L13">
        <v>0</v>
      </c>
      <c r="M13">
        <v>1</v>
      </c>
      <c r="N13">
        <v>0</v>
      </c>
      <c r="O13">
        <v>0</v>
      </c>
      <c r="P13">
        <v>7</v>
      </c>
    </row>
    <row r="14" spans="1:16">
      <c r="A14" t="s">
        <v>40</v>
      </c>
      <c r="B14">
        <v>1</v>
      </c>
      <c r="K14">
        <v>1</v>
      </c>
      <c r="L14">
        <v>1</v>
      </c>
      <c r="M14">
        <v>0</v>
      </c>
      <c r="N14">
        <v>0</v>
      </c>
      <c r="O14">
        <v>0</v>
      </c>
      <c r="P14">
        <v>1</v>
      </c>
    </row>
    <row r="15" spans="1:16">
      <c r="A15" t="s">
        <v>42</v>
      </c>
      <c r="B15">
        <v>4</v>
      </c>
      <c r="C15">
        <v>23</v>
      </c>
      <c r="D15">
        <v>9</v>
      </c>
      <c r="K15">
        <v>36</v>
      </c>
      <c r="L15">
        <v>0.1111111111111111</v>
      </c>
      <c r="M15">
        <v>0.63888888888888884</v>
      </c>
      <c r="N15">
        <v>0.25</v>
      </c>
      <c r="O15">
        <v>0</v>
      </c>
      <c r="P15">
        <v>36</v>
      </c>
    </row>
    <row r="16" spans="1:16">
      <c r="A16" t="s">
        <v>44</v>
      </c>
      <c r="B16">
        <v>3</v>
      </c>
      <c r="C16">
        <v>4</v>
      </c>
      <c r="D16">
        <v>1</v>
      </c>
      <c r="K16">
        <v>8</v>
      </c>
      <c r="L16">
        <v>0.375</v>
      </c>
      <c r="M16">
        <v>0.5</v>
      </c>
      <c r="N16">
        <v>0.125</v>
      </c>
      <c r="O16">
        <v>0</v>
      </c>
      <c r="P16">
        <v>8</v>
      </c>
    </row>
    <row r="17" spans="1:16">
      <c r="A17" t="s">
        <v>46</v>
      </c>
      <c r="B17">
        <v>3</v>
      </c>
      <c r="C17">
        <v>3</v>
      </c>
      <c r="K17">
        <v>6</v>
      </c>
      <c r="L17">
        <v>0.5</v>
      </c>
      <c r="M17">
        <v>0.5</v>
      </c>
      <c r="N17">
        <v>0</v>
      </c>
      <c r="O17">
        <v>0</v>
      </c>
      <c r="P17">
        <v>6</v>
      </c>
    </row>
    <row r="18" spans="1:16">
      <c r="A18" t="s">
        <v>50</v>
      </c>
      <c r="B18">
        <v>2</v>
      </c>
      <c r="C18">
        <v>4</v>
      </c>
      <c r="D18">
        <v>4</v>
      </c>
      <c r="E18">
        <v>2</v>
      </c>
      <c r="K18">
        <v>12</v>
      </c>
      <c r="L18">
        <v>0.16666666666666666</v>
      </c>
      <c r="M18">
        <v>0.33333333333333331</v>
      </c>
      <c r="N18">
        <v>0.33333333333333331</v>
      </c>
      <c r="O18">
        <v>0.16666666666666666</v>
      </c>
      <c r="P18">
        <v>12</v>
      </c>
    </row>
    <row r="19" spans="1:16">
      <c r="A19" t="s">
        <v>52</v>
      </c>
      <c r="C19">
        <v>7</v>
      </c>
      <c r="D19">
        <v>8</v>
      </c>
      <c r="K19">
        <v>15</v>
      </c>
      <c r="L19">
        <v>0</v>
      </c>
      <c r="M19">
        <v>0.46666666666666667</v>
      </c>
      <c r="N19">
        <v>0.53333333333333333</v>
      </c>
      <c r="O19">
        <v>0</v>
      </c>
      <c r="P19">
        <v>15</v>
      </c>
    </row>
    <row r="20" spans="1:16">
      <c r="A20" t="s">
        <v>54</v>
      </c>
      <c r="D20">
        <v>1</v>
      </c>
      <c r="K20">
        <v>1</v>
      </c>
      <c r="L20">
        <v>0</v>
      </c>
      <c r="M20">
        <v>0</v>
      </c>
      <c r="N20">
        <v>1</v>
      </c>
      <c r="O20">
        <v>0</v>
      </c>
      <c r="P20">
        <v>1</v>
      </c>
    </row>
    <row r="21" spans="1:16">
      <c r="A21" t="s">
        <v>58</v>
      </c>
      <c r="C21">
        <v>4</v>
      </c>
      <c r="K21">
        <v>4</v>
      </c>
      <c r="L21">
        <v>0</v>
      </c>
      <c r="M21">
        <v>1</v>
      </c>
      <c r="N21">
        <v>0</v>
      </c>
      <c r="O21">
        <v>0</v>
      </c>
      <c r="P21">
        <v>4</v>
      </c>
    </row>
    <row r="22" spans="1:16">
      <c r="A22" t="s">
        <v>60</v>
      </c>
      <c r="B22">
        <v>1</v>
      </c>
      <c r="C22">
        <v>4</v>
      </c>
      <c r="K22">
        <v>5</v>
      </c>
      <c r="L22">
        <v>0.2</v>
      </c>
      <c r="M22">
        <v>0.8</v>
      </c>
      <c r="N22">
        <v>0</v>
      </c>
      <c r="O22">
        <v>0</v>
      </c>
      <c r="P22">
        <v>5</v>
      </c>
    </row>
    <row r="23" spans="1:16">
      <c r="A23" t="s">
        <v>62</v>
      </c>
      <c r="B23">
        <v>2</v>
      </c>
      <c r="C23">
        <v>11</v>
      </c>
      <c r="D23">
        <v>2</v>
      </c>
      <c r="K23">
        <v>15</v>
      </c>
      <c r="L23">
        <v>0.13333333333333333</v>
      </c>
      <c r="M23">
        <v>0.73333333333333328</v>
      </c>
      <c r="N23">
        <v>0.13333333333333333</v>
      </c>
      <c r="O23">
        <v>0</v>
      </c>
      <c r="P23">
        <v>15</v>
      </c>
    </row>
    <row r="24" spans="1:16">
      <c r="A24" t="s">
        <v>63</v>
      </c>
      <c r="B24">
        <v>1</v>
      </c>
      <c r="K24">
        <v>1</v>
      </c>
      <c r="L24">
        <v>1</v>
      </c>
      <c r="M24">
        <v>0</v>
      </c>
      <c r="N24">
        <v>0</v>
      </c>
      <c r="O24">
        <v>0</v>
      </c>
      <c r="P24">
        <v>1</v>
      </c>
    </row>
    <row r="25" spans="1:16">
      <c r="A25" t="s">
        <v>70</v>
      </c>
      <c r="B25">
        <v>2</v>
      </c>
      <c r="C25">
        <v>11</v>
      </c>
      <c r="D25">
        <v>35</v>
      </c>
      <c r="K25">
        <v>48</v>
      </c>
      <c r="L25">
        <v>4.1666666666666664E-2</v>
      </c>
      <c r="M25">
        <v>0.22916666666666666</v>
      </c>
      <c r="N25">
        <v>0.72916666666666663</v>
      </c>
      <c r="O25">
        <v>0</v>
      </c>
      <c r="P25">
        <v>48</v>
      </c>
    </row>
    <row r="26" spans="1:16">
      <c r="A26" t="s">
        <v>72</v>
      </c>
      <c r="C26">
        <v>10</v>
      </c>
      <c r="D26">
        <v>45</v>
      </c>
      <c r="K26">
        <v>55</v>
      </c>
      <c r="L26">
        <v>0</v>
      </c>
      <c r="M26">
        <v>0.18181818181818182</v>
      </c>
      <c r="N26">
        <v>0.81818181818181823</v>
      </c>
      <c r="O26">
        <v>0</v>
      </c>
      <c r="P26">
        <v>55</v>
      </c>
    </row>
    <row r="27" spans="1:16">
      <c r="A27" t="s">
        <v>74</v>
      </c>
      <c r="C27">
        <v>5</v>
      </c>
      <c r="D27">
        <v>9</v>
      </c>
      <c r="K27">
        <v>14</v>
      </c>
      <c r="L27">
        <v>0</v>
      </c>
      <c r="M27">
        <v>0.35714285714285715</v>
      </c>
      <c r="N27">
        <v>0.6428571428571429</v>
      </c>
      <c r="O27">
        <v>0</v>
      </c>
      <c r="P27">
        <v>14</v>
      </c>
    </row>
    <row r="28" spans="1:16">
      <c r="A28" t="s">
        <v>76</v>
      </c>
      <c r="C28">
        <v>11</v>
      </c>
      <c r="D28">
        <v>4</v>
      </c>
      <c r="K28">
        <v>15</v>
      </c>
      <c r="L28">
        <v>0</v>
      </c>
      <c r="M28">
        <v>0.73333333333333328</v>
      </c>
      <c r="N28">
        <v>0.26666666666666666</v>
      </c>
      <c r="O28">
        <v>0</v>
      </c>
      <c r="P28">
        <v>15</v>
      </c>
    </row>
    <row r="29" spans="1:16">
      <c r="A29" t="s">
        <v>78</v>
      </c>
      <c r="B29">
        <v>8</v>
      </c>
      <c r="C29">
        <v>8</v>
      </c>
      <c r="D29">
        <v>7</v>
      </c>
      <c r="K29">
        <v>23</v>
      </c>
      <c r="L29">
        <v>0.34782608695652173</v>
      </c>
      <c r="M29">
        <v>0.34782608695652173</v>
      </c>
      <c r="N29">
        <v>0.30434782608695654</v>
      </c>
      <c r="O29">
        <v>0</v>
      </c>
      <c r="P29">
        <v>23</v>
      </c>
    </row>
    <row r="30" spans="1:16">
      <c r="A30" t="s">
        <v>80</v>
      </c>
      <c r="C30">
        <v>3</v>
      </c>
      <c r="K30">
        <v>3</v>
      </c>
      <c r="L30">
        <v>0</v>
      </c>
      <c r="M30">
        <v>1</v>
      </c>
      <c r="N30">
        <v>0</v>
      </c>
      <c r="O30">
        <v>0</v>
      </c>
      <c r="P30">
        <v>3</v>
      </c>
    </row>
    <row r="31" spans="1:16">
      <c r="A31" t="s">
        <v>82</v>
      </c>
      <c r="B31">
        <v>1</v>
      </c>
      <c r="C31">
        <v>2</v>
      </c>
      <c r="D31">
        <v>1</v>
      </c>
      <c r="K31">
        <v>4</v>
      </c>
      <c r="L31">
        <v>0.25</v>
      </c>
      <c r="M31">
        <v>0.5</v>
      </c>
      <c r="N31">
        <v>0.25</v>
      </c>
      <c r="O31">
        <v>0</v>
      </c>
      <c r="P31">
        <v>4</v>
      </c>
    </row>
    <row r="32" spans="1:16">
      <c r="A32" t="s">
        <v>84</v>
      </c>
      <c r="B32">
        <v>2</v>
      </c>
      <c r="C32">
        <v>13</v>
      </c>
      <c r="D32">
        <v>5</v>
      </c>
      <c r="K32">
        <v>20</v>
      </c>
      <c r="L32">
        <v>0.1</v>
      </c>
      <c r="M32">
        <v>0.65</v>
      </c>
      <c r="N32">
        <v>0.25</v>
      </c>
      <c r="O32">
        <v>0</v>
      </c>
      <c r="P32">
        <v>20</v>
      </c>
    </row>
    <row r="33" spans="1:16">
      <c r="A33" t="s">
        <v>86</v>
      </c>
      <c r="C33">
        <v>1</v>
      </c>
      <c r="K33">
        <v>1</v>
      </c>
      <c r="L33">
        <v>0</v>
      </c>
      <c r="M33">
        <v>1</v>
      </c>
      <c r="N33">
        <v>0</v>
      </c>
      <c r="O33">
        <v>0</v>
      </c>
      <c r="P33">
        <v>1</v>
      </c>
    </row>
    <row r="34" spans="1:16">
      <c r="A34" t="s">
        <v>88</v>
      </c>
      <c r="B34">
        <v>3</v>
      </c>
      <c r="C34">
        <v>11</v>
      </c>
      <c r="D34">
        <v>60</v>
      </c>
      <c r="F34">
        <v>2</v>
      </c>
      <c r="K34">
        <v>76</v>
      </c>
      <c r="L34">
        <v>3.9473684210526314E-2</v>
      </c>
      <c r="M34">
        <v>0.14473684210526316</v>
      </c>
      <c r="N34">
        <v>0.78947368421052633</v>
      </c>
      <c r="O34">
        <v>2.6315789473684209E-2</v>
      </c>
      <c r="P34">
        <v>76</v>
      </c>
    </row>
    <row r="35" spans="1:16">
      <c r="A35" t="s">
        <v>90</v>
      </c>
      <c r="D35">
        <v>1</v>
      </c>
      <c r="K35">
        <v>1</v>
      </c>
      <c r="L35">
        <v>0</v>
      </c>
      <c r="M35">
        <v>0</v>
      </c>
      <c r="N35">
        <v>1</v>
      </c>
      <c r="O35">
        <v>0</v>
      </c>
      <c r="P35">
        <v>1</v>
      </c>
    </row>
    <row r="36" spans="1:16">
      <c r="A36" t="s">
        <v>92</v>
      </c>
      <c r="C36">
        <v>2</v>
      </c>
      <c r="D36">
        <v>3</v>
      </c>
      <c r="K36">
        <v>5</v>
      </c>
      <c r="L36">
        <v>0</v>
      </c>
      <c r="M36">
        <v>0.4</v>
      </c>
      <c r="N36">
        <v>0.6</v>
      </c>
      <c r="O36">
        <v>0</v>
      </c>
      <c r="P36">
        <v>5</v>
      </c>
    </row>
    <row r="37" spans="1:16">
      <c r="A37" t="s">
        <v>98</v>
      </c>
      <c r="C37">
        <v>1</v>
      </c>
      <c r="D37">
        <v>1</v>
      </c>
      <c r="K37">
        <v>2</v>
      </c>
      <c r="L37">
        <v>0</v>
      </c>
      <c r="M37">
        <v>0.5</v>
      </c>
      <c r="N37">
        <v>0.5</v>
      </c>
      <c r="O37">
        <v>0</v>
      </c>
      <c r="P37">
        <v>2</v>
      </c>
    </row>
    <row r="38" spans="1:16">
      <c r="A38" t="s">
        <v>100</v>
      </c>
      <c r="C38">
        <v>3</v>
      </c>
      <c r="D38">
        <v>4</v>
      </c>
      <c r="K38">
        <v>7</v>
      </c>
      <c r="L38">
        <v>0</v>
      </c>
      <c r="M38">
        <v>0.42857142857142855</v>
      </c>
      <c r="N38">
        <v>0.5714285714285714</v>
      </c>
      <c r="O38">
        <v>0</v>
      </c>
      <c r="P38">
        <v>7</v>
      </c>
    </row>
    <row r="39" spans="1:16">
      <c r="A39" t="s">
        <v>102</v>
      </c>
      <c r="C39">
        <v>1</v>
      </c>
      <c r="K39">
        <v>1</v>
      </c>
      <c r="L39">
        <v>0</v>
      </c>
      <c r="M39">
        <v>1</v>
      </c>
      <c r="N39">
        <v>0</v>
      </c>
      <c r="O39">
        <v>0</v>
      </c>
      <c r="P39">
        <v>1</v>
      </c>
    </row>
    <row r="40" spans="1:16">
      <c r="A40" t="s">
        <v>106</v>
      </c>
      <c r="D40">
        <v>1</v>
      </c>
      <c r="K40">
        <v>1</v>
      </c>
      <c r="L40">
        <v>0</v>
      </c>
      <c r="M40">
        <v>0</v>
      </c>
      <c r="N40">
        <v>1</v>
      </c>
      <c r="O40">
        <v>0</v>
      </c>
      <c r="P40">
        <v>1</v>
      </c>
    </row>
    <row r="41" spans="1:16">
      <c r="A41" t="s">
        <v>110</v>
      </c>
      <c r="C41">
        <v>3</v>
      </c>
      <c r="D41">
        <v>3</v>
      </c>
      <c r="K41">
        <v>6</v>
      </c>
      <c r="L41">
        <v>0</v>
      </c>
      <c r="M41">
        <v>0.5</v>
      </c>
      <c r="N41">
        <v>0.5</v>
      </c>
      <c r="O41">
        <v>0</v>
      </c>
      <c r="P41">
        <v>6</v>
      </c>
    </row>
    <row r="42" spans="1:16">
      <c r="A42" t="s">
        <v>112</v>
      </c>
      <c r="D42">
        <v>1</v>
      </c>
      <c r="K42">
        <v>1</v>
      </c>
      <c r="L42">
        <v>0</v>
      </c>
      <c r="M42">
        <v>0</v>
      </c>
      <c r="N42">
        <v>1</v>
      </c>
      <c r="O42">
        <v>0</v>
      </c>
      <c r="P42">
        <v>1</v>
      </c>
    </row>
    <row r="43" spans="1:16">
      <c r="A43" t="s">
        <v>115</v>
      </c>
      <c r="B43">
        <v>2</v>
      </c>
      <c r="C43">
        <v>1</v>
      </c>
      <c r="K43">
        <v>3</v>
      </c>
      <c r="L43">
        <v>0.66666666666666663</v>
      </c>
      <c r="M43">
        <v>0.33333333333333331</v>
      </c>
      <c r="N43">
        <v>0</v>
      </c>
      <c r="O43">
        <v>0</v>
      </c>
      <c r="P43">
        <v>3</v>
      </c>
    </row>
    <row r="44" spans="1:16">
      <c r="A44" t="s">
        <v>117</v>
      </c>
      <c r="B44">
        <v>1</v>
      </c>
      <c r="C44">
        <v>1</v>
      </c>
      <c r="K44">
        <v>2</v>
      </c>
      <c r="L44">
        <v>0.5</v>
      </c>
      <c r="M44">
        <v>0.5</v>
      </c>
      <c r="N44">
        <v>0</v>
      </c>
      <c r="O44">
        <v>0</v>
      </c>
      <c r="P44">
        <v>2</v>
      </c>
    </row>
    <row r="45" spans="1:16">
      <c r="A45" t="s">
        <v>121</v>
      </c>
      <c r="B45">
        <v>1</v>
      </c>
      <c r="K45">
        <v>1</v>
      </c>
      <c r="L45">
        <v>1</v>
      </c>
      <c r="M45">
        <v>0</v>
      </c>
      <c r="N45">
        <v>0</v>
      </c>
      <c r="O45">
        <v>0</v>
      </c>
      <c r="P45">
        <v>1</v>
      </c>
    </row>
    <row r="46" spans="1:16">
      <c r="A46" t="s">
        <v>123</v>
      </c>
      <c r="C46">
        <v>1</v>
      </c>
      <c r="K46">
        <v>1</v>
      </c>
      <c r="L46">
        <v>0</v>
      </c>
      <c r="M46">
        <v>1</v>
      </c>
      <c r="N46">
        <v>0</v>
      </c>
      <c r="O46">
        <v>0</v>
      </c>
      <c r="P46">
        <v>1</v>
      </c>
    </row>
    <row r="47" spans="1:16">
      <c r="A47" t="s">
        <v>125</v>
      </c>
      <c r="B47">
        <v>2</v>
      </c>
      <c r="C47">
        <v>2</v>
      </c>
      <c r="D47">
        <v>1</v>
      </c>
      <c r="E47">
        <v>1</v>
      </c>
      <c r="K47">
        <v>6</v>
      </c>
      <c r="L47">
        <v>0.33333333333333331</v>
      </c>
      <c r="M47">
        <v>0.33333333333333331</v>
      </c>
      <c r="N47">
        <v>0.16666666666666666</v>
      </c>
      <c r="O47">
        <v>0.16666666666666666</v>
      </c>
      <c r="P47">
        <v>6</v>
      </c>
    </row>
    <row r="48" spans="1:16">
      <c r="A48" t="s">
        <v>127</v>
      </c>
      <c r="C48">
        <v>7</v>
      </c>
      <c r="D48">
        <v>2</v>
      </c>
      <c r="K48">
        <v>9</v>
      </c>
      <c r="L48">
        <v>0</v>
      </c>
      <c r="M48">
        <v>0.77777777777777779</v>
      </c>
      <c r="N48">
        <v>0.22222222222222221</v>
      </c>
      <c r="O48">
        <v>0</v>
      </c>
      <c r="P48">
        <v>9</v>
      </c>
    </row>
    <row r="49" spans="1:16">
      <c r="A49" t="s">
        <v>129</v>
      </c>
      <c r="C49">
        <v>1</v>
      </c>
      <c r="D49">
        <v>1</v>
      </c>
      <c r="K49">
        <v>2</v>
      </c>
      <c r="L49">
        <v>0</v>
      </c>
      <c r="M49">
        <v>0.5</v>
      </c>
      <c r="N49">
        <v>0.5</v>
      </c>
      <c r="O49">
        <v>0</v>
      </c>
      <c r="P49">
        <v>2</v>
      </c>
    </row>
    <row r="50" spans="1:16">
      <c r="A50" t="s">
        <v>133</v>
      </c>
      <c r="B50">
        <v>2</v>
      </c>
      <c r="C50">
        <v>7</v>
      </c>
      <c r="D50">
        <v>6</v>
      </c>
      <c r="K50">
        <v>15</v>
      </c>
      <c r="L50">
        <v>0.13333333333333333</v>
      </c>
      <c r="M50">
        <v>0.46666666666666667</v>
      </c>
      <c r="N50">
        <v>0.4</v>
      </c>
      <c r="O50">
        <v>0</v>
      </c>
      <c r="P50">
        <v>15</v>
      </c>
    </row>
    <row r="51" spans="1:16">
      <c r="A51" t="s">
        <v>135</v>
      </c>
      <c r="B51">
        <v>2</v>
      </c>
      <c r="C51">
        <v>11</v>
      </c>
      <c r="D51">
        <v>7</v>
      </c>
      <c r="K51">
        <v>20</v>
      </c>
      <c r="L51">
        <v>0.1</v>
      </c>
      <c r="M51">
        <v>0.55000000000000004</v>
      </c>
      <c r="N51">
        <v>0.35</v>
      </c>
      <c r="O51">
        <v>0</v>
      </c>
      <c r="P51">
        <v>20</v>
      </c>
    </row>
    <row r="52" spans="1:16">
      <c r="A52" t="s">
        <v>137</v>
      </c>
      <c r="B52">
        <v>4</v>
      </c>
      <c r="C52">
        <v>6</v>
      </c>
      <c r="D52">
        <v>10</v>
      </c>
      <c r="K52">
        <v>20</v>
      </c>
      <c r="L52">
        <v>0.2</v>
      </c>
      <c r="M52">
        <v>0.3</v>
      </c>
      <c r="N52">
        <v>0.5</v>
      </c>
      <c r="O52">
        <v>0</v>
      </c>
      <c r="P52">
        <v>20</v>
      </c>
    </row>
    <row r="53" spans="1:16">
      <c r="A53" t="s">
        <v>139</v>
      </c>
      <c r="C53">
        <v>1</v>
      </c>
      <c r="K53">
        <v>1</v>
      </c>
      <c r="L53">
        <v>0</v>
      </c>
      <c r="M53">
        <v>1</v>
      </c>
      <c r="N53">
        <v>0</v>
      </c>
      <c r="O53">
        <v>0</v>
      </c>
      <c r="P53">
        <v>1</v>
      </c>
    </row>
    <row r="54" spans="1:16">
      <c r="A54" t="s">
        <v>141</v>
      </c>
      <c r="C54">
        <v>8</v>
      </c>
      <c r="K54">
        <v>8</v>
      </c>
      <c r="L54">
        <v>0</v>
      </c>
      <c r="M54">
        <v>1</v>
      </c>
      <c r="N54">
        <v>0</v>
      </c>
      <c r="O54">
        <v>0</v>
      </c>
      <c r="P54">
        <v>8</v>
      </c>
    </row>
    <row r="55" spans="1:16">
      <c r="A55" t="s">
        <v>143</v>
      </c>
      <c r="B55">
        <v>1</v>
      </c>
      <c r="C55">
        <v>5</v>
      </c>
      <c r="D55">
        <v>45</v>
      </c>
      <c r="H55">
        <v>1</v>
      </c>
      <c r="K55">
        <v>52</v>
      </c>
      <c r="L55">
        <v>1.9230769230769232E-2</v>
      </c>
      <c r="M55">
        <v>9.6153846153846159E-2</v>
      </c>
      <c r="N55">
        <v>0.86538461538461542</v>
      </c>
      <c r="O55">
        <v>1.9230769230769232E-2</v>
      </c>
      <c r="P55">
        <v>52</v>
      </c>
    </row>
    <row r="56" spans="1:16">
      <c r="A56" t="s">
        <v>145</v>
      </c>
      <c r="B56">
        <v>1</v>
      </c>
      <c r="C56">
        <v>6</v>
      </c>
      <c r="D56">
        <v>6</v>
      </c>
      <c r="K56">
        <v>13</v>
      </c>
      <c r="L56">
        <v>7.6923076923076927E-2</v>
      </c>
      <c r="M56">
        <v>0.46153846153846156</v>
      </c>
      <c r="N56">
        <v>0.46153846153846156</v>
      </c>
      <c r="O56">
        <v>0</v>
      </c>
      <c r="P56">
        <v>13</v>
      </c>
    </row>
    <row r="57" spans="1:16">
      <c r="A57" t="s">
        <v>147</v>
      </c>
      <c r="C57">
        <v>1</v>
      </c>
      <c r="D57">
        <v>2</v>
      </c>
      <c r="K57">
        <v>3</v>
      </c>
      <c r="L57">
        <v>0</v>
      </c>
      <c r="M57">
        <v>0.33333333333333331</v>
      </c>
      <c r="N57">
        <v>0.66666666666666663</v>
      </c>
      <c r="O57">
        <v>0</v>
      </c>
      <c r="P57">
        <v>3</v>
      </c>
    </row>
    <row r="58" spans="1:16">
      <c r="A58" t="s">
        <v>149</v>
      </c>
      <c r="C58">
        <v>1</v>
      </c>
      <c r="K58">
        <v>1</v>
      </c>
      <c r="L58">
        <v>0</v>
      </c>
      <c r="M58">
        <v>1</v>
      </c>
      <c r="N58">
        <v>0</v>
      </c>
      <c r="O58">
        <v>0</v>
      </c>
      <c r="P58">
        <v>1</v>
      </c>
    </row>
    <row r="59" spans="1:16">
      <c r="A59" t="s">
        <v>153</v>
      </c>
      <c r="C59">
        <v>9</v>
      </c>
      <c r="D59">
        <v>5</v>
      </c>
      <c r="K59">
        <v>14</v>
      </c>
      <c r="L59">
        <v>0</v>
      </c>
      <c r="M59">
        <v>0.6428571428571429</v>
      </c>
      <c r="N59">
        <v>0.35714285714285715</v>
      </c>
      <c r="O59">
        <v>0</v>
      </c>
      <c r="P59">
        <v>14</v>
      </c>
    </row>
    <row r="60" spans="1:16">
      <c r="A60" t="s">
        <v>155</v>
      </c>
      <c r="B60">
        <v>5</v>
      </c>
      <c r="C60">
        <v>6</v>
      </c>
      <c r="D60">
        <v>10</v>
      </c>
      <c r="K60">
        <v>21</v>
      </c>
      <c r="L60">
        <v>0.23809523809523808</v>
      </c>
      <c r="M60">
        <v>0.2857142857142857</v>
      </c>
      <c r="N60">
        <v>0.47619047619047616</v>
      </c>
      <c r="O60">
        <v>0</v>
      </c>
      <c r="P60">
        <v>21</v>
      </c>
    </row>
    <row r="61" spans="1:16">
      <c r="A61" t="s">
        <v>159</v>
      </c>
      <c r="C61">
        <v>23</v>
      </c>
      <c r="D61">
        <v>38</v>
      </c>
      <c r="K61">
        <v>61</v>
      </c>
      <c r="L61">
        <v>0</v>
      </c>
      <c r="M61">
        <v>0.37704918032786883</v>
      </c>
      <c r="N61">
        <v>0.62295081967213117</v>
      </c>
      <c r="O61">
        <v>0</v>
      </c>
      <c r="P61">
        <v>61</v>
      </c>
    </row>
    <row r="62" spans="1:16">
      <c r="A62" t="s">
        <v>161</v>
      </c>
      <c r="B62">
        <v>14</v>
      </c>
      <c r="C62">
        <v>40</v>
      </c>
      <c r="D62">
        <v>66</v>
      </c>
      <c r="E62">
        <v>3</v>
      </c>
      <c r="K62">
        <v>123</v>
      </c>
      <c r="L62">
        <v>0.11382113821138211</v>
      </c>
      <c r="M62">
        <v>0.32520325203252032</v>
      </c>
      <c r="N62">
        <v>0.53658536585365857</v>
      </c>
      <c r="O62">
        <v>2.4390243902439025E-2</v>
      </c>
      <c r="P62">
        <v>123</v>
      </c>
    </row>
    <row r="63" spans="1:16">
      <c r="A63" t="s">
        <v>165</v>
      </c>
      <c r="B63">
        <v>1</v>
      </c>
      <c r="C63">
        <v>38</v>
      </c>
      <c r="D63">
        <v>52</v>
      </c>
      <c r="G63">
        <v>1</v>
      </c>
      <c r="I63">
        <v>1</v>
      </c>
      <c r="K63">
        <v>93</v>
      </c>
      <c r="L63">
        <v>1.0752688172043012E-2</v>
      </c>
      <c r="M63">
        <v>0.40860215053763443</v>
      </c>
      <c r="N63">
        <v>0.55913978494623651</v>
      </c>
      <c r="O63">
        <v>2.1505376344086023E-2</v>
      </c>
      <c r="P63">
        <v>93</v>
      </c>
    </row>
    <row r="64" spans="1:16">
      <c r="A64" t="s">
        <v>167</v>
      </c>
      <c r="B64">
        <v>3</v>
      </c>
      <c r="C64">
        <v>13</v>
      </c>
      <c r="D64">
        <v>3</v>
      </c>
      <c r="G64">
        <v>1</v>
      </c>
      <c r="K64">
        <v>20</v>
      </c>
      <c r="L64">
        <v>0.15</v>
      </c>
      <c r="M64">
        <v>0.65</v>
      </c>
      <c r="N64">
        <v>0.15</v>
      </c>
      <c r="O64">
        <v>0.05</v>
      </c>
      <c r="P64">
        <v>20</v>
      </c>
    </row>
    <row r="65" spans="1:16">
      <c r="A65" t="s">
        <v>169</v>
      </c>
      <c r="C65">
        <v>6</v>
      </c>
      <c r="D65">
        <v>3</v>
      </c>
      <c r="K65">
        <v>9</v>
      </c>
      <c r="L65">
        <v>0</v>
      </c>
      <c r="M65">
        <v>0.66666666666666663</v>
      </c>
      <c r="N65">
        <v>0.33333333333333331</v>
      </c>
      <c r="O65">
        <v>0</v>
      </c>
      <c r="P65">
        <v>9</v>
      </c>
    </row>
    <row r="66" spans="1:16">
      <c r="A66" t="s">
        <v>171</v>
      </c>
      <c r="C66">
        <v>2</v>
      </c>
      <c r="D66">
        <v>1</v>
      </c>
      <c r="K66">
        <v>3</v>
      </c>
      <c r="L66">
        <v>0</v>
      </c>
      <c r="M66">
        <v>0.66666666666666663</v>
      </c>
      <c r="N66">
        <v>0.33333333333333331</v>
      </c>
      <c r="O66">
        <v>0</v>
      </c>
      <c r="P66">
        <v>3</v>
      </c>
    </row>
    <row r="67" spans="1:16">
      <c r="A67" t="s">
        <v>173</v>
      </c>
      <c r="C67">
        <v>16</v>
      </c>
      <c r="D67">
        <v>15</v>
      </c>
      <c r="K67">
        <v>31</v>
      </c>
      <c r="L67">
        <v>0</v>
      </c>
      <c r="M67">
        <v>0.5161290322580645</v>
      </c>
      <c r="N67">
        <v>0.4838709677419355</v>
      </c>
      <c r="O67">
        <v>0</v>
      </c>
      <c r="P67">
        <v>31</v>
      </c>
    </row>
    <row r="68" spans="1:16">
      <c r="A68" t="s">
        <v>175</v>
      </c>
      <c r="B68">
        <v>1</v>
      </c>
      <c r="C68">
        <v>4</v>
      </c>
      <c r="D68">
        <v>1</v>
      </c>
      <c r="K68">
        <v>6</v>
      </c>
      <c r="L68">
        <v>0.16666666666666666</v>
      </c>
      <c r="M68">
        <v>0.66666666666666663</v>
      </c>
      <c r="N68">
        <v>0.16666666666666666</v>
      </c>
      <c r="O68">
        <v>0</v>
      </c>
      <c r="P68">
        <v>6</v>
      </c>
    </row>
    <row r="69" spans="1:16">
      <c r="A69" t="s">
        <v>181</v>
      </c>
      <c r="B69">
        <v>1</v>
      </c>
      <c r="C69">
        <v>7</v>
      </c>
      <c r="D69">
        <v>14</v>
      </c>
      <c r="K69">
        <v>22</v>
      </c>
      <c r="L69">
        <v>4.5454545454545456E-2</v>
      </c>
      <c r="M69">
        <v>0.31818181818181818</v>
      </c>
      <c r="N69">
        <v>0.63636363636363635</v>
      </c>
      <c r="O69">
        <v>0</v>
      </c>
      <c r="P69">
        <v>22</v>
      </c>
    </row>
    <row r="70" spans="1:16">
      <c r="A70" t="s">
        <v>183</v>
      </c>
      <c r="B70">
        <v>2</v>
      </c>
      <c r="C70">
        <v>4</v>
      </c>
      <c r="K70">
        <v>6</v>
      </c>
      <c r="L70">
        <v>0.33333333333333331</v>
      </c>
      <c r="M70">
        <v>0.66666666666666663</v>
      </c>
      <c r="N70">
        <v>0</v>
      </c>
      <c r="O70">
        <v>0</v>
      </c>
      <c r="P70">
        <v>6</v>
      </c>
    </row>
    <row r="71" spans="1:16">
      <c r="A71" t="s">
        <v>711</v>
      </c>
      <c r="B71">
        <v>365</v>
      </c>
      <c r="C71">
        <v>1783</v>
      </c>
      <c r="D71">
        <v>2227</v>
      </c>
      <c r="E71">
        <v>20</v>
      </c>
      <c r="F71">
        <v>2</v>
      </c>
      <c r="G71">
        <v>7</v>
      </c>
      <c r="H71">
        <v>8</v>
      </c>
      <c r="I71">
        <v>7</v>
      </c>
      <c r="J71">
        <v>1</v>
      </c>
      <c r="K71">
        <v>4420</v>
      </c>
    </row>
    <row r="72" spans="1:16">
      <c r="A72" t="s">
        <v>185</v>
      </c>
      <c r="C72">
        <v>13</v>
      </c>
      <c r="D72">
        <v>20</v>
      </c>
      <c r="K72">
        <v>33</v>
      </c>
      <c r="L72">
        <v>0</v>
      </c>
      <c r="M72">
        <v>0.39393939393939392</v>
      </c>
      <c r="N72">
        <v>0.60606060606060608</v>
      </c>
      <c r="O72">
        <v>0</v>
      </c>
      <c r="P72">
        <v>33</v>
      </c>
    </row>
    <row r="73" spans="1:16">
      <c r="A73" t="s">
        <v>187</v>
      </c>
      <c r="B73">
        <v>1</v>
      </c>
      <c r="C73">
        <v>2</v>
      </c>
      <c r="D73">
        <v>5</v>
      </c>
      <c r="K73">
        <v>8</v>
      </c>
      <c r="L73">
        <v>0.125</v>
      </c>
      <c r="M73">
        <v>0.25</v>
      </c>
      <c r="N73">
        <v>0.625</v>
      </c>
      <c r="O73">
        <v>0</v>
      </c>
      <c r="P73">
        <v>8</v>
      </c>
    </row>
    <row r="74" spans="1:16">
      <c r="A74" t="s">
        <v>189</v>
      </c>
      <c r="C74">
        <v>4</v>
      </c>
      <c r="D74">
        <v>4</v>
      </c>
      <c r="K74">
        <v>8</v>
      </c>
      <c r="L74">
        <v>0</v>
      </c>
      <c r="M74">
        <v>0.5</v>
      </c>
      <c r="N74">
        <v>0.5</v>
      </c>
      <c r="O74">
        <v>0</v>
      </c>
      <c r="P74">
        <v>8</v>
      </c>
    </row>
    <row r="75" spans="1:16">
      <c r="A75" t="s">
        <v>196</v>
      </c>
      <c r="D75">
        <v>1</v>
      </c>
      <c r="K75">
        <v>1</v>
      </c>
      <c r="L75">
        <v>0</v>
      </c>
      <c r="M75">
        <v>0</v>
      </c>
      <c r="N75">
        <v>1</v>
      </c>
      <c r="O75">
        <v>0</v>
      </c>
      <c r="P75">
        <v>1</v>
      </c>
    </row>
    <row r="76" spans="1:16">
      <c r="A76" t="s">
        <v>198</v>
      </c>
      <c r="B76">
        <v>2</v>
      </c>
      <c r="K76">
        <v>2</v>
      </c>
      <c r="L76">
        <v>1</v>
      </c>
      <c r="M76">
        <v>0</v>
      </c>
      <c r="N76">
        <v>0</v>
      </c>
      <c r="O76">
        <v>0</v>
      </c>
      <c r="P76">
        <v>2</v>
      </c>
    </row>
    <row r="77" spans="1:16">
      <c r="A77" t="s">
        <v>200</v>
      </c>
      <c r="B77">
        <v>1</v>
      </c>
      <c r="C77">
        <v>4</v>
      </c>
      <c r="D77">
        <v>6</v>
      </c>
      <c r="K77">
        <v>11</v>
      </c>
      <c r="L77">
        <v>9.0909090909090912E-2</v>
      </c>
      <c r="M77">
        <v>0.36363636363636365</v>
      </c>
      <c r="N77">
        <v>0.54545454545454541</v>
      </c>
      <c r="O77">
        <v>0</v>
      </c>
      <c r="P77">
        <v>11</v>
      </c>
    </row>
    <row r="78" spans="1:16">
      <c r="A78" t="s">
        <v>202</v>
      </c>
      <c r="B78">
        <v>2</v>
      </c>
      <c r="C78">
        <v>12</v>
      </c>
      <c r="D78">
        <v>41</v>
      </c>
      <c r="E78">
        <v>1</v>
      </c>
      <c r="I78">
        <v>1</v>
      </c>
      <c r="K78">
        <v>57</v>
      </c>
      <c r="L78">
        <v>3.5087719298245612E-2</v>
      </c>
      <c r="M78">
        <v>0.21052631578947367</v>
      </c>
      <c r="N78">
        <v>0.7192982456140351</v>
      </c>
      <c r="O78">
        <v>3.5087719298245612E-2</v>
      </c>
      <c r="P78">
        <v>57</v>
      </c>
    </row>
    <row r="79" spans="1:16">
      <c r="A79" t="s">
        <v>204</v>
      </c>
      <c r="C79">
        <v>3</v>
      </c>
      <c r="D79">
        <v>5</v>
      </c>
      <c r="K79">
        <v>8</v>
      </c>
      <c r="L79">
        <v>0</v>
      </c>
      <c r="M79">
        <v>0.375</v>
      </c>
      <c r="N79">
        <v>0.625</v>
      </c>
      <c r="O79">
        <v>0</v>
      </c>
      <c r="P79">
        <v>8</v>
      </c>
    </row>
    <row r="80" spans="1:16">
      <c r="A80" t="s">
        <v>206</v>
      </c>
      <c r="B80">
        <v>1</v>
      </c>
      <c r="K80">
        <v>1</v>
      </c>
      <c r="L80">
        <v>1</v>
      </c>
      <c r="M80">
        <v>0</v>
      </c>
      <c r="N80">
        <v>0</v>
      </c>
      <c r="O80">
        <v>0</v>
      </c>
      <c r="P80">
        <v>1</v>
      </c>
    </row>
    <row r="81" spans="1:16">
      <c r="A81" t="s">
        <v>208</v>
      </c>
      <c r="B81">
        <v>2</v>
      </c>
      <c r="C81">
        <v>6</v>
      </c>
      <c r="D81">
        <v>6</v>
      </c>
      <c r="K81">
        <v>14</v>
      </c>
      <c r="L81">
        <v>0.14285714285714285</v>
      </c>
      <c r="M81">
        <v>0.42857142857142855</v>
      </c>
      <c r="N81">
        <v>0.42857142857142855</v>
      </c>
      <c r="O81">
        <v>0</v>
      </c>
      <c r="P81">
        <v>14</v>
      </c>
    </row>
    <row r="82" spans="1:16">
      <c r="A82" t="s">
        <v>220</v>
      </c>
      <c r="B82">
        <v>1</v>
      </c>
      <c r="C82">
        <v>6</v>
      </c>
      <c r="D82">
        <v>20</v>
      </c>
      <c r="K82">
        <v>27</v>
      </c>
      <c r="L82">
        <v>3.7037037037037035E-2</v>
      </c>
      <c r="M82">
        <v>0.22222222222222221</v>
      </c>
      <c r="N82">
        <v>0.7407407407407407</v>
      </c>
      <c r="O82">
        <v>0</v>
      </c>
      <c r="P82">
        <v>27</v>
      </c>
    </row>
    <row r="83" spans="1:16">
      <c r="A83" t="s">
        <v>224</v>
      </c>
      <c r="B83">
        <v>1</v>
      </c>
      <c r="C83">
        <v>4</v>
      </c>
      <c r="K83">
        <v>5</v>
      </c>
      <c r="L83">
        <v>0.2</v>
      </c>
      <c r="M83">
        <v>0.8</v>
      </c>
      <c r="N83">
        <v>0</v>
      </c>
      <c r="O83">
        <v>0</v>
      </c>
      <c r="P83">
        <v>5</v>
      </c>
    </row>
    <row r="84" spans="1:16">
      <c r="A84" t="s">
        <v>228</v>
      </c>
      <c r="B84">
        <v>1</v>
      </c>
      <c r="C84">
        <v>11</v>
      </c>
      <c r="D84">
        <v>11</v>
      </c>
      <c r="K84">
        <v>23</v>
      </c>
      <c r="L84">
        <v>4.3478260869565216E-2</v>
      </c>
      <c r="M84">
        <v>0.47826086956521741</v>
      </c>
      <c r="N84">
        <v>0.47826086956521741</v>
      </c>
      <c r="O84">
        <v>0</v>
      </c>
      <c r="P84">
        <v>23</v>
      </c>
    </row>
    <row r="85" spans="1:16">
      <c r="A85" t="s">
        <v>230</v>
      </c>
      <c r="C85">
        <v>31</v>
      </c>
      <c r="D85">
        <v>64</v>
      </c>
      <c r="K85">
        <v>95</v>
      </c>
      <c r="L85">
        <v>0</v>
      </c>
      <c r="M85">
        <v>0.32631578947368423</v>
      </c>
      <c r="N85">
        <v>0.67368421052631577</v>
      </c>
      <c r="O85">
        <v>0</v>
      </c>
      <c r="P85">
        <v>95</v>
      </c>
    </row>
    <row r="86" spans="1:16">
      <c r="A86" t="s">
        <v>232</v>
      </c>
      <c r="B86">
        <v>7</v>
      </c>
      <c r="C86">
        <v>37</v>
      </c>
      <c r="D86">
        <v>71</v>
      </c>
      <c r="I86">
        <v>1</v>
      </c>
      <c r="K86">
        <v>116</v>
      </c>
      <c r="L86">
        <v>6.0344827586206899E-2</v>
      </c>
      <c r="M86">
        <v>0.31896551724137934</v>
      </c>
      <c r="N86">
        <v>0.61206896551724133</v>
      </c>
      <c r="O86">
        <v>8.6206896551724137E-3</v>
      </c>
      <c r="P86">
        <v>116</v>
      </c>
    </row>
    <row r="87" spans="1:16">
      <c r="A87" t="s">
        <v>234</v>
      </c>
      <c r="C87">
        <v>5</v>
      </c>
      <c r="D87">
        <v>1</v>
      </c>
      <c r="K87">
        <v>6</v>
      </c>
      <c r="L87">
        <v>0</v>
      </c>
      <c r="M87">
        <v>0.83333333333333337</v>
      </c>
      <c r="N87">
        <v>0.16666666666666666</v>
      </c>
      <c r="O87">
        <v>0</v>
      </c>
      <c r="P87">
        <v>6</v>
      </c>
    </row>
    <row r="88" spans="1:16">
      <c r="A88" t="s">
        <v>236</v>
      </c>
      <c r="C88">
        <v>3</v>
      </c>
      <c r="D88">
        <v>4</v>
      </c>
      <c r="K88">
        <v>7</v>
      </c>
      <c r="L88">
        <v>0</v>
      </c>
      <c r="M88">
        <v>0.42857142857142855</v>
      </c>
      <c r="N88">
        <v>0.5714285714285714</v>
      </c>
      <c r="O88">
        <v>0</v>
      </c>
      <c r="P88">
        <v>7</v>
      </c>
    </row>
    <row r="89" spans="1:16">
      <c r="A89" t="s">
        <v>238</v>
      </c>
      <c r="C89">
        <v>2</v>
      </c>
      <c r="D89">
        <v>3</v>
      </c>
      <c r="K89">
        <v>5</v>
      </c>
      <c r="L89">
        <v>0</v>
      </c>
      <c r="M89">
        <v>0.4</v>
      </c>
      <c r="N89">
        <v>0.6</v>
      </c>
      <c r="O89">
        <v>0</v>
      </c>
      <c r="P89">
        <v>5</v>
      </c>
    </row>
    <row r="90" spans="1:16">
      <c r="A90" t="s">
        <v>242</v>
      </c>
      <c r="C90">
        <v>6</v>
      </c>
      <c r="K90">
        <v>6</v>
      </c>
      <c r="L90">
        <v>0</v>
      </c>
      <c r="M90">
        <v>1</v>
      </c>
      <c r="N90">
        <v>0</v>
      </c>
      <c r="O90">
        <v>0</v>
      </c>
      <c r="P90">
        <v>6</v>
      </c>
    </row>
    <row r="91" spans="1:16">
      <c r="A91" t="s">
        <v>244</v>
      </c>
      <c r="C91">
        <v>3</v>
      </c>
      <c r="K91">
        <v>3</v>
      </c>
      <c r="L91">
        <v>0</v>
      </c>
      <c r="M91">
        <v>1</v>
      </c>
      <c r="N91">
        <v>0</v>
      </c>
      <c r="O91">
        <v>0</v>
      </c>
      <c r="P91">
        <v>3</v>
      </c>
    </row>
    <row r="92" spans="1:16">
      <c r="A92" t="s">
        <v>248</v>
      </c>
      <c r="B92">
        <v>4</v>
      </c>
      <c r="C92">
        <v>2</v>
      </c>
      <c r="D92">
        <v>1</v>
      </c>
      <c r="K92">
        <v>7</v>
      </c>
      <c r="L92">
        <v>0.5714285714285714</v>
      </c>
      <c r="M92">
        <v>0.2857142857142857</v>
      </c>
      <c r="N92">
        <v>0.14285714285714285</v>
      </c>
      <c r="O92">
        <v>0</v>
      </c>
      <c r="P92">
        <v>7</v>
      </c>
    </row>
    <row r="93" spans="1:16">
      <c r="A93" t="s">
        <v>252</v>
      </c>
      <c r="C93">
        <v>11</v>
      </c>
      <c r="D93">
        <v>20</v>
      </c>
      <c r="K93">
        <v>31</v>
      </c>
      <c r="L93">
        <v>0</v>
      </c>
      <c r="M93">
        <v>0.35483870967741937</v>
      </c>
      <c r="N93">
        <v>0.64516129032258063</v>
      </c>
      <c r="O93">
        <v>0</v>
      </c>
      <c r="P93">
        <v>31</v>
      </c>
    </row>
    <row r="94" spans="1:16">
      <c r="A94" t="s">
        <v>254</v>
      </c>
      <c r="B94">
        <v>3</v>
      </c>
      <c r="C94">
        <v>26</v>
      </c>
      <c r="D94">
        <v>19</v>
      </c>
      <c r="E94">
        <v>2</v>
      </c>
      <c r="K94">
        <v>50</v>
      </c>
      <c r="L94">
        <v>0.06</v>
      </c>
      <c r="M94">
        <v>0.52</v>
      </c>
      <c r="N94">
        <v>0.38</v>
      </c>
      <c r="O94">
        <v>0.04</v>
      </c>
      <c r="P94">
        <v>50</v>
      </c>
    </row>
    <row r="95" spans="1:16">
      <c r="A95" t="s">
        <v>256</v>
      </c>
      <c r="B95">
        <v>1</v>
      </c>
      <c r="C95">
        <v>6</v>
      </c>
      <c r="D95">
        <v>7</v>
      </c>
      <c r="E95">
        <v>1</v>
      </c>
      <c r="K95">
        <v>15</v>
      </c>
      <c r="L95">
        <v>6.6666666666666666E-2</v>
      </c>
      <c r="M95">
        <v>0.4</v>
      </c>
      <c r="N95">
        <v>0.46666666666666667</v>
      </c>
      <c r="O95">
        <v>6.6666666666666666E-2</v>
      </c>
      <c r="P95">
        <v>15</v>
      </c>
    </row>
    <row r="96" spans="1:16">
      <c r="A96" t="s">
        <v>257</v>
      </c>
      <c r="C96">
        <v>2</v>
      </c>
      <c r="K96">
        <v>2</v>
      </c>
      <c r="L96">
        <v>0</v>
      </c>
      <c r="M96">
        <v>1</v>
      </c>
      <c r="N96">
        <v>0</v>
      </c>
      <c r="O96">
        <v>0</v>
      </c>
      <c r="P96">
        <v>2</v>
      </c>
    </row>
    <row r="97" spans="1:16">
      <c r="A97" t="s">
        <v>259</v>
      </c>
      <c r="C97">
        <v>1</v>
      </c>
      <c r="D97">
        <v>1</v>
      </c>
      <c r="K97">
        <v>2</v>
      </c>
      <c r="L97">
        <v>0</v>
      </c>
      <c r="M97">
        <v>0.5</v>
      </c>
      <c r="N97">
        <v>0.5</v>
      </c>
      <c r="O97">
        <v>0</v>
      </c>
      <c r="P97">
        <v>2</v>
      </c>
    </row>
    <row r="98" spans="1:16">
      <c r="A98" t="s">
        <v>261</v>
      </c>
      <c r="B98">
        <v>1</v>
      </c>
      <c r="K98">
        <v>1</v>
      </c>
      <c r="L98">
        <v>1</v>
      </c>
      <c r="M98">
        <v>0</v>
      </c>
      <c r="N98">
        <v>0</v>
      </c>
      <c r="O98">
        <v>0</v>
      </c>
      <c r="P98">
        <v>1</v>
      </c>
    </row>
    <row r="99" spans="1:16">
      <c r="A99" t="s">
        <v>263</v>
      </c>
      <c r="B99">
        <v>5</v>
      </c>
      <c r="C99">
        <v>22</v>
      </c>
      <c r="D99">
        <v>11</v>
      </c>
      <c r="K99">
        <v>38</v>
      </c>
      <c r="L99">
        <v>0.13157894736842105</v>
      </c>
      <c r="M99">
        <v>0.57894736842105265</v>
      </c>
      <c r="N99">
        <v>0.28947368421052633</v>
      </c>
      <c r="O99">
        <v>0</v>
      </c>
      <c r="P99">
        <v>38</v>
      </c>
    </row>
    <row r="100" spans="1:16">
      <c r="A100" t="s">
        <v>265</v>
      </c>
      <c r="C100">
        <v>2</v>
      </c>
      <c r="D100">
        <v>1</v>
      </c>
      <c r="K100">
        <v>3</v>
      </c>
      <c r="L100">
        <v>0</v>
      </c>
      <c r="M100">
        <v>0.66666666666666663</v>
      </c>
      <c r="N100">
        <v>0.33333333333333331</v>
      </c>
      <c r="O100">
        <v>0</v>
      </c>
      <c r="P100">
        <v>3</v>
      </c>
    </row>
    <row r="101" spans="1:16">
      <c r="A101" t="s">
        <v>747</v>
      </c>
      <c r="B101">
        <v>2</v>
      </c>
      <c r="K101">
        <v>2</v>
      </c>
      <c r="L101">
        <v>1</v>
      </c>
      <c r="M101">
        <v>0</v>
      </c>
      <c r="N101">
        <v>0</v>
      </c>
      <c r="O101">
        <v>0</v>
      </c>
      <c r="P101">
        <v>2</v>
      </c>
    </row>
    <row r="102" spans="1:16">
      <c r="A102" t="s">
        <v>271</v>
      </c>
      <c r="C102">
        <v>1</v>
      </c>
      <c r="K102">
        <v>1</v>
      </c>
      <c r="L102">
        <v>0</v>
      </c>
      <c r="M102">
        <v>1</v>
      </c>
      <c r="N102">
        <v>0</v>
      </c>
      <c r="O102">
        <v>0</v>
      </c>
      <c r="P102">
        <v>1</v>
      </c>
    </row>
    <row r="103" spans="1:16">
      <c r="A103" t="s">
        <v>273</v>
      </c>
      <c r="B103">
        <v>4</v>
      </c>
      <c r="C103">
        <v>20</v>
      </c>
      <c r="D103">
        <v>2</v>
      </c>
      <c r="K103">
        <v>26</v>
      </c>
      <c r="L103">
        <v>0.15384615384615385</v>
      </c>
      <c r="M103">
        <v>0.76923076923076927</v>
      </c>
      <c r="N103">
        <v>7.6923076923076927E-2</v>
      </c>
      <c r="O103">
        <v>0</v>
      </c>
      <c r="P103">
        <v>26</v>
      </c>
    </row>
    <row r="104" spans="1:16">
      <c r="A104" t="s">
        <v>275</v>
      </c>
      <c r="C104">
        <v>4</v>
      </c>
      <c r="K104">
        <v>4</v>
      </c>
      <c r="L104">
        <v>0</v>
      </c>
      <c r="M104">
        <v>1</v>
      </c>
      <c r="N104">
        <v>0</v>
      </c>
      <c r="O104">
        <v>0</v>
      </c>
      <c r="P104">
        <v>4</v>
      </c>
    </row>
    <row r="105" spans="1:16">
      <c r="A105" t="s">
        <v>277</v>
      </c>
      <c r="C105">
        <v>2</v>
      </c>
      <c r="K105">
        <v>2</v>
      </c>
      <c r="L105">
        <v>0</v>
      </c>
      <c r="M105">
        <v>1</v>
      </c>
      <c r="N105">
        <v>0</v>
      </c>
      <c r="O105">
        <v>0</v>
      </c>
      <c r="P105">
        <v>2</v>
      </c>
    </row>
    <row r="106" spans="1:16">
      <c r="A106" t="s">
        <v>279</v>
      </c>
      <c r="B106">
        <v>1</v>
      </c>
      <c r="C106">
        <v>1</v>
      </c>
      <c r="K106">
        <v>2</v>
      </c>
      <c r="L106">
        <v>0.5</v>
      </c>
      <c r="M106">
        <v>0.5</v>
      </c>
      <c r="N106">
        <v>0</v>
      </c>
      <c r="O106">
        <v>0</v>
      </c>
      <c r="P106">
        <v>2</v>
      </c>
    </row>
    <row r="107" spans="1:16">
      <c r="A107" t="s">
        <v>281</v>
      </c>
      <c r="B107">
        <v>1</v>
      </c>
      <c r="C107">
        <v>2</v>
      </c>
      <c r="D107">
        <v>5</v>
      </c>
      <c r="K107">
        <v>8</v>
      </c>
      <c r="L107">
        <v>0.125</v>
      </c>
      <c r="M107">
        <v>0.25</v>
      </c>
      <c r="N107">
        <v>0.625</v>
      </c>
      <c r="O107">
        <v>0</v>
      </c>
      <c r="P107">
        <v>8</v>
      </c>
    </row>
    <row r="108" spans="1:16">
      <c r="A108" t="s">
        <v>283</v>
      </c>
      <c r="B108">
        <v>2</v>
      </c>
      <c r="C108">
        <v>4</v>
      </c>
      <c r="K108">
        <v>6</v>
      </c>
      <c r="L108">
        <v>0.33333333333333331</v>
      </c>
      <c r="M108">
        <v>0.66666666666666663</v>
      </c>
      <c r="N108">
        <v>0</v>
      </c>
      <c r="O108">
        <v>0</v>
      </c>
      <c r="P108">
        <v>6</v>
      </c>
    </row>
    <row r="109" spans="1:16">
      <c r="A109" t="s">
        <v>285</v>
      </c>
      <c r="B109">
        <v>1</v>
      </c>
      <c r="C109">
        <v>13</v>
      </c>
      <c r="D109">
        <v>39</v>
      </c>
      <c r="K109">
        <v>53</v>
      </c>
      <c r="L109">
        <v>1.8867924528301886E-2</v>
      </c>
      <c r="M109">
        <v>0.24528301886792453</v>
      </c>
      <c r="N109">
        <v>0.73584905660377353</v>
      </c>
      <c r="O109">
        <v>0</v>
      </c>
      <c r="P109">
        <v>53</v>
      </c>
    </row>
    <row r="110" spans="1:16">
      <c r="A110" t="s">
        <v>289</v>
      </c>
      <c r="C110">
        <v>7</v>
      </c>
      <c r="D110">
        <v>34</v>
      </c>
      <c r="K110">
        <v>41</v>
      </c>
      <c r="L110">
        <v>0</v>
      </c>
      <c r="M110">
        <v>0.17073170731707318</v>
      </c>
      <c r="N110">
        <v>0.82926829268292679</v>
      </c>
      <c r="O110">
        <v>0</v>
      </c>
      <c r="P110">
        <v>41</v>
      </c>
    </row>
    <row r="111" spans="1:16">
      <c r="A111" t="s">
        <v>291</v>
      </c>
      <c r="D111">
        <v>1</v>
      </c>
      <c r="K111">
        <v>1</v>
      </c>
      <c r="L111">
        <v>0</v>
      </c>
      <c r="M111">
        <v>0</v>
      </c>
      <c r="N111">
        <v>1</v>
      </c>
      <c r="O111">
        <v>0</v>
      </c>
      <c r="P111">
        <v>1</v>
      </c>
    </row>
    <row r="112" spans="1:16">
      <c r="A112" t="s">
        <v>293</v>
      </c>
      <c r="C112">
        <v>1</v>
      </c>
      <c r="K112">
        <v>1</v>
      </c>
      <c r="L112">
        <v>0</v>
      </c>
      <c r="M112">
        <v>1</v>
      </c>
      <c r="N112">
        <v>0</v>
      </c>
      <c r="O112">
        <v>0</v>
      </c>
      <c r="P112">
        <v>1</v>
      </c>
    </row>
    <row r="113" spans="1:16">
      <c r="A113" t="s">
        <v>295</v>
      </c>
      <c r="B113">
        <v>2</v>
      </c>
      <c r="C113">
        <v>2</v>
      </c>
      <c r="D113">
        <v>2</v>
      </c>
      <c r="K113">
        <v>6</v>
      </c>
      <c r="L113">
        <v>0.33333333333333331</v>
      </c>
      <c r="M113">
        <v>0.33333333333333331</v>
      </c>
      <c r="N113">
        <v>0.33333333333333331</v>
      </c>
      <c r="O113">
        <v>0</v>
      </c>
      <c r="P113">
        <v>6</v>
      </c>
    </row>
    <row r="114" spans="1:16">
      <c r="A114" t="s">
        <v>297</v>
      </c>
      <c r="C114">
        <v>2</v>
      </c>
      <c r="K114">
        <v>2</v>
      </c>
      <c r="L114">
        <v>0</v>
      </c>
      <c r="M114">
        <v>1</v>
      </c>
      <c r="N114">
        <v>0</v>
      </c>
      <c r="O114">
        <v>0</v>
      </c>
      <c r="P114">
        <v>2</v>
      </c>
    </row>
    <row r="115" spans="1:16">
      <c r="A115" t="s">
        <v>301</v>
      </c>
      <c r="C115">
        <v>6</v>
      </c>
      <c r="D115">
        <v>9</v>
      </c>
      <c r="K115">
        <v>15</v>
      </c>
      <c r="L115">
        <v>0</v>
      </c>
      <c r="M115">
        <v>0.4</v>
      </c>
      <c r="N115">
        <v>0.6</v>
      </c>
      <c r="O115">
        <v>0</v>
      </c>
      <c r="P115">
        <v>15</v>
      </c>
    </row>
    <row r="116" spans="1:16">
      <c r="A116" t="s">
        <v>303</v>
      </c>
      <c r="C116">
        <v>7</v>
      </c>
      <c r="D116">
        <v>4</v>
      </c>
      <c r="K116">
        <v>11</v>
      </c>
      <c r="L116">
        <v>0</v>
      </c>
      <c r="M116">
        <v>0.63636363636363635</v>
      </c>
      <c r="N116">
        <v>0.36363636363636365</v>
      </c>
      <c r="O116">
        <v>0</v>
      </c>
      <c r="P116">
        <v>11</v>
      </c>
    </row>
    <row r="117" spans="1:16">
      <c r="A117" t="s">
        <v>305</v>
      </c>
      <c r="D117">
        <v>1</v>
      </c>
      <c r="K117">
        <v>1</v>
      </c>
      <c r="L117">
        <v>0</v>
      </c>
      <c r="M117">
        <v>0</v>
      </c>
      <c r="N117">
        <v>1</v>
      </c>
      <c r="O117">
        <v>0</v>
      </c>
      <c r="P117">
        <v>1</v>
      </c>
    </row>
    <row r="118" spans="1:16">
      <c r="A118" t="s">
        <v>307</v>
      </c>
      <c r="B118">
        <v>10</v>
      </c>
      <c r="C118">
        <v>32</v>
      </c>
      <c r="D118">
        <v>15</v>
      </c>
      <c r="G118">
        <v>1</v>
      </c>
      <c r="H118">
        <v>1</v>
      </c>
      <c r="K118">
        <v>59</v>
      </c>
      <c r="L118">
        <v>0.16949152542372881</v>
      </c>
      <c r="M118">
        <v>0.5423728813559322</v>
      </c>
      <c r="N118">
        <v>0.25423728813559321</v>
      </c>
      <c r="O118">
        <v>3.3898305084745763E-2</v>
      </c>
      <c r="P118">
        <v>59</v>
      </c>
    </row>
    <row r="119" spans="1:16">
      <c r="A119" t="s">
        <v>309</v>
      </c>
      <c r="C119">
        <v>2</v>
      </c>
      <c r="D119">
        <v>3</v>
      </c>
      <c r="K119">
        <v>5</v>
      </c>
      <c r="L119">
        <v>0</v>
      </c>
      <c r="M119">
        <v>0.4</v>
      </c>
      <c r="N119">
        <v>0.6</v>
      </c>
      <c r="O119">
        <v>0</v>
      </c>
      <c r="P119">
        <v>5</v>
      </c>
    </row>
    <row r="120" spans="1:16">
      <c r="A120" t="s">
        <v>311</v>
      </c>
      <c r="B120">
        <v>4</v>
      </c>
      <c r="C120">
        <v>3</v>
      </c>
      <c r="D120">
        <v>5</v>
      </c>
      <c r="K120">
        <v>12</v>
      </c>
      <c r="L120">
        <v>0.33333333333333331</v>
      </c>
      <c r="M120">
        <v>0.25</v>
      </c>
      <c r="N120">
        <v>0.41666666666666669</v>
      </c>
      <c r="O120">
        <v>0</v>
      </c>
      <c r="P120">
        <v>12</v>
      </c>
    </row>
    <row r="121" spans="1:16">
      <c r="A121" t="s">
        <v>313</v>
      </c>
      <c r="C121">
        <v>2</v>
      </c>
      <c r="D121">
        <v>4</v>
      </c>
      <c r="K121">
        <v>6</v>
      </c>
      <c r="L121">
        <v>0</v>
      </c>
      <c r="M121">
        <v>0.33333333333333331</v>
      </c>
      <c r="N121">
        <v>0.66666666666666663</v>
      </c>
      <c r="O121">
        <v>0</v>
      </c>
      <c r="P121">
        <v>6</v>
      </c>
    </row>
    <row r="122" spans="1:16">
      <c r="A122" t="s">
        <v>317</v>
      </c>
      <c r="C122">
        <v>19</v>
      </c>
      <c r="D122">
        <v>12</v>
      </c>
      <c r="E122">
        <v>6</v>
      </c>
      <c r="K122">
        <v>37</v>
      </c>
      <c r="L122">
        <v>0</v>
      </c>
      <c r="M122">
        <v>0.51351351351351349</v>
      </c>
      <c r="N122">
        <v>0.32432432432432434</v>
      </c>
      <c r="O122">
        <v>0.16216216216216217</v>
      </c>
      <c r="P122">
        <v>37</v>
      </c>
    </row>
    <row r="123" spans="1:16">
      <c r="A123" t="s">
        <v>319</v>
      </c>
      <c r="B123">
        <v>2</v>
      </c>
      <c r="C123">
        <v>23</v>
      </c>
      <c r="D123">
        <v>47</v>
      </c>
      <c r="K123">
        <v>72</v>
      </c>
      <c r="L123">
        <v>2.7777777777777776E-2</v>
      </c>
      <c r="M123">
        <v>0.31944444444444442</v>
      </c>
      <c r="N123">
        <v>0.65277777777777779</v>
      </c>
      <c r="O123">
        <v>0</v>
      </c>
      <c r="P123">
        <v>72</v>
      </c>
    </row>
    <row r="124" spans="1:16">
      <c r="A124" t="s">
        <v>321</v>
      </c>
      <c r="B124">
        <v>5</v>
      </c>
      <c r="C124">
        <v>3</v>
      </c>
      <c r="D124">
        <v>1</v>
      </c>
      <c r="K124">
        <v>9</v>
      </c>
      <c r="L124">
        <v>0.55555555555555558</v>
      </c>
      <c r="M124">
        <v>0.33333333333333331</v>
      </c>
      <c r="N124">
        <v>0.1111111111111111</v>
      </c>
      <c r="O124">
        <v>0</v>
      </c>
      <c r="P124">
        <v>9</v>
      </c>
    </row>
    <row r="125" spans="1:16">
      <c r="A125" t="s">
        <v>323</v>
      </c>
      <c r="C125">
        <v>3</v>
      </c>
      <c r="K125">
        <v>3</v>
      </c>
      <c r="L125">
        <v>0</v>
      </c>
      <c r="M125">
        <v>1</v>
      </c>
      <c r="N125">
        <v>0</v>
      </c>
      <c r="O125">
        <v>0</v>
      </c>
      <c r="P125">
        <v>3</v>
      </c>
    </row>
    <row r="126" spans="1:16">
      <c r="A126" t="s">
        <v>325</v>
      </c>
      <c r="C126">
        <v>2</v>
      </c>
      <c r="K126">
        <v>2</v>
      </c>
      <c r="L126">
        <v>0</v>
      </c>
      <c r="M126">
        <v>1</v>
      </c>
      <c r="N126">
        <v>0</v>
      </c>
      <c r="O126">
        <v>0</v>
      </c>
      <c r="P126">
        <v>2</v>
      </c>
    </row>
    <row r="127" spans="1:16">
      <c r="A127" t="s">
        <v>329</v>
      </c>
      <c r="C127">
        <v>6</v>
      </c>
      <c r="D127">
        <v>1</v>
      </c>
      <c r="K127">
        <v>7</v>
      </c>
      <c r="L127">
        <v>0</v>
      </c>
      <c r="M127">
        <v>0.8571428571428571</v>
      </c>
      <c r="N127">
        <v>0.14285714285714285</v>
      </c>
      <c r="O127">
        <v>0</v>
      </c>
      <c r="P127">
        <v>7</v>
      </c>
    </row>
    <row r="128" spans="1:16">
      <c r="A128" t="s">
        <v>331</v>
      </c>
      <c r="C128">
        <v>5</v>
      </c>
      <c r="D128">
        <v>4</v>
      </c>
      <c r="K128">
        <v>9</v>
      </c>
      <c r="L128">
        <v>0</v>
      </c>
      <c r="M128">
        <v>0.55555555555555558</v>
      </c>
      <c r="N128">
        <v>0.44444444444444442</v>
      </c>
      <c r="O128">
        <v>0</v>
      </c>
      <c r="P128">
        <v>9</v>
      </c>
    </row>
    <row r="129" spans="1:16">
      <c r="A129" t="s">
        <v>333</v>
      </c>
      <c r="C129">
        <v>1</v>
      </c>
      <c r="D129">
        <v>3</v>
      </c>
      <c r="K129">
        <v>4</v>
      </c>
      <c r="L129">
        <v>0</v>
      </c>
      <c r="M129">
        <v>0.25</v>
      </c>
      <c r="N129">
        <v>0.75</v>
      </c>
      <c r="O129">
        <v>0</v>
      </c>
      <c r="P129">
        <v>4</v>
      </c>
    </row>
    <row r="130" spans="1:16">
      <c r="A130" t="s">
        <v>335</v>
      </c>
      <c r="B130">
        <v>1</v>
      </c>
      <c r="C130">
        <v>2</v>
      </c>
      <c r="K130">
        <v>3</v>
      </c>
      <c r="L130">
        <v>0.33333333333333331</v>
      </c>
      <c r="M130">
        <v>0.66666666666666663</v>
      </c>
      <c r="N130">
        <v>0</v>
      </c>
      <c r="O130">
        <v>0</v>
      </c>
      <c r="P130">
        <v>3</v>
      </c>
    </row>
    <row r="131" spans="1:16">
      <c r="A131" t="s">
        <v>337</v>
      </c>
      <c r="B131">
        <v>1</v>
      </c>
      <c r="C131">
        <v>12</v>
      </c>
      <c r="D131">
        <v>7</v>
      </c>
      <c r="K131">
        <v>20</v>
      </c>
      <c r="L131">
        <v>0.05</v>
      </c>
      <c r="M131">
        <v>0.6</v>
      </c>
      <c r="N131">
        <v>0.35</v>
      </c>
      <c r="O131">
        <v>0</v>
      </c>
      <c r="P131">
        <v>20</v>
      </c>
    </row>
    <row r="132" spans="1:16">
      <c r="A132" t="s">
        <v>339</v>
      </c>
      <c r="B132">
        <v>4</v>
      </c>
      <c r="C132">
        <v>12</v>
      </c>
      <c r="D132">
        <v>2</v>
      </c>
      <c r="K132">
        <v>18</v>
      </c>
      <c r="L132">
        <v>0.22222222222222221</v>
      </c>
      <c r="M132">
        <v>0.66666666666666663</v>
      </c>
      <c r="N132">
        <v>0.1111111111111111</v>
      </c>
      <c r="O132">
        <v>0</v>
      </c>
      <c r="P132">
        <v>18</v>
      </c>
    </row>
    <row r="133" spans="1:16">
      <c r="A133" t="s">
        <v>341</v>
      </c>
      <c r="B133">
        <v>1</v>
      </c>
      <c r="C133">
        <v>2</v>
      </c>
      <c r="D133">
        <v>2</v>
      </c>
      <c r="K133">
        <v>5</v>
      </c>
      <c r="L133">
        <v>0.2</v>
      </c>
      <c r="M133">
        <v>0.4</v>
      </c>
      <c r="N133">
        <v>0.4</v>
      </c>
      <c r="O133">
        <v>0</v>
      </c>
      <c r="P133">
        <v>5</v>
      </c>
    </row>
    <row r="134" spans="1:16">
      <c r="A134" t="s">
        <v>345</v>
      </c>
      <c r="B134">
        <v>5</v>
      </c>
      <c r="C134">
        <v>21</v>
      </c>
      <c r="D134">
        <v>27</v>
      </c>
      <c r="K134">
        <v>53</v>
      </c>
      <c r="L134">
        <v>9.4339622641509441E-2</v>
      </c>
      <c r="M134">
        <v>0.39622641509433965</v>
      </c>
      <c r="N134">
        <v>0.50943396226415094</v>
      </c>
      <c r="O134">
        <v>0</v>
      </c>
      <c r="P134">
        <v>53</v>
      </c>
    </row>
    <row r="135" spans="1:16">
      <c r="A135" t="s">
        <v>349</v>
      </c>
      <c r="B135">
        <v>1</v>
      </c>
      <c r="C135">
        <v>19</v>
      </c>
      <c r="D135">
        <v>15</v>
      </c>
      <c r="G135">
        <v>1</v>
      </c>
      <c r="H135">
        <v>1</v>
      </c>
      <c r="K135">
        <v>37</v>
      </c>
      <c r="L135">
        <v>2.7027027027027029E-2</v>
      </c>
      <c r="M135">
        <v>0.51351351351351349</v>
      </c>
      <c r="N135">
        <v>0.40540540540540543</v>
      </c>
      <c r="O135">
        <v>5.4054054054054057E-2</v>
      </c>
      <c r="P135">
        <v>37</v>
      </c>
    </row>
    <row r="136" spans="1:16">
      <c r="A136" t="s">
        <v>351</v>
      </c>
      <c r="C136">
        <v>5</v>
      </c>
      <c r="D136">
        <v>11</v>
      </c>
      <c r="H136">
        <v>1</v>
      </c>
      <c r="K136">
        <v>17</v>
      </c>
      <c r="L136">
        <v>0</v>
      </c>
      <c r="M136">
        <v>0.29411764705882354</v>
      </c>
      <c r="N136">
        <v>0.6470588235294118</v>
      </c>
      <c r="O136">
        <v>5.8823529411764705E-2</v>
      </c>
      <c r="P136">
        <v>17</v>
      </c>
    </row>
    <row r="137" spans="1:16">
      <c r="A137" t="s">
        <v>355</v>
      </c>
      <c r="C137">
        <v>1</v>
      </c>
      <c r="K137">
        <v>1</v>
      </c>
      <c r="L137">
        <v>0</v>
      </c>
      <c r="M137">
        <v>1</v>
      </c>
      <c r="N137">
        <v>0</v>
      </c>
      <c r="O137">
        <v>0</v>
      </c>
      <c r="P137">
        <v>1</v>
      </c>
    </row>
    <row r="138" spans="1:16">
      <c r="A138" t="s">
        <v>357</v>
      </c>
      <c r="B138">
        <v>3</v>
      </c>
      <c r="C138">
        <v>3</v>
      </c>
      <c r="K138">
        <v>6</v>
      </c>
      <c r="L138">
        <v>0.5</v>
      </c>
      <c r="M138">
        <v>0.5</v>
      </c>
      <c r="N138">
        <v>0</v>
      </c>
      <c r="O138">
        <v>0</v>
      </c>
      <c r="P138">
        <v>6</v>
      </c>
    </row>
    <row r="139" spans="1:16">
      <c r="A139" t="s">
        <v>359</v>
      </c>
      <c r="B139">
        <v>1</v>
      </c>
      <c r="C139">
        <v>2</v>
      </c>
      <c r="K139">
        <v>3</v>
      </c>
      <c r="L139">
        <v>0.33333333333333331</v>
      </c>
      <c r="M139">
        <v>0.66666666666666663</v>
      </c>
      <c r="N139">
        <v>0</v>
      </c>
      <c r="O139">
        <v>0</v>
      </c>
      <c r="P139">
        <v>3</v>
      </c>
    </row>
    <row r="140" spans="1:16">
      <c r="A140" t="s">
        <v>361</v>
      </c>
      <c r="C140">
        <v>2</v>
      </c>
      <c r="D140">
        <v>1</v>
      </c>
      <c r="K140">
        <v>3</v>
      </c>
      <c r="L140">
        <v>0</v>
      </c>
      <c r="M140">
        <v>0.66666666666666663</v>
      </c>
      <c r="N140">
        <v>0.33333333333333331</v>
      </c>
      <c r="O140">
        <v>0</v>
      </c>
      <c r="P140">
        <v>3</v>
      </c>
    </row>
    <row r="141" spans="1:16">
      <c r="A141" t="s">
        <v>363</v>
      </c>
      <c r="B141">
        <v>1</v>
      </c>
      <c r="C141">
        <v>3</v>
      </c>
      <c r="D141">
        <v>4</v>
      </c>
      <c r="K141">
        <v>8</v>
      </c>
      <c r="L141">
        <v>0.125</v>
      </c>
      <c r="M141">
        <v>0.375</v>
      </c>
      <c r="N141">
        <v>0.5</v>
      </c>
      <c r="O141">
        <v>0</v>
      </c>
      <c r="P141">
        <v>8</v>
      </c>
    </row>
    <row r="142" spans="1:16">
      <c r="A142" t="s">
        <v>365</v>
      </c>
      <c r="C142">
        <v>8</v>
      </c>
      <c r="D142">
        <v>8</v>
      </c>
      <c r="J142">
        <v>1</v>
      </c>
      <c r="K142">
        <v>17</v>
      </c>
      <c r="L142">
        <v>0</v>
      </c>
      <c r="M142">
        <v>0.47058823529411764</v>
      </c>
      <c r="N142">
        <v>0.47058823529411764</v>
      </c>
      <c r="O142">
        <v>5.8823529411764705E-2</v>
      </c>
      <c r="P142">
        <v>17</v>
      </c>
    </row>
    <row r="143" spans="1:16">
      <c r="A143" t="s">
        <v>367</v>
      </c>
      <c r="B143">
        <v>10</v>
      </c>
      <c r="C143">
        <v>9</v>
      </c>
      <c r="D143">
        <v>9</v>
      </c>
      <c r="K143">
        <v>28</v>
      </c>
      <c r="L143">
        <v>0.35714285714285715</v>
      </c>
      <c r="M143">
        <v>0.32142857142857145</v>
      </c>
      <c r="N143">
        <v>0.32142857142857145</v>
      </c>
      <c r="O143">
        <v>0</v>
      </c>
      <c r="P143">
        <v>28</v>
      </c>
    </row>
    <row r="144" spans="1:16">
      <c r="A144" t="s">
        <v>369</v>
      </c>
      <c r="C144">
        <v>4</v>
      </c>
      <c r="D144">
        <v>3</v>
      </c>
      <c r="K144">
        <v>7</v>
      </c>
      <c r="L144">
        <v>0</v>
      </c>
      <c r="M144">
        <v>0.5714285714285714</v>
      </c>
      <c r="N144">
        <v>0.42857142857142855</v>
      </c>
      <c r="O144">
        <v>0</v>
      </c>
      <c r="P144">
        <v>7</v>
      </c>
    </row>
    <row r="145" spans="1:16">
      <c r="A145" t="s">
        <v>371</v>
      </c>
      <c r="B145">
        <v>1</v>
      </c>
      <c r="K145">
        <v>1</v>
      </c>
      <c r="L145">
        <v>1</v>
      </c>
      <c r="M145">
        <v>0</v>
      </c>
      <c r="N145">
        <v>0</v>
      </c>
      <c r="O145">
        <v>0</v>
      </c>
      <c r="P145">
        <v>1</v>
      </c>
    </row>
    <row r="146" spans="1:16">
      <c r="A146" t="s">
        <v>381</v>
      </c>
      <c r="B146">
        <v>3</v>
      </c>
      <c r="C146">
        <v>1</v>
      </c>
      <c r="D146">
        <v>1</v>
      </c>
      <c r="K146">
        <v>5</v>
      </c>
      <c r="L146">
        <v>0.6</v>
      </c>
      <c r="M146">
        <v>0.2</v>
      </c>
      <c r="N146">
        <v>0.2</v>
      </c>
      <c r="O146">
        <v>0</v>
      </c>
      <c r="P146">
        <v>5</v>
      </c>
    </row>
    <row r="147" spans="1:16">
      <c r="A147" t="s">
        <v>383</v>
      </c>
      <c r="C147">
        <v>6</v>
      </c>
      <c r="D147">
        <v>11</v>
      </c>
      <c r="K147">
        <v>17</v>
      </c>
      <c r="L147">
        <v>0</v>
      </c>
      <c r="M147">
        <v>0.35294117647058826</v>
      </c>
      <c r="N147">
        <v>0.6470588235294118</v>
      </c>
      <c r="O147">
        <v>0</v>
      </c>
      <c r="P147">
        <v>17</v>
      </c>
    </row>
    <row r="148" spans="1:16">
      <c r="A148" t="s">
        <v>385</v>
      </c>
      <c r="C148">
        <v>8</v>
      </c>
      <c r="D148">
        <v>20</v>
      </c>
      <c r="K148">
        <v>28</v>
      </c>
      <c r="L148">
        <v>0</v>
      </c>
      <c r="M148">
        <v>0.2857142857142857</v>
      </c>
      <c r="N148">
        <v>0.7142857142857143</v>
      </c>
      <c r="O148">
        <v>0</v>
      </c>
      <c r="P148">
        <v>28</v>
      </c>
    </row>
    <row r="149" spans="1:16">
      <c r="A149" t="s">
        <v>391</v>
      </c>
      <c r="B149">
        <v>3</v>
      </c>
      <c r="C149">
        <v>50</v>
      </c>
      <c r="D149">
        <v>65</v>
      </c>
      <c r="K149">
        <v>118</v>
      </c>
      <c r="L149">
        <v>2.5423728813559324E-2</v>
      </c>
      <c r="M149">
        <v>0.42372881355932202</v>
      </c>
      <c r="N149">
        <v>0.55084745762711862</v>
      </c>
      <c r="O149">
        <v>0</v>
      </c>
      <c r="P149">
        <v>118</v>
      </c>
    </row>
    <row r="150" spans="1:16">
      <c r="A150" t="s">
        <v>397</v>
      </c>
      <c r="C150">
        <v>3</v>
      </c>
      <c r="K150">
        <v>3</v>
      </c>
      <c r="L150">
        <v>0</v>
      </c>
      <c r="M150">
        <v>1</v>
      </c>
      <c r="N150">
        <v>0</v>
      </c>
      <c r="O150">
        <v>0</v>
      </c>
      <c r="P150">
        <v>3</v>
      </c>
    </row>
    <row r="151" spans="1:16">
      <c r="A151" t="s">
        <v>399</v>
      </c>
      <c r="B151">
        <v>1</v>
      </c>
      <c r="C151">
        <v>10</v>
      </c>
      <c r="D151">
        <v>16</v>
      </c>
      <c r="K151">
        <v>27</v>
      </c>
      <c r="L151">
        <v>3.7037037037037035E-2</v>
      </c>
      <c r="M151">
        <v>0.37037037037037035</v>
      </c>
      <c r="N151">
        <v>0.59259259259259256</v>
      </c>
      <c r="O151">
        <v>0</v>
      </c>
      <c r="P151">
        <v>27</v>
      </c>
    </row>
    <row r="152" spans="1:16">
      <c r="A152" t="s">
        <v>403</v>
      </c>
      <c r="C152">
        <v>1</v>
      </c>
      <c r="D152">
        <v>2</v>
      </c>
      <c r="K152">
        <v>3</v>
      </c>
      <c r="L152">
        <v>0</v>
      </c>
      <c r="M152">
        <v>0.33333333333333331</v>
      </c>
      <c r="N152">
        <v>0.66666666666666663</v>
      </c>
      <c r="O152">
        <v>0</v>
      </c>
      <c r="P152">
        <v>3</v>
      </c>
    </row>
    <row r="153" spans="1:16">
      <c r="A153" t="s">
        <v>405</v>
      </c>
      <c r="C153">
        <v>2</v>
      </c>
      <c r="K153">
        <v>2</v>
      </c>
      <c r="L153">
        <v>0</v>
      </c>
      <c r="M153">
        <v>1</v>
      </c>
      <c r="N153">
        <v>0</v>
      </c>
      <c r="O153">
        <v>0</v>
      </c>
      <c r="P153">
        <v>2</v>
      </c>
    </row>
    <row r="154" spans="1:16">
      <c r="A154" t="s">
        <v>407</v>
      </c>
      <c r="B154">
        <v>1</v>
      </c>
      <c r="C154">
        <v>4</v>
      </c>
      <c r="D154">
        <v>13</v>
      </c>
      <c r="K154">
        <v>18</v>
      </c>
      <c r="L154">
        <v>5.5555555555555552E-2</v>
      </c>
      <c r="M154">
        <v>0.22222222222222221</v>
      </c>
      <c r="N154">
        <v>0.72222222222222221</v>
      </c>
      <c r="O154">
        <v>0</v>
      </c>
      <c r="P154">
        <v>18</v>
      </c>
    </row>
    <row r="155" spans="1:16">
      <c r="A155" t="s">
        <v>409</v>
      </c>
      <c r="B155">
        <v>1</v>
      </c>
      <c r="C155">
        <v>4</v>
      </c>
      <c r="K155">
        <v>5</v>
      </c>
      <c r="L155">
        <v>0.2</v>
      </c>
      <c r="M155">
        <v>0.8</v>
      </c>
      <c r="N155">
        <v>0</v>
      </c>
      <c r="O155">
        <v>0</v>
      </c>
      <c r="P155">
        <v>5</v>
      </c>
    </row>
    <row r="156" spans="1:16">
      <c r="A156" t="s">
        <v>412</v>
      </c>
      <c r="B156">
        <v>1</v>
      </c>
      <c r="K156">
        <v>1</v>
      </c>
      <c r="L156">
        <v>1</v>
      </c>
      <c r="M156">
        <v>0</v>
      </c>
      <c r="N156">
        <v>0</v>
      </c>
      <c r="O156">
        <v>0</v>
      </c>
      <c r="P156">
        <v>1</v>
      </c>
    </row>
    <row r="157" spans="1:16">
      <c r="A157" t="s">
        <v>414</v>
      </c>
      <c r="C157">
        <v>3</v>
      </c>
      <c r="D157">
        <v>9</v>
      </c>
      <c r="K157">
        <v>12</v>
      </c>
      <c r="L157">
        <v>0</v>
      </c>
      <c r="M157">
        <v>0.25</v>
      </c>
      <c r="N157">
        <v>0.75</v>
      </c>
      <c r="O157">
        <v>0</v>
      </c>
      <c r="P157">
        <v>12</v>
      </c>
    </row>
    <row r="158" spans="1:16">
      <c r="A158" t="s">
        <v>416</v>
      </c>
      <c r="C158">
        <v>6</v>
      </c>
      <c r="D158">
        <v>1</v>
      </c>
      <c r="K158">
        <v>7</v>
      </c>
      <c r="L158">
        <v>0</v>
      </c>
      <c r="M158">
        <v>0.8571428571428571</v>
      </c>
      <c r="N158">
        <v>0.14285714285714285</v>
      </c>
      <c r="O158">
        <v>0</v>
      </c>
      <c r="P158">
        <v>7</v>
      </c>
    </row>
    <row r="159" spans="1:16">
      <c r="A159" t="s">
        <v>420</v>
      </c>
      <c r="B159">
        <v>3</v>
      </c>
      <c r="C159">
        <v>42</v>
      </c>
      <c r="D159">
        <v>79</v>
      </c>
      <c r="K159">
        <v>124</v>
      </c>
      <c r="L159">
        <v>2.4193548387096774E-2</v>
      </c>
      <c r="M159">
        <v>0.33870967741935482</v>
      </c>
      <c r="N159">
        <v>0.63709677419354838</v>
      </c>
      <c r="O159">
        <v>0</v>
      </c>
      <c r="P159">
        <v>124</v>
      </c>
    </row>
    <row r="160" spans="1:16">
      <c r="A160" t="s">
        <v>424</v>
      </c>
      <c r="B160">
        <v>1</v>
      </c>
      <c r="C160">
        <v>1</v>
      </c>
      <c r="K160">
        <v>2</v>
      </c>
      <c r="L160">
        <v>0.5</v>
      </c>
      <c r="M160">
        <v>0.5</v>
      </c>
      <c r="N160">
        <v>0</v>
      </c>
      <c r="O160">
        <v>0</v>
      </c>
      <c r="P160">
        <v>2</v>
      </c>
    </row>
    <row r="161" spans="1:16">
      <c r="A161" t="s">
        <v>426</v>
      </c>
      <c r="B161">
        <v>2</v>
      </c>
      <c r="C161">
        <v>12</v>
      </c>
      <c r="K161">
        <v>14</v>
      </c>
      <c r="L161">
        <v>0.14285714285714285</v>
      </c>
      <c r="M161">
        <v>0.8571428571428571</v>
      </c>
      <c r="N161">
        <v>0</v>
      </c>
      <c r="O161">
        <v>0</v>
      </c>
      <c r="P161">
        <v>14</v>
      </c>
    </row>
    <row r="162" spans="1:16">
      <c r="A162" t="s">
        <v>428</v>
      </c>
      <c r="C162">
        <v>6</v>
      </c>
      <c r="D162">
        <v>3</v>
      </c>
      <c r="K162">
        <v>9</v>
      </c>
      <c r="L162">
        <v>0</v>
      </c>
      <c r="M162">
        <v>0.66666666666666663</v>
      </c>
      <c r="N162">
        <v>0.33333333333333331</v>
      </c>
      <c r="O162">
        <v>0</v>
      </c>
      <c r="P162">
        <v>9</v>
      </c>
    </row>
    <row r="163" spans="1:16">
      <c r="A163" t="s">
        <v>430</v>
      </c>
      <c r="B163">
        <v>1</v>
      </c>
      <c r="C163">
        <v>3</v>
      </c>
      <c r="K163">
        <v>4</v>
      </c>
      <c r="L163">
        <v>0.25</v>
      </c>
      <c r="M163">
        <v>0.75</v>
      </c>
      <c r="N163">
        <v>0</v>
      </c>
      <c r="O163">
        <v>0</v>
      </c>
      <c r="P163">
        <v>4</v>
      </c>
    </row>
    <row r="164" spans="1:16">
      <c r="A164" t="s">
        <v>435</v>
      </c>
      <c r="C164">
        <v>3</v>
      </c>
      <c r="K164">
        <v>3</v>
      </c>
      <c r="L164">
        <v>0</v>
      </c>
      <c r="M164">
        <v>1</v>
      </c>
      <c r="N164">
        <v>0</v>
      </c>
      <c r="O164">
        <v>0</v>
      </c>
      <c r="P164">
        <v>3</v>
      </c>
    </row>
    <row r="165" spans="1:16">
      <c r="A165" t="s">
        <v>437</v>
      </c>
      <c r="C165">
        <v>4</v>
      </c>
      <c r="D165">
        <v>1</v>
      </c>
      <c r="K165">
        <v>5</v>
      </c>
      <c r="L165">
        <v>0</v>
      </c>
      <c r="M165">
        <v>0.8</v>
      </c>
      <c r="N165">
        <v>0.2</v>
      </c>
      <c r="O165">
        <v>0</v>
      </c>
      <c r="P165">
        <v>5</v>
      </c>
    </row>
    <row r="166" spans="1:16">
      <c r="A166" t="s">
        <v>439</v>
      </c>
      <c r="B166">
        <v>1</v>
      </c>
      <c r="C166">
        <v>17</v>
      </c>
      <c r="D166">
        <v>26</v>
      </c>
      <c r="H166">
        <v>1</v>
      </c>
      <c r="K166">
        <v>45</v>
      </c>
      <c r="L166">
        <v>2.2222222222222223E-2</v>
      </c>
      <c r="M166">
        <v>0.37777777777777777</v>
      </c>
      <c r="N166">
        <v>0.57777777777777772</v>
      </c>
      <c r="O166">
        <v>2.2222222222222223E-2</v>
      </c>
      <c r="P166">
        <v>45</v>
      </c>
    </row>
    <row r="167" spans="1:16">
      <c r="A167" t="s">
        <v>441</v>
      </c>
      <c r="C167">
        <v>1</v>
      </c>
      <c r="D167">
        <v>2</v>
      </c>
      <c r="K167">
        <v>3</v>
      </c>
      <c r="L167">
        <v>0</v>
      </c>
      <c r="M167">
        <v>0.33333333333333331</v>
      </c>
      <c r="N167">
        <v>0.66666666666666663</v>
      </c>
      <c r="O167">
        <v>0</v>
      </c>
      <c r="P167">
        <v>3</v>
      </c>
    </row>
    <row r="168" spans="1:16">
      <c r="A168" t="s">
        <v>443</v>
      </c>
      <c r="B168">
        <v>2</v>
      </c>
      <c r="C168">
        <v>15</v>
      </c>
      <c r="D168">
        <v>62</v>
      </c>
      <c r="K168">
        <v>79</v>
      </c>
      <c r="L168">
        <v>2.5316455696202531E-2</v>
      </c>
      <c r="M168">
        <v>0.189873417721519</v>
      </c>
      <c r="N168">
        <v>0.78481012658227844</v>
      </c>
      <c r="O168">
        <v>0</v>
      </c>
      <c r="P168">
        <v>79</v>
      </c>
    </row>
    <row r="169" spans="1:16">
      <c r="A169" t="s">
        <v>445</v>
      </c>
      <c r="C169">
        <v>7</v>
      </c>
      <c r="D169">
        <v>4</v>
      </c>
      <c r="K169">
        <v>11</v>
      </c>
      <c r="L169">
        <v>0</v>
      </c>
      <c r="M169">
        <v>0.63636363636363635</v>
      </c>
      <c r="N169">
        <v>0.36363636363636365</v>
      </c>
      <c r="O169">
        <v>0</v>
      </c>
      <c r="P169">
        <v>11</v>
      </c>
    </row>
    <row r="170" spans="1:16">
      <c r="A170" t="s">
        <v>447</v>
      </c>
      <c r="C170">
        <v>2</v>
      </c>
      <c r="K170">
        <v>2</v>
      </c>
      <c r="L170">
        <v>0</v>
      </c>
      <c r="M170">
        <v>1</v>
      </c>
      <c r="N170">
        <v>0</v>
      </c>
      <c r="O170">
        <v>0</v>
      </c>
      <c r="P170">
        <v>2</v>
      </c>
    </row>
    <row r="171" spans="1:16">
      <c r="A171" t="s">
        <v>449</v>
      </c>
      <c r="C171">
        <v>2</v>
      </c>
      <c r="D171">
        <v>3</v>
      </c>
      <c r="K171">
        <v>5</v>
      </c>
      <c r="L171">
        <v>0</v>
      </c>
      <c r="M171">
        <v>0.4</v>
      </c>
      <c r="N171">
        <v>0.6</v>
      </c>
      <c r="O171">
        <v>0</v>
      </c>
      <c r="P171">
        <v>5</v>
      </c>
    </row>
    <row r="172" spans="1:16">
      <c r="A172" t="s">
        <v>451</v>
      </c>
      <c r="D172">
        <v>4</v>
      </c>
      <c r="K172">
        <v>4</v>
      </c>
      <c r="L172">
        <v>0</v>
      </c>
      <c r="M172">
        <v>0</v>
      </c>
      <c r="N172">
        <v>1</v>
      </c>
      <c r="O172">
        <v>0</v>
      </c>
      <c r="P172">
        <v>4</v>
      </c>
    </row>
    <row r="173" spans="1:16">
      <c r="A173" t="s">
        <v>453</v>
      </c>
      <c r="B173">
        <v>1</v>
      </c>
      <c r="C173">
        <v>9</v>
      </c>
      <c r="D173">
        <v>1</v>
      </c>
      <c r="K173">
        <v>11</v>
      </c>
      <c r="L173">
        <v>9.0909090909090912E-2</v>
      </c>
      <c r="M173">
        <v>0.81818181818181823</v>
      </c>
      <c r="N173">
        <v>9.0909090909090912E-2</v>
      </c>
      <c r="O173">
        <v>0</v>
      </c>
      <c r="P173">
        <v>11</v>
      </c>
    </row>
    <row r="174" spans="1:16">
      <c r="A174" t="s">
        <v>457</v>
      </c>
      <c r="C174">
        <v>1</v>
      </c>
      <c r="K174">
        <v>1</v>
      </c>
      <c r="L174">
        <v>0</v>
      </c>
      <c r="M174">
        <v>1</v>
      </c>
      <c r="N174">
        <v>0</v>
      </c>
      <c r="O174">
        <v>0</v>
      </c>
      <c r="P174">
        <v>1</v>
      </c>
    </row>
    <row r="175" spans="1:16">
      <c r="A175" t="s">
        <v>459</v>
      </c>
      <c r="B175">
        <v>2</v>
      </c>
      <c r="C175">
        <v>4</v>
      </c>
      <c r="D175">
        <v>2</v>
      </c>
      <c r="K175">
        <v>8</v>
      </c>
      <c r="L175">
        <v>0.25</v>
      </c>
      <c r="M175">
        <v>0.5</v>
      </c>
      <c r="N175">
        <v>0.25</v>
      </c>
      <c r="O175">
        <v>0</v>
      </c>
      <c r="P175">
        <v>8</v>
      </c>
    </row>
    <row r="176" spans="1:16">
      <c r="A176" t="s">
        <v>461</v>
      </c>
      <c r="B176">
        <v>1</v>
      </c>
      <c r="C176">
        <v>3</v>
      </c>
      <c r="K176">
        <v>4</v>
      </c>
      <c r="L176">
        <v>0.25</v>
      </c>
      <c r="M176">
        <v>0.75</v>
      </c>
      <c r="N176">
        <v>0</v>
      </c>
      <c r="O176">
        <v>0</v>
      </c>
      <c r="P176">
        <v>4</v>
      </c>
    </row>
    <row r="177" spans="1:16">
      <c r="A177" t="s">
        <v>463</v>
      </c>
      <c r="B177">
        <v>3</v>
      </c>
      <c r="K177">
        <v>3</v>
      </c>
      <c r="L177">
        <v>1</v>
      </c>
      <c r="M177">
        <v>0</v>
      </c>
      <c r="N177">
        <v>0</v>
      </c>
      <c r="O177">
        <v>0</v>
      </c>
      <c r="P177">
        <v>3</v>
      </c>
    </row>
    <row r="178" spans="1:16">
      <c r="A178" t="s">
        <v>466</v>
      </c>
      <c r="B178">
        <v>7</v>
      </c>
      <c r="C178">
        <v>42</v>
      </c>
      <c r="D178">
        <v>56</v>
      </c>
      <c r="K178">
        <v>105</v>
      </c>
      <c r="L178">
        <v>6.6666666666666666E-2</v>
      </c>
      <c r="M178">
        <v>0.4</v>
      </c>
      <c r="N178">
        <v>0.53333333333333333</v>
      </c>
      <c r="O178">
        <v>0</v>
      </c>
      <c r="P178">
        <v>105</v>
      </c>
    </row>
    <row r="179" spans="1:16">
      <c r="A179" t="s">
        <v>468</v>
      </c>
      <c r="B179">
        <v>1</v>
      </c>
      <c r="C179">
        <v>9</v>
      </c>
      <c r="D179">
        <v>9</v>
      </c>
      <c r="K179">
        <v>19</v>
      </c>
      <c r="L179">
        <v>5.2631578947368418E-2</v>
      </c>
      <c r="M179">
        <v>0.47368421052631576</v>
      </c>
      <c r="N179">
        <v>0.47368421052631576</v>
      </c>
      <c r="O179">
        <v>0</v>
      </c>
      <c r="P179">
        <v>19</v>
      </c>
    </row>
    <row r="180" spans="1:16">
      <c r="A180" t="s">
        <v>470</v>
      </c>
      <c r="B180">
        <v>7</v>
      </c>
      <c r="C180">
        <v>2</v>
      </c>
      <c r="D180">
        <v>8</v>
      </c>
      <c r="K180">
        <v>17</v>
      </c>
      <c r="L180">
        <v>0.41176470588235292</v>
      </c>
      <c r="M180">
        <v>0.11764705882352941</v>
      </c>
      <c r="N180">
        <v>0.47058823529411764</v>
      </c>
      <c r="O180">
        <v>0</v>
      </c>
      <c r="P180">
        <v>17</v>
      </c>
    </row>
    <row r="181" spans="1:16">
      <c r="A181" t="s">
        <v>472</v>
      </c>
      <c r="B181">
        <v>1</v>
      </c>
      <c r="C181">
        <v>2</v>
      </c>
      <c r="D181">
        <v>1</v>
      </c>
      <c r="K181">
        <v>4</v>
      </c>
      <c r="L181">
        <v>0.25</v>
      </c>
      <c r="M181">
        <v>0.5</v>
      </c>
      <c r="N181">
        <v>0.25</v>
      </c>
      <c r="O181">
        <v>0</v>
      </c>
      <c r="P181">
        <v>4</v>
      </c>
    </row>
    <row r="182" spans="1:16">
      <c r="A182" t="s">
        <v>474</v>
      </c>
      <c r="B182">
        <v>7</v>
      </c>
      <c r="C182">
        <v>8</v>
      </c>
      <c r="D182">
        <v>2</v>
      </c>
      <c r="K182">
        <v>17</v>
      </c>
      <c r="L182">
        <v>0.41176470588235292</v>
      </c>
      <c r="M182">
        <v>0.47058823529411764</v>
      </c>
      <c r="N182">
        <v>0.11764705882352941</v>
      </c>
      <c r="O182">
        <v>0</v>
      </c>
      <c r="P182">
        <v>17</v>
      </c>
    </row>
    <row r="183" spans="1:16">
      <c r="A183" t="s">
        <v>477</v>
      </c>
      <c r="B183">
        <v>4</v>
      </c>
      <c r="C183">
        <v>12</v>
      </c>
      <c r="D183">
        <v>4</v>
      </c>
      <c r="K183">
        <v>20</v>
      </c>
      <c r="L183">
        <v>0.2</v>
      </c>
      <c r="M183">
        <v>0.6</v>
      </c>
      <c r="N183">
        <v>0.2</v>
      </c>
      <c r="O183">
        <v>0</v>
      </c>
      <c r="P183">
        <v>20</v>
      </c>
    </row>
    <row r="184" spans="1:16">
      <c r="A184" t="s">
        <v>479</v>
      </c>
      <c r="C184">
        <v>4</v>
      </c>
      <c r="D184">
        <v>9</v>
      </c>
      <c r="K184">
        <v>13</v>
      </c>
      <c r="L184">
        <v>0</v>
      </c>
      <c r="M184">
        <v>0.30769230769230771</v>
      </c>
      <c r="N184">
        <v>0.69230769230769229</v>
      </c>
      <c r="O184">
        <v>0</v>
      </c>
      <c r="P184">
        <v>13</v>
      </c>
    </row>
    <row r="185" spans="1:16">
      <c r="A185" t="s">
        <v>485</v>
      </c>
      <c r="C185">
        <v>19</v>
      </c>
      <c r="D185">
        <v>8</v>
      </c>
      <c r="K185">
        <v>27</v>
      </c>
      <c r="L185">
        <v>0</v>
      </c>
      <c r="M185">
        <v>0.70370370370370372</v>
      </c>
      <c r="N185">
        <v>0.29629629629629628</v>
      </c>
      <c r="O185">
        <v>0</v>
      </c>
      <c r="P185">
        <v>27</v>
      </c>
    </row>
    <row r="186" spans="1:16">
      <c r="A186" t="s">
        <v>487</v>
      </c>
      <c r="B186">
        <v>2</v>
      </c>
      <c r="C186">
        <v>2</v>
      </c>
      <c r="D186">
        <v>3</v>
      </c>
      <c r="K186">
        <v>7</v>
      </c>
      <c r="L186">
        <v>0.2857142857142857</v>
      </c>
      <c r="M186">
        <v>0.2857142857142857</v>
      </c>
      <c r="N186">
        <v>0.42857142857142855</v>
      </c>
      <c r="O186">
        <v>0</v>
      </c>
      <c r="P186">
        <v>7</v>
      </c>
    </row>
    <row r="187" spans="1:16">
      <c r="A187" t="s">
        <v>489</v>
      </c>
      <c r="C187">
        <v>3</v>
      </c>
      <c r="K187">
        <v>3</v>
      </c>
      <c r="L187">
        <v>0</v>
      </c>
      <c r="M187">
        <v>1</v>
      </c>
      <c r="N187">
        <v>0</v>
      </c>
      <c r="O187">
        <v>0</v>
      </c>
      <c r="P187">
        <v>3</v>
      </c>
    </row>
    <row r="188" spans="1:16">
      <c r="A188" t="s">
        <v>491</v>
      </c>
      <c r="C188">
        <v>3</v>
      </c>
      <c r="K188">
        <v>3</v>
      </c>
      <c r="L188">
        <v>0</v>
      </c>
      <c r="M188">
        <v>1</v>
      </c>
      <c r="N188">
        <v>0</v>
      </c>
      <c r="O188">
        <v>0</v>
      </c>
      <c r="P188">
        <v>3</v>
      </c>
    </row>
    <row r="189" spans="1:16">
      <c r="A189" t="s">
        <v>493</v>
      </c>
      <c r="B189">
        <v>2</v>
      </c>
      <c r="C189">
        <v>23</v>
      </c>
      <c r="D189">
        <v>27</v>
      </c>
      <c r="K189">
        <v>52</v>
      </c>
      <c r="L189">
        <v>3.8461538461538464E-2</v>
      </c>
      <c r="M189">
        <v>0.44230769230769229</v>
      </c>
      <c r="N189">
        <v>0.51923076923076927</v>
      </c>
      <c r="O189">
        <v>0</v>
      </c>
      <c r="P189">
        <v>52</v>
      </c>
    </row>
    <row r="190" spans="1:16">
      <c r="A190" t="s">
        <v>495</v>
      </c>
      <c r="C190">
        <v>3</v>
      </c>
      <c r="K190">
        <v>3</v>
      </c>
      <c r="L190">
        <v>0</v>
      </c>
      <c r="M190">
        <v>1</v>
      </c>
      <c r="N190">
        <v>0</v>
      </c>
      <c r="O190">
        <v>0</v>
      </c>
      <c r="P190">
        <v>3</v>
      </c>
    </row>
    <row r="191" spans="1:16">
      <c r="A191" t="s">
        <v>499</v>
      </c>
      <c r="B191">
        <v>16</v>
      </c>
      <c r="C191">
        <v>48</v>
      </c>
      <c r="D191">
        <v>80</v>
      </c>
      <c r="G191">
        <v>1</v>
      </c>
      <c r="K191">
        <v>145</v>
      </c>
      <c r="L191">
        <v>0.1103448275862069</v>
      </c>
      <c r="M191">
        <v>0.33103448275862069</v>
      </c>
      <c r="N191">
        <v>0.55172413793103448</v>
      </c>
      <c r="O191">
        <v>6.8965517241379309E-3</v>
      </c>
      <c r="P191">
        <v>145</v>
      </c>
    </row>
    <row r="192" spans="1:16">
      <c r="A192" t="s">
        <v>500</v>
      </c>
      <c r="C192">
        <v>1</v>
      </c>
      <c r="K192">
        <v>1</v>
      </c>
      <c r="L192">
        <v>0</v>
      </c>
      <c r="M192">
        <v>1</v>
      </c>
      <c r="N192">
        <v>0</v>
      </c>
      <c r="O192">
        <v>0</v>
      </c>
      <c r="P192">
        <v>1</v>
      </c>
    </row>
    <row r="193" spans="1:16">
      <c r="A193" t="s">
        <v>506</v>
      </c>
      <c r="B193">
        <v>1</v>
      </c>
      <c r="C193">
        <v>4</v>
      </c>
      <c r="D193">
        <v>11</v>
      </c>
      <c r="K193">
        <v>16</v>
      </c>
      <c r="L193">
        <v>6.25E-2</v>
      </c>
      <c r="M193">
        <v>0.25</v>
      </c>
      <c r="N193">
        <v>0.6875</v>
      </c>
      <c r="O193">
        <v>0</v>
      </c>
      <c r="P193">
        <v>16</v>
      </c>
    </row>
    <row r="194" spans="1:16">
      <c r="A194" t="s">
        <v>512</v>
      </c>
      <c r="B194">
        <v>2</v>
      </c>
      <c r="C194">
        <v>5</v>
      </c>
      <c r="D194">
        <v>3</v>
      </c>
      <c r="K194">
        <v>10</v>
      </c>
      <c r="L194">
        <v>0.2</v>
      </c>
      <c r="M194">
        <v>0.5</v>
      </c>
      <c r="N194">
        <v>0.3</v>
      </c>
      <c r="O194">
        <v>0</v>
      </c>
      <c r="P194">
        <v>10</v>
      </c>
    </row>
    <row r="195" spans="1:16">
      <c r="A195" t="s">
        <v>516</v>
      </c>
      <c r="B195">
        <v>1</v>
      </c>
      <c r="C195">
        <v>3</v>
      </c>
      <c r="D195">
        <v>6</v>
      </c>
      <c r="K195">
        <v>10</v>
      </c>
      <c r="L195">
        <v>0.1</v>
      </c>
      <c r="M195">
        <v>0.3</v>
      </c>
      <c r="N195">
        <v>0.6</v>
      </c>
      <c r="O195">
        <v>0</v>
      </c>
      <c r="P195">
        <v>10</v>
      </c>
    </row>
    <row r="196" spans="1:16">
      <c r="A196" t="s">
        <v>518</v>
      </c>
      <c r="B196">
        <v>1</v>
      </c>
      <c r="C196">
        <v>2</v>
      </c>
      <c r="D196">
        <v>6</v>
      </c>
      <c r="K196">
        <v>9</v>
      </c>
      <c r="L196">
        <v>0.1111111111111111</v>
      </c>
      <c r="M196">
        <v>0.22222222222222221</v>
      </c>
      <c r="N196">
        <v>0.66666666666666663</v>
      </c>
      <c r="O196">
        <v>0</v>
      </c>
      <c r="P196">
        <v>9</v>
      </c>
    </row>
    <row r="197" spans="1:16">
      <c r="A197" t="s">
        <v>519</v>
      </c>
      <c r="C197">
        <v>2</v>
      </c>
      <c r="K197">
        <v>2</v>
      </c>
      <c r="L197">
        <v>0</v>
      </c>
      <c r="M197">
        <v>1</v>
      </c>
      <c r="N197">
        <v>0</v>
      </c>
      <c r="O197">
        <v>0</v>
      </c>
      <c r="P197">
        <v>2</v>
      </c>
    </row>
    <row r="198" spans="1:16">
      <c r="A198" t="s">
        <v>520</v>
      </c>
      <c r="B198">
        <v>1</v>
      </c>
      <c r="I198">
        <v>1</v>
      </c>
      <c r="K198">
        <v>2</v>
      </c>
      <c r="L198">
        <v>0.5</v>
      </c>
      <c r="M198">
        <v>0</v>
      </c>
      <c r="N198">
        <v>0</v>
      </c>
      <c r="O198">
        <v>0.5</v>
      </c>
      <c r="P198">
        <v>2</v>
      </c>
    </row>
    <row r="199" spans="1:16">
      <c r="A199" t="s">
        <v>522</v>
      </c>
      <c r="C199">
        <v>1</v>
      </c>
      <c r="K199">
        <v>1</v>
      </c>
      <c r="L199">
        <v>0</v>
      </c>
      <c r="M199">
        <v>1</v>
      </c>
      <c r="N199">
        <v>0</v>
      </c>
      <c r="O199">
        <v>0</v>
      </c>
      <c r="P199">
        <v>1</v>
      </c>
    </row>
    <row r="200" spans="1:16">
      <c r="A200" t="s">
        <v>524</v>
      </c>
      <c r="B200">
        <v>2</v>
      </c>
      <c r="C200">
        <v>18</v>
      </c>
      <c r="D200">
        <v>19</v>
      </c>
      <c r="K200">
        <v>39</v>
      </c>
      <c r="L200">
        <v>5.128205128205128E-2</v>
      </c>
      <c r="M200">
        <v>0.46153846153846156</v>
      </c>
      <c r="N200">
        <v>0.48717948717948717</v>
      </c>
      <c r="O200">
        <v>0</v>
      </c>
      <c r="P200">
        <v>39</v>
      </c>
    </row>
    <row r="201" spans="1:16">
      <c r="A201" t="s">
        <v>526</v>
      </c>
      <c r="B201">
        <v>2</v>
      </c>
      <c r="C201">
        <v>15</v>
      </c>
      <c r="D201">
        <v>33</v>
      </c>
      <c r="H201">
        <v>1</v>
      </c>
      <c r="K201">
        <v>51</v>
      </c>
      <c r="L201">
        <v>3.9215686274509803E-2</v>
      </c>
      <c r="M201">
        <v>0.29411764705882354</v>
      </c>
      <c r="N201">
        <v>0.6470588235294118</v>
      </c>
      <c r="O201">
        <v>1.9607843137254902E-2</v>
      </c>
      <c r="P201">
        <v>51</v>
      </c>
    </row>
    <row r="202" spans="1:16">
      <c r="A202" t="s">
        <v>529</v>
      </c>
      <c r="B202">
        <v>13</v>
      </c>
      <c r="C202">
        <v>35</v>
      </c>
      <c r="D202">
        <v>90</v>
      </c>
      <c r="K202">
        <v>138</v>
      </c>
      <c r="L202">
        <v>9.420289855072464E-2</v>
      </c>
      <c r="M202">
        <v>0.25362318840579712</v>
      </c>
      <c r="N202">
        <v>0.65217391304347827</v>
      </c>
      <c r="O202">
        <v>0</v>
      </c>
      <c r="P202">
        <v>138</v>
      </c>
    </row>
    <row r="203" spans="1:16">
      <c r="A203" t="s">
        <v>531</v>
      </c>
      <c r="B203">
        <v>2</v>
      </c>
      <c r="K203">
        <v>2</v>
      </c>
      <c r="L203">
        <v>1</v>
      </c>
      <c r="M203">
        <v>0</v>
      </c>
      <c r="N203">
        <v>0</v>
      </c>
      <c r="O203">
        <v>0</v>
      </c>
      <c r="P203">
        <v>2</v>
      </c>
    </row>
    <row r="204" spans="1:16">
      <c r="A204" t="s">
        <v>533</v>
      </c>
      <c r="C204">
        <v>7</v>
      </c>
      <c r="D204">
        <v>4</v>
      </c>
      <c r="K204">
        <v>11</v>
      </c>
      <c r="L204">
        <v>0</v>
      </c>
      <c r="M204">
        <v>0.63636363636363635</v>
      </c>
      <c r="N204">
        <v>0.36363636363636365</v>
      </c>
      <c r="O204">
        <v>0</v>
      </c>
      <c r="P204">
        <v>11</v>
      </c>
    </row>
    <row r="205" spans="1:16">
      <c r="A205" t="s">
        <v>537</v>
      </c>
      <c r="C205">
        <v>8</v>
      </c>
      <c r="D205">
        <v>5</v>
      </c>
      <c r="K205">
        <v>13</v>
      </c>
      <c r="L205">
        <v>0</v>
      </c>
      <c r="M205">
        <v>0.61538461538461542</v>
      </c>
      <c r="N205">
        <v>0.38461538461538464</v>
      </c>
      <c r="O205">
        <v>0</v>
      </c>
      <c r="P205">
        <v>13</v>
      </c>
    </row>
    <row r="206" spans="1:16">
      <c r="A206" t="s">
        <v>541</v>
      </c>
      <c r="C206">
        <v>5</v>
      </c>
      <c r="D206">
        <v>2</v>
      </c>
      <c r="H206">
        <v>1</v>
      </c>
      <c r="K206">
        <v>8</v>
      </c>
      <c r="L206">
        <v>0</v>
      </c>
      <c r="M206">
        <v>0.625</v>
      </c>
      <c r="N206">
        <v>0.25</v>
      </c>
      <c r="O206">
        <v>0.125</v>
      </c>
      <c r="P206">
        <v>8</v>
      </c>
    </row>
    <row r="207" spans="1:16">
      <c r="A207" t="s">
        <v>543</v>
      </c>
      <c r="C207">
        <v>2</v>
      </c>
      <c r="K207">
        <v>2</v>
      </c>
      <c r="L207">
        <v>0</v>
      </c>
      <c r="M207">
        <v>1</v>
      </c>
      <c r="N207">
        <v>0</v>
      </c>
      <c r="O207">
        <v>0</v>
      </c>
      <c r="P207">
        <v>2</v>
      </c>
    </row>
    <row r="208" spans="1:16">
      <c r="A208" t="s">
        <v>545</v>
      </c>
      <c r="B208">
        <v>20</v>
      </c>
      <c r="C208">
        <v>11</v>
      </c>
      <c r="D208">
        <v>7</v>
      </c>
      <c r="K208">
        <v>38</v>
      </c>
      <c r="L208">
        <v>0.52631578947368418</v>
      </c>
      <c r="M208">
        <v>0.28947368421052633</v>
      </c>
      <c r="N208">
        <v>0.18421052631578946</v>
      </c>
      <c r="O208">
        <v>0</v>
      </c>
      <c r="P208">
        <v>38</v>
      </c>
    </row>
    <row r="209" spans="1:16">
      <c r="A209" t="s">
        <v>549</v>
      </c>
      <c r="C209">
        <v>2</v>
      </c>
      <c r="D209">
        <v>1</v>
      </c>
      <c r="K209">
        <v>3</v>
      </c>
      <c r="L209">
        <v>0</v>
      </c>
      <c r="M209">
        <v>0.66666666666666663</v>
      </c>
      <c r="N209">
        <v>0.33333333333333331</v>
      </c>
      <c r="O209">
        <v>0</v>
      </c>
      <c r="P209">
        <v>3</v>
      </c>
    </row>
    <row r="210" spans="1:16">
      <c r="A210" t="s">
        <v>552</v>
      </c>
      <c r="B210">
        <v>1</v>
      </c>
      <c r="C210">
        <v>18</v>
      </c>
      <c r="D210">
        <v>1</v>
      </c>
      <c r="K210">
        <v>20</v>
      </c>
      <c r="L210">
        <v>0.05</v>
      </c>
      <c r="M210">
        <v>0.9</v>
      </c>
      <c r="N210">
        <v>0.05</v>
      </c>
      <c r="O210">
        <v>0</v>
      </c>
      <c r="P210">
        <v>20</v>
      </c>
    </row>
    <row r="211" spans="1:16">
      <c r="A211" t="s">
        <v>554</v>
      </c>
      <c r="C211">
        <v>10</v>
      </c>
      <c r="D211">
        <v>10</v>
      </c>
      <c r="G211">
        <v>1</v>
      </c>
      <c r="K211">
        <v>21</v>
      </c>
      <c r="L211">
        <v>0</v>
      </c>
      <c r="M211">
        <v>0.47619047619047616</v>
      </c>
      <c r="N211">
        <v>0.47619047619047616</v>
      </c>
      <c r="O211">
        <v>4.7619047619047616E-2</v>
      </c>
      <c r="P211">
        <v>21</v>
      </c>
    </row>
    <row r="212" spans="1:16">
      <c r="A212" t="s">
        <v>556</v>
      </c>
      <c r="D212">
        <v>1</v>
      </c>
      <c r="K212">
        <v>1</v>
      </c>
      <c r="L212">
        <v>0</v>
      </c>
      <c r="M212">
        <v>0</v>
      </c>
      <c r="N212">
        <v>1</v>
      </c>
      <c r="O212">
        <v>0</v>
      </c>
      <c r="P212">
        <v>1</v>
      </c>
    </row>
    <row r="213" spans="1:16">
      <c r="A213" t="s">
        <v>558</v>
      </c>
      <c r="C213">
        <v>4</v>
      </c>
      <c r="D213">
        <v>9</v>
      </c>
      <c r="K213">
        <v>13</v>
      </c>
      <c r="L213">
        <v>0</v>
      </c>
      <c r="M213">
        <v>0.30769230769230771</v>
      </c>
      <c r="N213">
        <v>0.69230769230769229</v>
      </c>
      <c r="O213">
        <v>0</v>
      </c>
      <c r="P213">
        <v>13</v>
      </c>
    </row>
    <row r="214" spans="1:16">
      <c r="A214" t="s">
        <v>562</v>
      </c>
      <c r="B214">
        <v>3</v>
      </c>
      <c r="C214">
        <v>36</v>
      </c>
      <c r="D214">
        <v>53</v>
      </c>
      <c r="E214">
        <v>1</v>
      </c>
      <c r="K214">
        <v>93</v>
      </c>
      <c r="L214">
        <v>3.2258064516129031E-2</v>
      </c>
      <c r="M214">
        <v>0.38709677419354838</v>
      </c>
      <c r="N214">
        <v>0.56989247311827962</v>
      </c>
      <c r="O214">
        <v>1.0752688172043012E-2</v>
      </c>
      <c r="P214">
        <v>93</v>
      </c>
    </row>
    <row r="215" spans="1:16">
      <c r="A215" t="s">
        <v>564</v>
      </c>
      <c r="C215">
        <v>2</v>
      </c>
      <c r="D215">
        <v>1</v>
      </c>
      <c r="K215">
        <v>3</v>
      </c>
      <c r="L215">
        <v>0</v>
      </c>
      <c r="M215">
        <v>0.66666666666666663</v>
      </c>
      <c r="N215">
        <v>0.33333333333333331</v>
      </c>
      <c r="O215">
        <v>0</v>
      </c>
      <c r="P215">
        <v>3</v>
      </c>
    </row>
    <row r="216" spans="1:16">
      <c r="A216" t="s">
        <v>566</v>
      </c>
      <c r="C216">
        <v>2</v>
      </c>
      <c r="K216">
        <v>2</v>
      </c>
      <c r="L216">
        <v>0</v>
      </c>
      <c r="M216">
        <v>1</v>
      </c>
      <c r="N216">
        <v>0</v>
      </c>
      <c r="O216">
        <v>0</v>
      </c>
      <c r="P216">
        <v>2</v>
      </c>
    </row>
    <row r="217" spans="1:16">
      <c r="A217" t="s">
        <v>568</v>
      </c>
      <c r="B217">
        <v>3</v>
      </c>
      <c r="C217">
        <v>14</v>
      </c>
      <c r="D217">
        <v>4</v>
      </c>
      <c r="K217">
        <v>21</v>
      </c>
      <c r="L217">
        <v>0.14285714285714285</v>
      </c>
      <c r="M217">
        <v>0.66666666666666663</v>
      </c>
      <c r="N217">
        <v>0.19047619047619047</v>
      </c>
      <c r="O217">
        <v>0</v>
      </c>
      <c r="P217">
        <v>21</v>
      </c>
    </row>
    <row r="218" spans="1:16">
      <c r="A218" t="s">
        <v>572</v>
      </c>
      <c r="B218">
        <v>3</v>
      </c>
      <c r="C218">
        <v>7</v>
      </c>
      <c r="D218">
        <v>12</v>
      </c>
      <c r="K218">
        <v>22</v>
      </c>
      <c r="L218">
        <v>0.13636363636363635</v>
      </c>
      <c r="M218">
        <v>0.31818181818181818</v>
      </c>
      <c r="N218">
        <v>0.54545454545454541</v>
      </c>
      <c r="O218">
        <v>0</v>
      </c>
      <c r="P218">
        <v>22</v>
      </c>
    </row>
    <row r="219" spans="1:16">
      <c r="A219" t="s">
        <v>574</v>
      </c>
      <c r="B219">
        <v>6</v>
      </c>
      <c r="C219">
        <v>7</v>
      </c>
      <c r="D219">
        <v>11</v>
      </c>
      <c r="K219">
        <v>24</v>
      </c>
      <c r="L219">
        <v>0.25</v>
      </c>
      <c r="M219">
        <v>0.29166666666666669</v>
      </c>
      <c r="N219">
        <v>0.45833333333333331</v>
      </c>
      <c r="O219">
        <v>0</v>
      </c>
      <c r="P219">
        <v>24</v>
      </c>
    </row>
    <row r="220" spans="1:16">
      <c r="A220" t="s">
        <v>576</v>
      </c>
      <c r="C220">
        <v>3</v>
      </c>
      <c r="D220">
        <v>4</v>
      </c>
      <c r="K220">
        <v>7</v>
      </c>
      <c r="L220">
        <v>0</v>
      </c>
      <c r="M220">
        <v>0.42857142857142855</v>
      </c>
      <c r="N220">
        <v>0.5714285714285714</v>
      </c>
      <c r="O220">
        <v>0</v>
      </c>
      <c r="P220">
        <v>7</v>
      </c>
    </row>
    <row r="221" spans="1:16">
      <c r="A221" t="s">
        <v>579</v>
      </c>
      <c r="C221">
        <v>5</v>
      </c>
      <c r="D221">
        <v>9</v>
      </c>
      <c r="K221">
        <v>14</v>
      </c>
      <c r="L221">
        <v>0</v>
      </c>
      <c r="M221">
        <v>0.35714285714285715</v>
      </c>
      <c r="N221">
        <v>0.6428571428571429</v>
      </c>
      <c r="O221">
        <v>0</v>
      </c>
      <c r="P221">
        <v>14</v>
      </c>
    </row>
    <row r="222" spans="1:16">
      <c r="A222" t="s">
        <v>583</v>
      </c>
      <c r="C222">
        <v>3</v>
      </c>
      <c r="K222">
        <v>3</v>
      </c>
      <c r="L222">
        <v>0</v>
      </c>
      <c r="M222">
        <v>1</v>
      </c>
      <c r="N222">
        <v>0</v>
      </c>
      <c r="O222">
        <v>0</v>
      </c>
      <c r="P222">
        <v>3</v>
      </c>
    </row>
    <row r="223" spans="1:16">
      <c r="A223" t="s">
        <v>585</v>
      </c>
      <c r="B223">
        <v>2</v>
      </c>
      <c r="C223">
        <v>2</v>
      </c>
      <c r="K223">
        <v>4</v>
      </c>
      <c r="L223">
        <v>0.5</v>
      </c>
      <c r="M223">
        <v>0.5</v>
      </c>
      <c r="N223">
        <v>0</v>
      </c>
      <c r="O223">
        <v>0</v>
      </c>
      <c r="P223">
        <v>4</v>
      </c>
    </row>
    <row r="224" spans="1:16">
      <c r="A224" t="s">
        <v>587</v>
      </c>
      <c r="B224">
        <v>11</v>
      </c>
      <c r="C224">
        <v>19</v>
      </c>
      <c r="D224">
        <v>8</v>
      </c>
      <c r="K224">
        <v>38</v>
      </c>
      <c r="L224">
        <v>0.28947368421052633</v>
      </c>
      <c r="M224">
        <v>0.5</v>
      </c>
      <c r="N224">
        <v>0.21052631578947367</v>
      </c>
      <c r="O224">
        <v>0</v>
      </c>
      <c r="P224">
        <v>38</v>
      </c>
    </row>
    <row r="225" spans="1:16">
      <c r="A225" t="s">
        <v>589</v>
      </c>
      <c r="B225">
        <v>3</v>
      </c>
      <c r="C225">
        <v>10</v>
      </c>
      <c r="D225">
        <v>11</v>
      </c>
      <c r="K225">
        <v>24</v>
      </c>
      <c r="L225">
        <v>0.125</v>
      </c>
      <c r="M225">
        <v>0.41666666666666669</v>
      </c>
      <c r="N225">
        <v>0.45833333333333331</v>
      </c>
      <c r="O225">
        <v>0</v>
      </c>
      <c r="P225">
        <v>24</v>
      </c>
    </row>
    <row r="226" spans="1:16">
      <c r="A226" t="s">
        <v>591</v>
      </c>
      <c r="B226">
        <v>2</v>
      </c>
      <c r="C226">
        <v>3</v>
      </c>
      <c r="D226">
        <v>6</v>
      </c>
      <c r="K226">
        <v>11</v>
      </c>
      <c r="L226">
        <v>0.18181818181818182</v>
      </c>
      <c r="M226">
        <v>0.27272727272727271</v>
      </c>
      <c r="N226">
        <v>0.54545454545454541</v>
      </c>
      <c r="O226">
        <v>0</v>
      </c>
      <c r="P226">
        <v>11</v>
      </c>
    </row>
    <row r="227" spans="1:16">
      <c r="A227" t="s">
        <v>592</v>
      </c>
      <c r="B227">
        <v>1</v>
      </c>
      <c r="K227">
        <v>1</v>
      </c>
      <c r="L227">
        <v>1</v>
      </c>
      <c r="M227">
        <v>0</v>
      </c>
      <c r="N227">
        <v>0</v>
      </c>
      <c r="O227">
        <v>0</v>
      </c>
      <c r="P227">
        <v>1</v>
      </c>
    </row>
    <row r="228" spans="1:16">
      <c r="A228" t="s">
        <v>594</v>
      </c>
      <c r="B228">
        <v>3</v>
      </c>
      <c r="K228">
        <v>3</v>
      </c>
      <c r="L228">
        <v>1</v>
      </c>
      <c r="M228">
        <v>0</v>
      </c>
      <c r="N228">
        <v>0</v>
      </c>
      <c r="O228">
        <v>0</v>
      </c>
      <c r="P228">
        <v>3</v>
      </c>
    </row>
    <row r="229" spans="1:16">
      <c r="A229" t="s">
        <v>596</v>
      </c>
      <c r="C229">
        <v>9</v>
      </c>
      <c r="D229">
        <v>6</v>
      </c>
      <c r="K229">
        <v>15</v>
      </c>
      <c r="L229">
        <v>0</v>
      </c>
      <c r="M229">
        <v>0.6</v>
      </c>
      <c r="N229">
        <v>0.4</v>
      </c>
      <c r="O229">
        <v>0</v>
      </c>
      <c r="P229">
        <v>15</v>
      </c>
    </row>
    <row r="230" spans="1:16">
      <c r="A230" t="s">
        <v>598</v>
      </c>
      <c r="C230">
        <v>3</v>
      </c>
      <c r="E230">
        <v>1</v>
      </c>
      <c r="K230">
        <v>4</v>
      </c>
      <c r="L230">
        <v>0</v>
      </c>
      <c r="M230">
        <v>0.75</v>
      </c>
      <c r="N230">
        <v>0</v>
      </c>
      <c r="O230">
        <v>0.25</v>
      </c>
      <c r="P230">
        <v>4</v>
      </c>
    </row>
    <row r="231" spans="1:16">
      <c r="A231" t="s">
        <v>647</v>
      </c>
      <c r="B231">
        <v>2</v>
      </c>
      <c r="K231">
        <v>2</v>
      </c>
      <c r="L231">
        <v>1</v>
      </c>
      <c r="M231">
        <v>0</v>
      </c>
      <c r="N231">
        <v>0</v>
      </c>
      <c r="O231">
        <v>0</v>
      </c>
      <c r="P231">
        <v>2</v>
      </c>
    </row>
    <row r="232" spans="1:16">
      <c r="A232" t="s">
        <v>606</v>
      </c>
      <c r="B232">
        <v>1</v>
      </c>
      <c r="C232">
        <v>1</v>
      </c>
      <c r="K232">
        <v>2</v>
      </c>
      <c r="L232">
        <v>0.5</v>
      </c>
      <c r="M232">
        <v>0.5</v>
      </c>
      <c r="N232">
        <v>0</v>
      </c>
      <c r="O232">
        <v>0</v>
      </c>
      <c r="P232">
        <v>2</v>
      </c>
    </row>
    <row r="233" spans="1:16">
      <c r="A233" t="s">
        <v>608</v>
      </c>
      <c r="C233">
        <v>1</v>
      </c>
      <c r="K233">
        <v>1</v>
      </c>
      <c r="L233">
        <v>0</v>
      </c>
      <c r="M233">
        <v>1</v>
      </c>
      <c r="N233">
        <v>0</v>
      </c>
      <c r="O233">
        <v>0</v>
      </c>
      <c r="P233">
        <v>1</v>
      </c>
    </row>
    <row r="234" spans="1:16">
      <c r="A234" t="s">
        <v>612</v>
      </c>
      <c r="C234">
        <v>6</v>
      </c>
      <c r="D234">
        <v>2</v>
      </c>
      <c r="K234">
        <v>8</v>
      </c>
      <c r="L234">
        <v>0</v>
      </c>
      <c r="M234">
        <v>0.75</v>
      </c>
      <c r="N234">
        <v>0.25</v>
      </c>
      <c r="O234">
        <v>0</v>
      </c>
      <c r="P234">
        <v>8</v>
      </c>
    </row>
    <row r="235" spans="1:16">
      <c r="A235" t="s">
        <v>614</v>
      </c>
      <c r="B235">
        <v>4</v>
      </c>
      <c r="C235">
        <v>19</v>
      </c>
      <c r="D235">
        <v>69</v>
      </c>
      <c r="K235">
        <v>92</v>
      </c>
      <c r="L235">
        <v>4.3478260869565216E-2</v>
      </c>
      <c r="M235">
        <v>0.20652173913043478</v>
      </c>
      <c r="N235">
        <v>0.75</v>
      </c>
      <c r="O235">
        <v>0</v>
      </c>
      <c r="P235">
        <v>92</v>
      </c>
    </row>
    <row r="236" spans="1:16">
      <c r="A236" t="s">
        <v>616</v>
      </c>
      <c r="B236">
        <v>3</v>
      </c>
      <c r="C236">
        <v>11</v>
      </c>
      <c r="D236">
        <v>20</v>
      </c>
      <c r="G236">
        <v>1</v>
      </c>
      <c r="H236">
        <v>1</v>
      </c>
      <c r="I236">
        <v>1</v>
      </c>
      <c r="K236">
        <v>37</v>
      </c>
      <c r="L236">
        <v>8.1081081081081086E-2</v>
      </c>
      <c r="M236">
        <v>0.29729729729729731</v>
      </c>
      <c r="N236">
        <v>0.54054054054054057</v>
      </c>
      <c r="O236">
        <v>8.1081081081081086E-2</v>
      </c>
      <c r="P236">
        <v>37</v>
      </c>
    </row>
    <row r="237" spans="1:16">
      <c r="A237" t="s">
        <v>618</v>
      </c>
      <c r="B237">
        <v>3</v>
      </c>
      <c r="D237">
        <v>1</v>
      </c>
      <c r="K237">
        <v>4</v>
      </c>
      <c r="L237">
        <v>0.75</v>
      </c>
      <c r="M237">
        <v>0</v>
      </c>
      <c r="N237">
        <v>0.25</v>
      </c>
      <c r="O237">
        <v>0</v>
      </c>
      <c r="P237">
        <v>4</v>
      </c>
    </row>
    <row r="238" spans="1:16">
      <c r="P238">
        <f>SUM(P1:P237)</f>
        <v>4420</v>
      </c>
    </row>
  </sheetData>
  <sortState xmlns:xlrd2="http://schemas.microsoft.com/office/spreadsheetml/2017/richdata2" ref="A2:P237">
    <sortCondition ref="A1:A237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D1A3B-C7EB-4AD3-BE30-87820ADD0208}">
  <dimension ref="A1:B38"/>
  <sheetViews>
    <sheetView tabSelected="1" topLeftCell="A4" workbookViewId="0">
      <selection activeCell="B18" sqref="B18"/>
    </sheetView>
  </sheetViews>
  <sheetFormatPr defaultColWidth="8.85546875" defaultRowHeight="14.25"/>
  <cols>
    <col min="1" max="1" width="18.7109375" style="40" customWidth="1"/>
    <col min="2" max="2" width="78.140625" style="40" customWidth="1"/>
    <col min="3" max="16384" width="8.85546875" style="40"/>
  </cols>
  <sheetData>
    <row r="1" spans="1:2" ht="15">
      <c r="A1" s="160" t="s">
        <v>758</v>
      </c>
      <c r="B1" s="161" t="s">
        <v>772</v>
      </c>
    </row>
    <row r="2" spans="1:2">
      <c r="A2" s="167" t="s">
        <v>773</v>
      </c>
      <c r="B2" s="161"/>
    </row>
    <row r="5" spans="1:2" ht="15">
      <c r="A5" s="160" t="s">
        <v>759</v>
      </c>
      <c r="B5" s="161"/>
    </row>
    <row r="6" spans="1:2" ht="15">
      <c r="A6" s="160" t="s">
        <v>762</v>
      </c>
      <c r="B6" s="161" t="s">
        <v>763</v>
      </c>
    </row>
    <row r="7" spans="1:2" ht="15">
      <c r="A7" s="160" t="s">
        <v>760</v>
      </c>
      <c r="B7" s="161" t="s">
        <v>764</v>
      </c>
    </row>
    <row r="8" spans="1:2" ht="15">
      <c r="A8" s="160" t="s">
        <v>770</v>
      </c>
      <c r="B8" s="161" t="s">
        <v>771</v>
      </c>
    </row>
    <row r="9" spans="1:2" ht="15">
      <c r="A9" s="160" t="s">
        <v>768</v>
      </c>
      <c r="B9" s="161" t="s">
        <v>769</v>
      </c>
    </row>
    <row r="10" spans="1:2" ht="15">
      <c r="A10" s="160" t="s">
        <v>761</v>
      </c>
      <c r="B10" s="161" t="s">
        <v>765</v>
      </c>
    </row>
    <row r="11" spans="1:2" ht="15">
      <c r="A11" s="160" t="s">
        <v>767</v>
      </c>
      <c r="B11" s="161" t="s">
        <v>766</v>
      </c>
    </row>
    <row r="12" spans="1:2" ht="15">
      <c r="A12" s="39"/>
    </row>
    <row r="13" spans="1:2" ht="15">
      <c r="A13" s="39"/>
    </row>
    <row r="14" spans="1:2" ht="15.75">
      <c r="A14" s="171" t="s">
        <v>775</v>
      </c>
      <c r="B14" s="171"/>
    </row>
    <row r="15" spans="1:2" ht="15">
      <c r="A15" s="160" t="s">
        <v>776</v>
      </c>
      <c r="B15" s="161" t="s">
        <v>777</v>
      </c>
    </row>
    <row r="16" spans="1:2" ht="15">
      <c r="A16" s="160" t="s">
        <v>778</v>
      </c>
      <c r="B16" s="161" t="s">
        <v>779</v>
      </c>
    </row>
    <row r="17" spans="1:2" ht="15">
      <c r="A17" s="160" t="s">
        <v>780</v>
      </c>
      <c r="B17" s="161" t="s">
        <v>781</v>
      </c>
    </row>
    <row r="18" spans="1:2" ht="72">
      <c r="A18" s="160" t="s">
        <v>5</v>
      </c>
      <c r="B18" s="162" t="s">
        <v>782</v>
      </c>
    </row>
    <row r="21" spans="1:2" ht="15.75">
      <c r="A21" s="171" t="s">
        <v>622</v>
      </c>
      <c r="B21" s="171"/>
    </row>
    <row r="22" spans="1:2" ht="15">
      <c r="A22" s="163" t="s">
        <v>623</v>
      </c>
      <c r="B22" s="163"/>
    </row>
    <row r="23" spans="1:2">
      <c r="A23" s="164">
        <v>14</v>
      </c>
      <c r="B23" s="161" t="s">
        <v>624</v>
      </c>
    </row>
    <row r="24" spans="1:2">
      <c r="A24" s="164">
        <v>18</v>
      </c>
      <c r="B24" s="161" t="s">
        <v>625</v>
      </c>
    </row>
    <row r="25" spans="1:2" ht="15">
      <c r="A25" s="163" t="s">
        <v>626</v>
      </c>
      <c r="B25" s="163"/>
    </row>
    <row r="26" spans="1:2">
      <c r="A26" s="164">
        <v>11</v>
      </c>
      <c r="B26" s="161" t="s">
        <v>627</v>
      </c>
    </row>
    <row r="27" spans="1:2">
      <c r="A27" s="164">
        <v>12</v>
      </c>
      <c r="B27" s="161" t="s">
        <v>628</v>
      </c>
    </row>
    <row r="28" spans="1:2">
      <c r="A28" s="164">
        <v>15</v>
      </c>
      <c r="B28" s="161" t="s">
        <v>629</v>
      </c>
    </row>
    <row r="29" spans="1:2">
      <c r="A29" s="164">
        <v>16</v>
      </c>
      <c r="B29" s="161" t="s">
        <v>630</v>
      </c>
    </row>
    <row r="30" spans="1:2">
      <c r="A30" s="164">
        <v>35</v>
      </c>
      <c r="B30" s="161" t="s">
        <v>631</v>
      </c>
    </row>
    <row r="31" spans="1:2" ht="15">
      <c r="A31" s="163" t="s">
        <v>632</v>
      </c>
      <c r="B31" s="163"/>
    </row>
    <row r="32" spans="1:2">
      <c r="A32" s="164">
        <v>13</v>
      </c>
      <c r="B32" s="161" t="s">
        <v>633</v>
      </c>
    </row>
    <row r="33" spans="1:2" ht="15">
      <c r="A33" s="163" t="s">
        <v>634</v>
      </c>
      <c r="B33" s="163"/>
    </row>
    <row r="34" spans="1:2">
      <c r="A34" s="164">
        <v>17</v>
      </c>
      <c r="B34" s="161" t="s">
        <v>635</v>
      </c>
    </row>
    <row r="35" spans="1:2">
      <c r="A35" s="164">
        <v>19</v>
      </c>
      <c r="B35" s="161" t="s">
        <v>636</v>
      </c>
    </row>
    <row r="36" spans="1:2" ht="15">
      <c r="A36" s="163" t="s">
        <v>652</v>
      </c>
      <c r="B36" s="163"/>
    </row>
    <row r="37" spans="1:2">
      <c r="A37" s="164">
        <v>36</v>
      </c>
      <c r="B37" s="161" t="s">
        <v>637</v>
      </c>
    </row>
    <row r="38" spans="1:2" ht="15">
      <c r="A38" s="165" t="s">
        <v>638</v>
      </c>
      <c r="B38" s="166"/>
    </row>
  </sheetData>
  <mergeCells count="2">
    <mergeCell ref="A21:B21"/>
    <mergeCell ref="A14:B14"/>
  </mergeCells>
  <hyperlinks>
    <hyperlink ref="A38:B38" r:id="rId1" display="For more information, see the OSPI Early Childhood Decision Tree" xr:uid="{56952B0F-61EF-4804-8845-1B0FEB91AE08}"/>
    <hyperlink ref="A2" r:id="rId2" display="https://ospi.k12.wa.us/student-success/special-education/special-education-data-collection/special-education-data-reporting-and-collection" xr:uid="{FF39B748-E799-4C2E-9853-378BA6CE2E99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316BBC-49E1-48C8-A9B9-F71A6F429949}">
  <ds:schemaRefs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20174B1-B94D-4ACA-BD8C-CCF557EA19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1BA496-A30A-45B9-92E1-3A2F87E502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4</vt:i4>
      </vt:variant>
    </vt:vector>
  </HeadingPairs>
  <TitlesOfParts>
    <vt:vector size="20" baseType="lpstr">
      <vt:lpstr>Sheet2</vt:lpstr>
      <vt:lpstr>Sheet4</vt:lpstr>
      <vt:lpstr>Sheet5</vt:lpstr>
      <vt:lpstr>Sheet6</vt:lpstr>
      <vt:lpstr>Sheet7</vt:lpstr>
      <vt:lpstr>Sheet8</vt:lpstr>
      <vt:lpstr>Sheet1</vt:lpstr>
      <vt:lpstr>Sheet3</vt:lpstr>
      <vt:lpstr>About Me</vt:lpstr>
      <vt:lpstr>5K-12 LRE Trends by LEA</vt:lpstr>
      <vt:lpstr>5K-12 LRE Black SWDs</vt:lpstr>
      <vt:lpstr>5K-12 LRE IDD</vt:lpstr>
      <vt:lpstr>5K-12 Dashboard</vt:lpstr>
      <vt:lpstr>PreK LRE Trends by LEA</vt:lpstr>
      <vt:lpstr>PK LRE Black SWDs</vt:lpstr>
      <vt:lpstr>PreK Dashboard</vt:lpstr>
      <vt:lpstr>'5K-12 LRE Trends by LEA'!Print_Area</vt:lpstr>
      <vt:lpstr>'PreK LRE Trends by LEA'!Print_Area</vt:lpstr>
      <vt:lpstr>'5K-12 LRE Trends by LEA'!Print_Titles</vt:lpstr>
      <vt:lpstr>'PreK LRE Trends by LEA'!Print_Titles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LRE Data Trends by District</dc:title>
  <dc:subject>Inclusionary Practices Project</dc:subject>
  <dc:creator>OSPI, Special Education</dc:creator>
  <cp:keywords>IPP, LRE, Inclusion, Inclusionary Practices</cp:keywords>
  <dc:description/>
  <cp:lastModifiedBy>Jennifer Kelley</cp:lastModifiedBy>
  <cp:revision/>
  <dcterms:created xsi:type="dcterms:W3CDTF">2021-02-03T17:58:08Z</dcterms:created>
  <dcterms:modified xsi:type="dcterms:W3CDTF">2026-05-08T19:41:57Z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45f431-4c8c-42c6-a5a5-ba6d3bdea585_Enabled">
    <vt:lpwstr>true</vt:lpwstr>
  </property>
  <property fmtid="{D5CDD505-2E9C-101B-9397-08002B2CF9AE}" pid="3" name="MSIP_Label_9145f431-4c8c-42c6-a5a5-ba6d3bdea585_SetDate">
    <vt:lpwstr>2025-03-12T18:16:41Z</vt:lpwstr>
  </property>
  <property fmtid="{D5CDD505-2E9C-101B-9397-08002B2CF9AE}" pid="4" name="MSIP_Label_9145f431-4c8c-42c6-a5a5-ba6d3bdea585_Method">
    <vt:lpwstr>Standard</vt:lpwstr>
  </property>
  <property fmtid="{D5CDD505-2E9C-101B-9397-08002B2CF9AE}" pid="5" name="MSIP_Label_9145f431-4c8c-42c6-a5a5-ba6d3bdea585_Name">
    <vt:lpwstr>defa4170-0d19-0005-0004-bc88714345d2</vt:lpwstr>
  </property>
  <property fmtid="{D5CDD505-2E9C-101B-9397-08002B2CF9AE}" pid="6" name="MSIP_Label_9145f431-4c8c-42c6-a5a5-ba6d3bdea585_SiteId">
    <vt:lpwstr>b2fe5ccf-10a5-46fe-ae45-a0267412af7a</vt:lpwstr>
  </property>
  <property fmtid="{D5CDD505-2E9C-101B-9397-08002B2CF9AE}" pid="7" name="MSIP_Label_9145f431-4c8c-42c6-a5a5-ba6d3bdea585_ActionId">
    <vt:lpwstr>e62055f0-652e-4361-8e25-e742fc4eb366</vt:lpwstr>
  </property>
  <property fmtid="{D5CDD505-2E9C-101B-9397-08002B2CF9AE}" pid="8" name="MSIP_Label_9145f431-4c8c-42c6-a5a5-ba6d3bdea585_ContentBits">
    <vt:lpwstr>0</vt:lpwstr>
  </property>
  <property fmtid="{D5CDD505-2E9C-101B-9397-08002B2CF9AE}" pid="9" name="MSIP_Label_9145f431-4c8c-42c6-a5a5-ba6d3bdea585_Tag">
    <vt:lpwstr>10, 3, 0, 1</vt:lpwstr>
  </property>
</Properties>
</file>