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\Sch Finance\ESD\F-185\1516 F-185\F185 Compare &amp; Compile WK pfs\F185 SAFS Post\"/>
    </mc:Choice>
  </mc:AlternateContent>
  <bookViews>
    <workbookView xWindow="0" yWindow="0" windowWidth="18960" windowHeight="9360" tabRatio="701" firstSheet="1" activeTab="2"/>
  </bookViews>
  <sheets>
    <sheet name="chartofaccts" sheetId="57" state="hidden" r:id="rId1"/>
    <sheet name="CERTIFICATION-COVER" sheetId="50" r:id="rId2"/>
    <sheet name="NET POSITION" sheetId="44" r:id="rId3"/>
    <sheet name="REVENUE EXPENSES" sheetId="46" r:id="rId4"/>
    <sheet name="BUDGETARY COMPARISON" sheetId="56" r:id="rId5"/>
    <sheet name="CASH FLOW" sheetId="47" r:id="rId6"/>
    <sheet name="FIDUCIARY" sheetId="48" r:id="rId7"/>
    <sheet name="28-FIXED ASSETS" sheetId="27" state="hidden" r:id="rId8"/>
    <sheet name="29-Sched LTD Bal Sheet" sheetId="28" state="hidden" r:id="rId9"/>
    <sheet name="datasheet-balsheet" sheetId="36" state="hidden" r:id="rId10"/>
    <sheet name="datasheet-rev_expend_detail" sheetId="37" state="hidden" r:id="rId11"/>
    <sheet name="datasheet-rev_expend_summary" sheetId="38" state="hidden" r:id="rId12"/>
    <sheet name="FIDUCIARY CHANGES" sheetId="55" r:id="rId13"/>
    <sheet name="AGENCY" sheetId="71" r:id="rId14"/>
    <sheet name="REVENUE" sheetId="53" r:id="rId15"/>
    <sheet name="Expenditure Matrix" sheetId="54" r:id="rId16"/>
    <sheet name="COA" sheetId="69" r:id="rId17"/>
  </sheets>
  <definedNames>
    <definedName name="_0102BudvsAct" localSheetId="5">#REF!</definedName>
    <definedName name="_0102BudvsAct" localSheetId="6">#REF!</definedName>
    <definedName name="_0102BudvsAct" localSheetId="12">#REF!</definedName>
    <definedName name="_0102BudvsAct" localSheetId="2">#REF!</definedName>
    <definedName name="_0102BudvsAct" localSheetId="3">#REF!</definedName>
    <definedName name="_0102BudvsAct">#REF!</definedName>
    <definedName name="_11" localSheetId="5">#REF!</definedName>
    <definedName name="_11" localSheetId="6">#REF!</definedName>
    <definedName name="_11" localSheetId="12">#REF!</definedName>
    <definedName name="_11" localSheetId="2">#REF!</definedName>
    <definedName name="_11" localSheetId="3">#REF!</definedName>
    <definedName name="_11">#REF!</definedName>
    <definedName name="_xlnm._FilterDatabase" localSheetId="2" hidden="1">'NET POSITION'!$A$6:$I$6</definedName>
    <definedName name="F195CPFREV" localSheetId="5">#REF!</definedName>
    <definedName name="F195CPFREV" localSheetId="6">#REF!</definedName>
    <definedName name="F195CPFREV" localSheetId="12">#REF!</definedName>
    <definedName name="F195CPFREV" localSheetId="2">#REF!</definedName>
    <definedName name="F195CPFREV" localSheetId="3">#REF!</definedName>
    <definedName name="F195CPFREV">#REF!</definedName>
    <definedName name="F195REV" localSheetId="5">#REF!</definedName>
    <definedName name="F195REV" localSheetId="6">#REF!</definedName>
    <definedName name="F195REV" localSheetId="12">#REF!</definedName>
    <definedName name="F195REV" localSheetId="2">#REF!</definedName>
    <definedName name="F195REV" localSheetId="3">#REF!</definedName>
    <definedName name="F195REV">#REF!</definedName>
    <definedName name="GLItem" localSheetId="5">#REF!</definedName>
    <definedName name="GLItem" localSheetId="6">#REF!</definedName>
    <definedName name="GLItem" localSheetId="12">#REF!</definedName>
    <definedName name="GLItem" localSheetId="2">#REF!</definedName>
    <definedName name="GLItem" localSheetId="3">#REF!</definedName>
    <definedName name="GLItem">#REF!</definedName>
    <definedName name="Instructional" localSheetId="5">#REF!</definedName>
    <definedName name="Instructional" localSheetId="6">#REF!</definedName>
    <definedName name="Instructional" localSheetId="12">#REF!</definedName>
    <definedName name="Instructional" localSheetId="2">#REF!</definedName>
    <definedName name="Instructional" localSheetId="3">#REF!</definedName>
    <definedName name="Instructional">#REF!</definedName>
    <definedName name="New" localSheetId="5">#REF!</definedName>
    <definedName name="New" localSheetId="6">#REF!</definedName>
    <definedName name="New" localSheetId="12">#REF!</definedName>
    <definedName name="New" localSheetId="2">#REF!</definedName>
    <definedName name="New" localSheetId="3">#REF!</definedName>
    <definedName name="New">#REF!</definedName>
    <definedName name="Obj_tbl" localSheetId="5">#REF!</definedName>
    <definedName name="Obj_tbl" localSheetId="6">#REF!</definedName>
    <definedName name="Obj_tbl" localSheetId="12">#REF!</definedName>
    <definedName name="Obj_tbl" localSheetId="2">#REF!</definedName>
    <definedName name="Obj_tbl" localSheetId="3">#REF!</definedName>
    <definedName name="Obj_tbl">#REF!</definedName>
    <definedName name="_xlnm.Print_Area" localSheetId="5">'CASH FLOW'!$A$1:$I$84</definedName>
    <definedName name="_xlnm.Print_Area" localSheetId="1">'CERTIFICATION-COVER'!$A$1:$G$31</definedName>
    <definedName name="_xlnm.Print_Area" localSheetId="0">chartofaccts!$B$4:$E$71</definedName>
    <definedName name="_xlnm.Print_Area" localSheetId="10">'datasheet-rev_expend_detail'!$A$1:$J$584</definedName>
    <definedName name="_xlnm.Print_Area" localSheetId="15">'Expenditure Matrix'!$A$6:$M$747</definedName>
    <definedName name="_xlnm.Print_Area" localSheetId="6">FIDUCIARY!$A$1:$D$21</definedName>
    <definedName name="_xlnm.Print_Area" localSheetId="12">'FIDUCIARY CHANGES'!$A$1:$D$30</definedName>
    <definedName name="_xlnm.Print_Area" localSheetId="2">'NET POSITION'!$A$6:$I$110</definedName>
    <definedName name="_xlnm.Print_Area" localSheetId="14">REVENUE!$A$1:$F$73</definedName>
    <definedName name="_xlnm.Print_Area" localSheetId="3">'REVENUE EXPENSES'!$A$1:$I$60</definedName>
    <definedName name="_xlnm.Print_Titles" localSheetId="10">'datasheet-rev_expend_detail'!$1:$1</definedName>
    <definedName name="_xlnm.Print_Titles" localSheetId="15">'Expenditure Matrix'!$1:$5</definedName>
    <definedName name="_xlnm.Print_Titles" localSheetId="2">'NET POSITION'!$1:$5</definedName>
    <definedName name="Prog_act_tbl" localSheetId="5">#REF!</definedName>
    <definedName name="Prog_act_tbl" localSheetId="1">#REF!</definedName>
    <definedName name="Prog_act_tbl" localSheetId="6">#REF!</definedName>
    <definedName name="Prog_act_tbl" localSheetId="12">#REF!</definedName>
    <definedName name="Prog_act_tbl" localSheetId="2">#REF!</definedName>
    <definedName name="Prog_act_tbl" localSheetId="3">#REF!</definedName>
    <definedName name="Prog_act_tbl">#REF!</definedName>
    <definedName name="revenues" localSheetId="5">#REF!</definedName>
    <definedName name="revenues" localSheetId="1">#REF!</definedName>
    <definedName name="revenues" localSheetId="6">#REF!</definedName>
    <definedName name="revenues" localSheetId="12">#REF!</definedName>
    <definedName name="revenues" localSheetId="2">#REF!</definedName>
    <definedName name="revenues" localSheetId="3">#REF!</definedName>
    <definedName name="revenues">#REF!</definedName>
    <definedName name="stsum" localSheetId="5">#REF!</definedName>
    <definedName name="stsum" localSheetId="1">#REF!</definedName>
    <definedName name="stsum" localSheetId="6">#REF!</definedName>
    <definedName name="stsum" localSheetId="12">#REF!</definedName>
    <definedName name="stsum" localSheetId="2">#REF!</definedName>
    <definedName name="stsum" localSheetId="3">#REF!</definedName>
    <definedName name="stsum">#REF!</definedName>
  </definedNames>
  <calcPr calcId="162913"/>
</workbook>
</file>

<file path=xl/calcChain.xml><?xml version="1.0" encoding="utf-8"?>
<calcChain xmlns="http://schemas.openxmlformats.org/spreadsheetml/2006/main">
  <c r="D103" i="44" l="1"/>
  <c r="B107" i="44" l="1"/>
  <c r="B115" i="44" l="1"/>
  <c r="B116" i="44"/>
  <c r="D33" i="47" l="1"/>
  <c r="I111" i="54" l="1"/>
  <c r="D19" i="46"/>
  <c r="D33" i="46"/>
  <c r="K120" i="54" l="1"/>
  <c r="J120" i="54"/>
  <c r="E120" i="54"/>
  <c r="I113" i="54"/>
  <c r="C18" i="56" l="1"/>
  <c r="B18" i="56"/>
  <c r="C22" i="55" l="1"/>
  <c r="C13" i="55"/>
  <c r="C9" i="55"/>
  <c r="D17" i="71"/>
  <c r="D11" i="71"/>
  <c r="C15" i="55" l="1"/>
  <c r="C24" i="55" s="1"/>
  <c r="C30" i="55" s="1"/>
  <c r="I70" i="47"/>
  <c r="I69" i="47"/>
  <c r="I68" i="47"/>
  <c r="I67" i="47"/>
  <c r="I65" i="47"/>
  <c r="G43" i="47"/>
  <c r="G36" i="47"/>
  <c r="G27" i="47"/>
  <c r="G19" i="47"/>
  <c r="I7" i="47"/>
  <c r="I58" i="46"/>
  <c r="I57" i="46"/>
  <c r="I56" i="46"/>
  <c r="I53" i="46"/>
  <c r="I52" i="46"/>
  <c r="I47" i="46"/>
  <c r="I46" i="46"/>
  <c r="I45" i="46"/>
  <c r="I44" i="46"/>
  <c r="I43" i="46"/>
  <c r="I42" i="46"/>
  <c r="I41" i="46"/>
  <c r="I40" i="46"/>
  <c r="I39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5" i="46"/>
  <c r="I14" i="46"/>
  <c r="I13" i="46"/>
  <c r="I12" i="46"/>
  <c r="I11" i="46"/>
  <c r="I10" i="46"/>
  <c r="I9" i="46"/>
  <c r="I8" i="46"/>
  <c r="I7" i="46"/>
  <c r="H106" i="44"/>
  <c r="H97" i="44"/>
  <c r="H87" i="44"/>
  <c r="H73" i="44"/>
  <c r="H49" i="44"/>
  <c r="H31" i="44"/>
  <c r="H38" i="44" s="1"/>
  <c r="H21" i="44"/>
  <c r="G106" i="44"/>
  <c r="G97" i="44"/>
  <c r="G87" i="44"/>
  <c r="G73" i="44"/>
  <c r="G49" i="44"/>
  <c r="G31" i="44"/>
  <c r="G38" i="44" s="1"/>
  <c r="G21" i="44"/>
  <c r="I27" i="44"/>
  <c r="I26" i="44"/>
  <c r="I25" i="44"/>
  <c r="H34" i="46"/>
  <c r="G34" i="46"/>
  <c r="F34" i="46"/>
  <c r="E34" i="46"/>
  <c r="D34" i="46"/>
  <c r="H48" i="46"/>
  <c r="H16" i="46"/>
  <c r="I34" i="46" l="1"/>
  <c r="H89" i="44"/>
  <c r="H40" i="44"/>
  <c r="H36" i="46"/>
  <c r="G89" i="44"/>
  <c r="G45" i="47"/>
  <c r="G49" i="47" s="1"/>
  <c r="G51" i="47" s="1"/>
  <c r="H100" i="44"/>
  <c r="G40" i="44"/>
  <c r="G100" i="44"/>
  <c r="H109" i="44" l="1"/>
  <c r="H110" i="44" s="1"/>
  <c r="H50" i="46"/>
  <c r="H54" i="46" s="1"/>
  <c r="H60" i="46" s="1"/>
  <c r="H55" i="47"/>
  <c r="G109" i="44"/>
  <c r="G110" i="44" s="1"/>
  <c r="G112" i="44" s="1"/>
  <c r="H112" i="44" l="1"/>
  <c r="H62" i="46"/>
  <c r="A1" i="54" l="1"/>
  <c r="E17" i="71"/>
  <c r="C17" i="71"/>
  <c r="B17" i="71"/>
  <c r="E11" i="71"/>
  <c r="C11" i="71"/>
  <c r="B11" i="71"/>
  <c r="I84" i="44" l="1"/>
  <c r="I83" i="44"/>
  <c r="I82" i="44"/>
  <c r="I86" i="44"/>
  <c r="I85" i="44"/>
  <c r="I81" i="44"/>
  <c r="I80" i="44"/>
  <c r="I79" i="44"/>
  <c r="I78" i="44"/>
  <c r="I77" i="44"/>
  <c r="I96" i="44"/>
  <c r="I95" i="44"/>
  <c r="I94" i="44"/>
  <c r="I93" i="44"/>
  <c r="I92" i="44"/>
  <c r="F97" i="44"/>
  <c r="E97" i="44"/>
  <c r="D97" i="44"/>
  <c r="F49" i="44"/>
  <c r="E49" i="44"/>
  <c r="I48" i="44"/>
  <c r="I47" i="44"/>
  <c r="I46" i="44"/>
  <c r="I45" i="44"/>
  <c r="I44" i="44"/>
  <c r="I43" i="44"/>
  <c r="D49" i="44"/>
  <c r="A1" i="44"/>
  <c r="B117" i="44" l="1"/>
  <c r="A1" i="46"/>
  <c r="A1" i="55" s="1"/>
  <c r="A1" i="71"/>
  <c r="A1" i="48"/>
  <c r="A1" i="47"/>
  <c r="D19" i="47"/>
  <c r="M736" i="54" l="1"/>
  <c r="L736" i="54"/>
  <c r="K736" i="54"/>
  <c r="J736" i="54"/>
  <c r="I736" i="54"/>
  <c r="H736" i="54"/>
  <c r="G736" i="54"/>
  <c r="F736" i="54"/>
  <c r="E736" i="54"/>
  <c r="D730" i="54"/>
  <c r="D729" i="54"/>
  <c r="I75" i="47" l="1"/>
  <c r="I74" i="47"/>
  <c r="I73" i="47"/>
  <c r="I72" i="47"/>
  <c r="I71" i="47"/>
  <c r="I66" i="47"/>
  <c r="I64" i="47"/>
  <c r="I48" i="47" l="1"/>
  <c r="I40" i="47"/>
  <c r="I17" i="47"/>
  <c r="I16" i="47"/>
  <c r="E46" i="56"/>
  <c r="D49" i="56"/>
  <c r="C49" i="56"/>
  <c r="B49" i="56"/>
  <c r="E45" i="56"/>
  <c r="F106" i="44"/>
  <c r="E106" i="44"/>
  <c r="D106" i="44"/>
  <c r="I105" i="44"/>
  <c r="I104" i="44"/>
  <c r="I102" i="44"/>
  <c r="I101" i="44"/>
  <c r="F73" i="44"/>
  <c r="E73" i="44"/>
  <c r="I72" i="44"/>
  <c r="I71" i="44"/>
  <c r="I70" i="44"/>
  <c r="I69" i="44"/>
  <c r="I67" i="44"/>
  <c r="I66" i="44"/>
  <c r="I65" i="44"/>
  <c r="I64" i="44"/>
  <c r="I63" i="44"/>
  <c r="I62" i="44"/>
  <c r="I61" i="44"/>
  <c r="I60" i="44"/>
  <c r="I59" i="44"/>
  <c r="I58" i="44"/>
  <c r="I57" i="44"/>
  <c r="F31" i="44"/>
  <c r="F38" i="44" s="1"/>
  <c r="E31" i="44"/>
  <c r="E38" i="44" s="1"/>
  <c r="D31" i="44"/>
  <c r="D73" i="44"/>
  <c r="D38" i="44" l="1"/>
  <c r="D100" i="44"/>
  <c r="I54" i="44"/>
  <c r="I36" i="44"/>
  <c r="I34" i="44"/>
  <c r="I9" i="44"/>
  <c r="B17" i="48" l="1"/>
  <c r="B11" i="48"/>
  <c r="B20" i="48" s="1"/>
  <c r="B21" i="48" s="1"/>
  <c r="B22" i="55"/>
  <c r="B13" i="55"/>
  <c r="B9" i="55"/>
  <c r="B15" i="55" l="1"/>
  <c r="B24" i="55" s="1"/>
  <c r="B30" i="55" s="1"/>
  <c r="B32" i="55" s="1"/>
  <c r="M547" i="54"/>
  <c r="L547" i="54"/>
  <c r="K547" i="54"/>
  <c r="J547" i="54"/>
  <c r="I547" i="54"/>
  <c r="H547" i="54"/>
  <c r="G547" i="54"/>
  <c r="F547" i="54"/>
  <c r="E547" i="54"/>
  <c r="D546" i="54"/>
  <c r="D545" i="54"/>
  <c r="D544" i="54"/>
  <c r="D543" i="54"/>
  <c r="D542" i="54"/>
  <c r="D541" i="54"/>
  <c r="D540" i="54"/>
  <c r="M539" i="54"/>
  <c r="L539" i="54"/>
  <c r="K539" i="54"/>
  <c r="J539" i="54"/>
  <c r="I539" i="54"/>
  <c r="H539" i="54"/>
  <c r="G539" i="54"/>
  <c r="F539" i="54"/>
  <c r="E539" i="54"/>
  <c r="M533" i="54"/>
  <c r="L533" i="54"/>
  <c r="K533" i="54"/>
  <c r="J533" i="54"/>
  <c r="I533" i="54"/>
  <c r="H533" i="54"/>
  <c r="G533" i="54"/>
  <c r="F533" i="54"/>
  <c r="E533" i="54"/>
  <c r="D532" i="54"/>
  <c r="D531" i="54"/>
  <c r="D530" i="54"/>
  <c r="D529" i="54"/>
  <c r="D528" i="54"/>
  <c r="D527" i="54"/>
  <c r="D526" i="54"/>
  <c r="M525" i="54"/>
  <c r="L525" i="54"/>
  <c r="K525" i="54"/>
  <c r="J525" i="54"/>
  <c r="I525" i="54"/>
  <c r="H525" i="54"/>
  <c r="G525" i="54"/>
  <c r="F525" i="54"/>
  <c r="E525" i="54"/>
  <c r="M519" i="54"/>
  <c r="L519" i="54"/>
  <c r="K519" i="54"/>
  <c r="J519" i="54"/>
  <c r="I519" i="54"/>
  <c r="H519" i="54"/>
  <c r="G519" i="54"/>
  <c r="F519" i="54"/>
  <c r="E519" i="54"/>
  <c r="D518" i="54"/>
  <c r="D517" i="54"/>
  <c r="D516" i="54"/>
  <c r="D515" i="54"/>
  <c r="D514" i="54"/>
  <c r="D513" i="54"/>
  <c r="D512" i="54"/>
  <c r="M511" i="54"/>
  <c r="L511" i="54"/>
  <c r="K511" i="54"/>
  <c r="J511" i="54"/>
  <c r="I511" i="54"/>
  <c r="H511" i="54"/>
  <c r="G511" i="54"/>
  <c r="F511" i="54"/>
  <c r="E511" i="54"/>
  <c r="M505" i="54"/>
  <c r="L505" i="54"/>
  <c r="K505" i="54"/>
  <c r="J505" i="54"/>
  <c r="I505" i="54"/>
  <c r="H505" i="54"/>
  <c r="G505" i="54"/>
  <c r="F505" i="54"/>
  <c r="E505" i="54"/>
  <c r="D504" i="54"/>
  <c r="D503" i="54"/>
  <c r="D502" i="54"/>
  <c r="D501" i="54"/>
  <c r="D500" i="54"/>
  <c r="D499" i="54"/>
  <c r="D498" i="54"/>
  <c r="M497" i="54"/>
  <c r="L497" i="54"/>
  <c r="K497" i="54"/>
  <c r="J497" i="54"/>
  <c r="I497" i="54"/>
  <c r="H497" i="54"/>
  <c r="G497" i="54"/>
  <c r="F497" i="54"/>
  <c r="E497" i="54"/>
  <c r="M268" i="54"/>
  <c r="L268" i="54"/>
  <c r="K268" i="54"/>
  <c r="J268" i="54"/>
  <c r="I268" i="54"/>
  <c r="H268" i="54"/>
  <c r="G268" i="54"/>
  <c r="F268" i="54"/>
  <c r="E268" i="54"/>
  <c r="D267" i="54"/>
  <c r="D266" i="54"/>
  <c r="D265" i="54"/>
  <c r="D264" i="54"/>
  <c r="D263" i="54"/>
  <c r="D262" i="54"/>
  <c r="D261" i="54"/>
  <c r="M260" i="54"/>
  <c r="L260" i="54"/>
  <c r="K260" i="54"/>
  <c r="J260" i="54"/>
  <c r="I260" i="54"/>
  <c r="H260" i="54"/>
  <c r="G260" i="54"/>
  <c r="F260" i="54"/>
  <c r="E260" i="54"/>
  <c r="M240" i="54"/>
  <c r="L240" i="54"/>
  <c r="K240" i="54"/>
  <c r="J240" i="54"/>
  <c r="I240" i="54"/>
  <c r="H240" i="54"/>
  <c r="G240" i="54"/>
  <c r="F240" i="54"/>
  <c r="E240" i="54"/>
  <c r="D239" i="54"/>
  <c r="D238" i="54"/>
  <c r="D237" i="54"/>
  <c r="D236" i="54"/>
  <c r="D235" i="54"/>
  <c r="D234" i="54"/>
  <c r="D233" i="54"/>
  <c r="M232" i="54"/>
  <c r="L232" i="54"/>
  <c r="K232" i="54"/>
  <c r="J232" i="54"/>
  <c r="I232" i="54"/>
  <c r="H232" i="54"/>
  <c r="G232" i="54"/>
  <c r="F232" i="54"/>
  <c r="E232" i="54"/>
  <c r="M170" i="54"/>
  <c r="L170" i="54"/>
  <c r="K170" i="54"/>
  <c r="J170" i="54"/>
  <c r="I170" i="54"/>
  <c r="H170" i="54"/>
  <c r="G170" i="54"/>
  <c r="F170" i="54"/>
  <c r="E170" i="54"/>
  <c r="D169" i="54"/>
  <c r="D168" i="54"/>
  <c r="D167" i="54"/>
  <c r="D166" i="54"/>
  <c r="D165" i="54"/>
  <c r="D164" i="54"/>
  <c r="D163" i="54"/>
  <c r="M162" i="54"/>
  <c r="L162" i="54"/>
  <c r="K162" i="54"/>
  <c r="J162" i="54"/>
  <c r="I162" i="54"/>
  <c r="H162" i="54"/>
  <c r="G162" i="54"/>
  <c r="F162" i="54"/>
  <c r="E162" i="54"/>
  <c r="I19" i="44"/>
  <c r="D547" i="54" l="1"/>
  <c r="D40" i="54" s="1"/>
  <c r="D533" i="54"/>
  <c r="D39" i="54" s="1"/>
  <c r="D519" i="54"/>
  <c r="D38" i="54" s="1"/>
  <c r="D505" i="54"/>
  <c r="D37" i="54" s="1"/>
  <c r="D268" i="54"/>
  <c r="D21" i="54" s="1"/>
  <c r="D240" i="54"/>
  <c r="D19" i="54" s="1"/>
  <c r="D170" i="54"/>
  <c r="D14" i="54" s="1"/>
  <c r="D555" i="54"/>
  <c r="M558" i="54"/>
  <c r="L558" i="54"/>
  <c r="K558" i="54"/>
  <c r="J558" i="54"/>
  <c r="I558" i="54"/>
  <c r="H558" i="54"/>
  <c r="G558" i="54"/>
  <c r="F558" i="54"/>
  <c r="E558" i="54"/>
  <c r="D557" i="54"/>
  <c r="D556" i="54"/>
  <c r="D554" i="54"/>
  <c r="M553" i="54"/>
  <c r="L553" i="54"/>
  <c r="K553" i="54"/>
  <c r="J553" i="54"/>
  <c r="I553" i="54"/>
  <c r="H553" i="54"/>
  <c r="G553" i="54"/>
  <c r="F553" i="54"/>
  <c r="E553" i="54"/>
  <c r="D558" i="54" l="1"/>
  <c r="D41" i="54" s="1"/>
  <c r="E57" i="56"/>
  <c r="E48" i="56"/>
  <c r="E47" i="56"/>
  <c r="E44" i="56"/>
  <c r="E43" i="56"/>
  <c r="E42" i="56"/>
  <c r="E41" i="56"/>
  <c r="E40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6" i="56"/>
  <c r="E21" i="56"/>
  <c r="E10" i="56"/>
  <c r="E11" i="56"/>
  <c r="E12" i="56"/>
  <c r="E13" i="56"/>
  <c r="E14" i="56"/>
  <c r="E15" i="56"/>
  <c r="E16" i="56"/>
  <c r="E17" i="56"/>
  <c r="E9" i="56"/>
  <c r="D35" i="56"/>
  <c r="D18" i="56"/>
  <c r="C35" i="56"/>
  <c r="B35" i="56"/>
  <c r="A1" i="56"/>
  <c r="D37" i="56" l="1"/>
  <c r="C37" i="56"/>
  <c r="C51" i="56" s="1"/>
  <c r="C55" i="56" s="1"/>
  <c r="C61" i="56" s="1"/>
  <c r="E35" i="56"/>
  <c r="E49" i="56"/>
  <c r="E18" i="56"/>
  <c r="B37" i="56"/>
  <c r="B51" i="56" s="1"/>
  <c r="B55" i="56" s="1"/>
  <c r="B61" i="56" s="1"/>
  <c r="F69" i="53"/>
  <c r="D51" i="56" l="1"/>
  <c r="E37" i="56"/>
  <c r="D55" i="56" l="1"/>
  <c r="D61" i="56" s="1"/>
  <c r="E51" i="56"/>
  <c r="D110" i="54"/>
  <c r="D125" i="54"/>
  <c r="D139" i="54"/>
  <c r="D153" i="54"/>
  <c r="D181" i="54"/>
  <c r="D195" i="54"/>
  <c r="D209" i="54"/>
  <c r="D223" i="54"/>
  <c r="D251" i="54"/>
  <c r="D279" i="54"/>
  <c r="D293" i="54"/>
  <c r="D307" i="54"/>
  <c r="D321" i="54"/>
  <c r="D335" i="54"/>
  <c r="D349" i="54"/>
  <c r="D363" i="54"/>
  <c r="D377" i="54"/>
  <c r="D391" i="54"/>
  <c r="D405" i="54"/>
  <c r="D419" i="54"/>
  <c r="D433" i="54"/>
  <c r="D447" i="54"/>
  <c r="D474" i="54"/>
  <c r="D488" i="54"/>
  <c r="D569" i="54"/>
  <c r="D581" i="54"/>
  <c r="D593" i="54"/>
  <c r="D605" i="54"/>
  <c r="D617" i="54"/>
  <c r="D634" i="54"/>
  <c r="D645" i="54"/>
  <c r="D659" i="54"/>
  <c r="D671" i="54"/>
  <c r="D683" i="54"/>
  <c r="D695" i="54"/>
  <c r="D707" i="54"/>
  <c r="D719" i="54"/>
  <c r="D733" i="54"/>
  <c r="D745" i="54"/>
  <c r="M92" i="54"/>
  <c r="E61" i="56" l="1"/>
  <c r="E55" i="56"/>
  <c r="F92" i="54"/>
  <c r="E92" i="54"/>
  <c r="D475" i="54"/>
  <c r="D92" i="54" l="1"/>
  <c r="L28" i="54" s="1"/>
  <c r="A1" i="53"/>
  <c r="D22" i="55" l="1"/>
  <c r="D13" i="55"/>
  <c r="D9" i="55"/>
  <c r="D15" i="55" l="1"/>
  <c r="D24" i="55" s="1"/>
  <c r="D30" i="55" s="1"/>
  <c r="M450" i="54"/>
  <c r="L450" i="54"/>
  <c r="K450" i="54"/>
  <c r="J450" i="54"/>
  <c r="I450" i="54"/>
  <c r="H450" i="54"/>
  <c r="G450" i="54"/>
  <c r="F450" i="54"/>
  <c r="E450" i="54"/>
  <c r="D449" i="54"/>
  <c r="D448" i="54"/>
  <c r="D446" i="54"/>
  <c r="D445" i="54"/>
  <c r="D444" i="54"/>
  <c r="M442" i="54"/>
  <c r="L442" i="54"/>
  <c r="K442" i="54"/>
  <c r="J442" i="54"/>
  <c r="I442" i="54"/>
  <c r="H442" i="54"/>
  <c r="D443" i="54" s="1"/>
  <c r="G442" i="54"/>
  <c r="F442" i="54"/>
  <c r="E442" i="54"/>
  <c r="M747" i="54"/>
  <c r="L747" i="54"/>
  <c r="K747" i="54"/>
  <c r="J747" i="54"/>
  <c r="I747" i="54"/>
  <c r="H747" i="54"/>
  <c r="G747" i="54"/>
  <c r="F747" i="54"/>
  <c r="E747" i="54"/>
  <c r="D746" i="54"/>
  <c r="D744" i="54"/>
  <c r="M742" i="54"/>
  <c r="L742" i="54"/>
  <c r="K742" i="54"/>
  <c r="J742" i="54"/>
  <c r="I742" i="54"/>
  <c r="H742" i="54"/>
  <c r="D743" i="54" s="1"/>
  <c r="G742" i="54"/>
  <c r="F742" i="54"/>
  <c r="E742" i="54"/>
  <c r="D735" i="54"/>
  <c r="D734" i="54"/>
  <c r="D732" i="54"/>
  <c r="M728" i="54"/>
  <c r="L728" i="54"/>
  <c r="K728" i="54"/>
  <c r="J728" i="54"/>
  <c r="I728" i="54"/>
  <c r="H728" i="54"/>
  <c r="D731" i="54" s="1"/>
  <c r="G728" i="54"/>
  <c r="F728" i="54"/>
  <c r="E728" i="54"/>
  <c r="M722" i="54"/>
  <c r="L722" i="54"/>
  <c r="K722" i="54"/>
  <c r="J722" i="54"/>
  <c r="I722" i="54"/>
  <c r="H722" i="54"/>
  <c r="G722" i="54"/>
  <c r="F722" i="54"/>
  <c r="E722" i="54"/>
  <c r="D721" i="54"/>
  <c r="D720" i="54"/>
  <c r="D718" i="54"/>
  <c r="M716" i="54"/>
  <c r="L716" i="54"/>
  <c r="K716" i="54"/>
  <c r="J716" i="54"/>
  <c r="I716" i="54"/>
  <c r="H716" i="54"/>
  <c r="D717" i="54" s="1"/>
  <c r="G716" i="54"/>
  <c r="F716" i="54"/>
  <c r="E716" i="54"/>
  <c r="M710" i="54"/>
  <c r="L710" i="54"/>
  <c r="K710" i="54"/>
  <c r="J710" i="54"/>
  <c r="I710" i="54"/>
  <c r="H710" i="54"/>
  <c r="G710" i="54"/>
  <c r="F710" i="54"/>
  <c r="E710" i="54"/>
  <c r="D709" i="54"/>
  <c r="D708" i="54"/>
  <c r="D706" i="54"/>
  <c r="M704" i="54"/>
  <c r="L704" i="54"/>
  <c r="K704" i="54"/>
  <c r="J704" i="54"/>
  <c r="I704" i="54"/>
  <c r="H704" i="54"/>
  <c r="D705" i="54" s="1"/>
  <c r="G704" i="54"/>
  <c r="F704" i="54"/>
  <c r="E704" i="54"/>
  <c r="M698" i="54"/>
  <c r="L698" i="54"/>
  <c r="K698" i="54"/>
  <c r="J698" i="54"/>
  <c r="I698" i="54"/>
  <c r="H698" i="54"/>
  <c r="G698" i="54"/>
  <c r="F698" i="54"/>
  <c r="E698" i="54"/>
  <c r="D697" i="54"/>
  <c r="D696" i="54"/>
  <c r="D694" i="54"/>
  <c r="M692" i="54"/>
  <c r="L692" i="54"/>
  <c r="K692" i="54"/>
  <c r="J692" i="54"/>
  <c r="I692" i="54"/>
  <c r="H692" i="54"/>
  <c r="D693" i="54" s="1"/>
  <c r="G692" i="54"/>
  <c r="F692" i="54"/>
  <c r="E692" i="54"/>
  <c r="M686" i="54"/>
  <c r="L686" i="54"/>
  <c r="K686" i="54"/>
  <c r="J686" i="54"/>
  <c r="I686" i="54"/>
  <c r="H686" i="54"/>
  <c r="G686" i="54"/>
  <c r="F686" i="54"/>
  <c r="E686" i="54"/>
  <c r="D685" i="54"/>
  <c r="D684" i="54"/>
  <c r="D682" i="54"/>
  <c r="D681" i="54"/>
  <c r="M674" i="54"/>
  <c r="L674" i="54"/>
  <c r="K674" i="54"/>
  <c r="J674" i="54"/>
  <c r="I674" i="54"/>
  <c r="H674" i="54"/>
  <c r="G674" i="54"/>
  <c r="F674" i="54"/>
  <c r="E674" i="54"/>
  <c r="D673" i="54"/>
  <c r="D672" i="54"/>
  <c r="D670" i="54"/>
  <c r="M668" i="54"/>
  <c r="L668" i="54"/>
  <c r="K668" i="54"/>
  <c r="J668" i="54"/>
  <c r="I668" i="54"/>
  <c r="H668" i="54"/>
  <c r="D669" i="54" s="1"/>
  <c r="G668" i="54"/>
  <c r="F668" i="54"/>
  <c r="E668" i="54"/>
  <c r="M662" i="54"/>
  <c r="L662" i="54"/>
  <c r="K662" i="54"/>
  <c r="J662" i="54"/>
  <c r="I662" i="54"/>
  <c r="H662" i="54"/>
  <c r="G662" i="54"/>
  <c r="F662" i="54"/>
  <c r="E662" i="54"/>
  <c r="D661" i="54"/>
  <c r="D660" i="54"/>
  <c r="D658" i="54"/>
  <c r="D657" i="54"/>
  <c r="D656" i="54"/>
  <c r="M654" i="54"/>
  <c r="L654" i="54"/>
  <c r="K654" i="54"/>
  <c r="J654" i="54"/>
  <c r="I654" i="54"/>
  <c r="H654" i="54"/>
  <c r="D655" i="54" s="1"/>
  <c r="G654" i="54"/>
  <c r="F654" i="54"/>
  <c r="E654" i="54"/>
  <c r="M648" i="54"/>
  <c r="L648" i="54"/>
  <c r="K648" i="54"/>
  <c r="J648" i="54"/>
  <c r="I648" i="54"/>
  <c r="H648" i="54"/>
  <c r="G648" i="54"/>
  <c r="F648" i="54"/>
  <c r="E648" i="54"/>
  <c r="D647" i="54"/>
  <c r="D646" i="54"/>
  <c r="D644" i="54"/>
  <c r="M642" i="54"/>
  <c r="L642" i="54"/>
  <c r="K642" i="54"/>
  <c r="J642" i="54"/>
  <c r="I642" i="54"/>
  <c r="D643" i="54" s="1"/>
  <c r="H642" i="54"/>
  <c r="G642" i="54"/>
  <c r="F642" i="54"/>
  <c r="E642" i="54"/>
  <c r="M636" i="54"/>
  <c r="L636" i="54"/>
  <c r="K636" i="54"/>
  <c r="J636" i="54"/>
  <c r="I636" i="54"/>
  <c r="H636" i="54"/>
  <c r="G636" i="54"/>
  <c r="F636" i="54"/>
  <c r="E636" i="54"/>
  <c r="D635" i="54"/>
  <c r="D633" i="54"/>
  <c r="D632" i="54"/>
  <c r="D631" i="54"/>
  <c r="D630" i="54"/>
  <c r="D629" i="54"/>
  <c r="D628" i="54"/>
  <c r="M626" i="54"/>
  <c r="L626" i="54"/>
  <c r="K626" i="54"/>
  <c r="J626" i="54"/>
  <c r="I626" i="54"/>
  <c r="H626" i="54"/>
  <c r="D627" i="54" s="1"/>
  <c r="G626" i="54"/>
  <c r="F626" i="54"/>
  <c r="E626" i="54"/>
  <c r="M620" i="54"/>
  <c r="L620" i="54"/>
  <c r="K620" i="54"/>
  <c r="J620" i="54"/>
  <c r="I620" i="54"/>
  <c r="H620" i="54"/>
  <c r="G620" i="54"/>
  <c r="F620" i="54"/>
  <c r="E620" i="54"/>
  <c r="D619" i="54"/>
  <c r="D618" i="54"/>
  <c r="D616" i="54"/>
  <c r="M614" i="54"/>
  <c r="L614" i="54"/>
  <c r="K614" i="54"/>
  <c r="J614" i="54"/>
  <c r="I614" i="54"/>
  <c r="D615" i="54" s="1"/>
  <c r="H614" i="54"/>
  <c r="G614" i="54"/>
  <c r="F614" i="54"/>
  <c r="E614" i="54"/>
  <c r="M608" i="54"/>
  <c r="L608" i="54"/>
  <c r="K608" i="54"/>
  <c r="J608" i="54"/>
  <c r="I608" i="54"/>
  <c r="H608" i="54"/>
  <c r="G608" i="54"/>
  <c r="F608" i="54"/>
  <c r="E608" i="54"/>
  <c r="D607" i="54"/>
  <c r="D606" i="54"/>
  <c r="D604" i="54"/>
  <c r="M602" i="54"/>
  <c r="L602" i="54"/>
  <c r="K602" i="54"/>
  <c r="J602" i="54"/>
  <c r="I602" i="54"/>
  <c r="H602" i="54"/>
  <c r="D603" i="54" s="1"/>
  <c r="G602" i="54"/>
  <c r="F602" i="54"/>
  <c r="E602" i="54"/>
  <c r="M596" i="54"/>
  <c r="L596" i="54"/>
  <c r="K596" i="54"/>
  <c r="J596" i="54"/>
  <c r="I596" i="54"/>
  <c r="H596" i="54"/>
  <c r="G596" i="54"/>
  <c r="F596" i="54"/>
  <c r="E596" i="54"/>
  <c r="D595" i="54"/>
  <c r="D594" i="54"/>
  <c r="D592" i="54"/>
  <c r="M590" i="54"/>
  <c r="L590" i="54"/>
  <c r="K590" i="54"/>
  <c r="J590" i="54"/>
  <c r="I590" i="54"/>
  <c r="D591" i="54" s="1"/>
  <c r="H590" i="54"/>
  <c r="G590" i="54"/>
  <c r="F590" i="54"/>
  <c r="E590" i="54"/>
  <c r="M584" i="54"/>
  <c r="L584" i="54"/>
  <c r="K584" i="54"/>
  <c r="J584" i="54"/>
  <c r="I584" i="54"/>
  <c r="H584" i="54"/>
  <c r="G584" i="54"/>
  <c r="F584" i="54"/>
  <c r="E584" i="54"/>
  <c r="D583" i="54"/>
  <c r="D582" i="54"/>
  <c r="D580" i="54"/>
  <c r="M578" i="54"/>
  <c r="L578" i="54"/>
  <c r="K578" i="54"/>
  <c r="J578" i="54"/>
  <c r="I578" i="54"/>
  <c r="H578" i="54"/>
  <c r="D579" i="54" s="1"/>
  <c r="G578" i="54"/>
  <c r="F578" i="54"/>
  <c r="E578" i="54"/>
  <c r="M572" i="54"/>
  <c r="L572" i="54"/>
  <c r="K572" i="54"/>
  <c r="J572" i="54"/>
  <c r="I572" i="54"/>
  <c r="H572" i="54"/>
  <c r="G572" i="54"/>
  <c r="F572" i="54"/>
  <c r="E572" i="54"/>
  <c r="D571" i="54"/>
  <c r="D570" i="54"/>
  <c r="D568" i="54"/>
  <c r="D567" i="54"/>
  <c r="D566" i="54"/>
  <c r="M564" i="54"/>
  <c r="L564" i="54"/>
  <c r="K564" i="54"/>
  <c r="J564" i="54"/>
  <c r="I564" i="54"/>
  <c r="H564" i="54"/>
  <c r="D565" i="54" s="1"/>
  <c r="G564" i="54"/>
  <c r="F564" i="54"/>
  <c r="E564" i="54"/>
  <c r="M491" i="54"/>
  <c r="L491" i="54"/>
  <c r="K491" i="54"/>
  <c r="J491" i="54"/>
  <c r="I491" i="54"/>
  <c r="H491" i="54"/>
  <c r="G491" i="54"/>
  <c r="F491" i="54"/>
  <c r="E491" i="54"/>
  <c r="D490" i="54"/>
  <c r="D489" i="54"/>
  <c r="D487" i="54"/>
  <c r="D486" i="54"/>
  <c r="D485" i="54"/>
  <c r="M483" i="54"/>
  <c r="L483" i="54"/>
  <c r="K483" i="54"/>
  <c r="J483" i="54"/>
  <c r="I483" i="54"/>
  <c r="H483" i="54"/>
  <c r="D484" i="54" s="1"/>
  <c r="G483" i="54"/>
  <c r="F483" i="54"/>
  <c r="E483" i="54"/>
  <c r="M477" i="54"/>
  <c r="L477" i="54"/>
  <c r="K477" i="54"/>
  <c r="J477" i="54"/>
  <c r="I477" i="54"/>
  <c r="H477" i="54"/>
  <c r="G477" i="54"/>
  <c r="F477" i="54"/>
  <c r="E477" i="54"/>
  <c r="D476" i="54"/>
  <c r="D473" i="54"/>
  <c r="D472" i="54"/>
  <c r="D471" i="54"/>
  <c r="M469" i="54"/>
  <c r="L469" i="54"/>
  <c r="K469" i="54"/>
  <c r="J469" i="54"/>
  <c r="I469" i="54"/>
  <c r="H469" i="54"/>
  <c r="D470" i="54" s="1"/>
  <c r="G469" i="54"/>
  <c r="F469" i="54"/>
  <c r="E469" i="54"/>
  <c r="M463" i="54"/>
  <c r="L463" i="54"/>
  <c r="K463" i="54"/>
  <c r="J463" i="54"/>
  <c r="I463" i="54"/>
  <c r="H463" i="54"/>
  <c r="G463" i="54"/>
  <c r="F463" i="54"/>
  <c r="E463" i="54"/>
  <c r="D462" i="54"/>
  <c r="D461" i="54"/>
  <c r="D460" i="54"/>
  <c r="D459" i="54"/>
  <c r="D458" i="54"/>
  <c r="M456" i="54"/>
  <c r="L456" i="54"/>
  <c r="K456" i="54"/>
  <c r="J456" i="54"/>
  <c r="I456" i="54"/>
  <c r="H456" i="54"/>
  <c r="D457" i="54" s="1"/>
  <c r="G456" i="54"/>
  <c r="F456" i="54"/>
  <c r="E456" i="54"/>
  <c r="M436" i="54"/>
  <c r="L436" i="54"/>
  <c r="K436" i="54"/>
  <c r="J436" i="54"/>
  <c r="I436" i="54"/>
  <c r="H436" i="54"/>
  <c r="G436" i="54"/>
  <c r="F436" i="54"/>
  <c r="E436" i="54"/>
  <c r="D435" i="54"/>
  <c r="D434" i="54"/>
  <c r="D432" i="54"/>
  <c r="D431" i="54"/>
  <c r="D430" i="54"/>
  <c r="M428" i="54"/>
  <c r="L428" i="54"/>
  <c r="K428" i="54"/>
  <c r="J428" i="54"/>
  <c r="I428" i="54"/>
  <c r="H428" i="54"/>
  <c r="D429" i="54" s="1"/>
  <c r="G428" i="54"/>
  <c r="F428" i="54"/>
  <c r="E428" i="54"/>
  <c r="M422" i="54"/>
  <c r="L422" i="54"/>
  <c r="K422" i="54"/>
  <c r="J422" i="54"/>
  <c r="I422" i="54"/>
  <c r="H422" i="54"/>
  <c r="G422" i="54"/>
  <c r="F422" i="54"/>
  <c r="E422" i="54"/>
  <c r="D421" i="54"/>
  <c r="D420" i="54"/>
  <c r="D418" i="54"/>
  <c r="D417" i="54"/>
  <c r="D416" i="54"/>
  <c r="M414" i="54"/>
  <c r="L414" i="54"/>
  <c r="K414" i="54"/>
  <c r="J414" i="54"/>
  <c r="I414" i="54"/>
  <c r="H414" i="54"/>
  <c r="D415" i="54" s="1"/>
  <c r="G414" i="54"/>
  <c r="F414" i="54"/>
  <c r="E414" i="54"/>
  <c r="M408" i="54"/>
  <c r="L408" i="54"/>
  <c r="K408" i="54"/>
  <c r="J408" i="54"/>
  <c r="I408" i="54"/>
  <c r="H408" i="54"/>
  <c r="G408" i="54"/>
  <c r="F408" i="54"/>
  <c r="E408" i="54"/>
  <c r="D407" i="54"/>
  <c r="D406" i="54"/>
  <c r="D404" i="54"/>
  <c r="D403" i="54"/>
  <c r="D402" i="54"/>
  <c r="M400" i="54"/>
  <c r="L400" i="54"/>
  <c r="K400" i="54"/>
  <c r="J400" i="54"/>
  <c r="I400" i="54"/>
  <c r="H400" i="54"/>
  <c r="D401" i="54" s="1"/>
  <c r="G400" i="54"/>
  <c r="F400" i="54"/>
  <c r="E400" i="54"/>
  <c r="M394" i="54"/>
  <c r="L394" i="54"/>
  <c r="K394" i="54"/>
  <c r="J394" i="54"/>
  <c r="I394" i="54"/>
  <c r="H394" i="54"/>
  <c r="G394" i="54"/>
  <c r="F394" i="54"/>
  <c r="E394" i="54"/>
  <c r="D393" i="54"/>
  <c r="D392" i="54"/>
  <c r="D390" i="54"/>
  <c r="D389" i="54"/>
  <c r="D388" i="54"/>
  <c r="M386" i="54"/>
  <c r="L386" i="54"/>
  <c r="K386" i="54"/>
  <c r="J386" i="54"/>
  <c r="I386" i="54"/>
  <c r="H386" i="54"/>
  <c r="D387" i="54" s="1"/>
  <c r="G386" i="54"/>
  <c r="F386" i="54"/>
  <c r="E386" i="54"/>
  <c r="M380" i="54"/>
  <c r="L380" i="54"/>
  <c r="K380" i="54"/>
  <c r="J380" i="54"/>
  <c r="I380" i="54"/>
  <c r="H380" i="54"/>
  <c r="G380" i="54"/>
  <c r="F380" i="54"/>
  <c r="E380" i="54"/>
  <c r="D379" i="54"/>
  <c r="D378" i="54"/>
  <c r="D376" i="54"/>
  <c r="D375" i="54"/>
  <c r="D374" i="54"/>
  <c r="M372" i="54"/>
  <c r="L372" i="54"/>
  <c r="K372" i="54"/>
  <c r="J372" i="54"/>
  <c r="I372" i="54"/>
  <c r="H372" i="54"/>
  <c r="D373" i="54" s="1"/>
  <c r="G372" i="54"/>
  <c r="F372" i="54"/>
  <c r="E372" i="54"/>
  <c r="M366" i="54"/>
  <c r="L366" i="54"/>
  <c r="K366" i="54"/>
  <c r="J366" i="54"/>
  <c r="I366" i="54"/>
  <c r="H366" i="54"/>
  <c r="G366" i="54"/>
  <c r="F366" i="54"/>
  <c r="E366" i="54"/>
  <c r="D365" i="54"/>
  <c r="D364" i="54"/>
  <c r="D362" i="54"/>
  <c r="D361" i="54"/>
  <c r="D360" i="54"/>
  <c r="M358" i="54"/>
  <c r="L358" i="54"/>
  <c r="K358" i="54"/>
  <c r="J358" i="54"/>
  <c r="I358" i="54"/>
  <c r="H358" i="54"/>
  <c r="D359" i="54" s="1"/>
  <c r="G358" i="54"/>
  <c r="F358" i="54"/>
  <c r="E358" i="54"/>
  <c r="M352" i="54"/>
  <c r="L352" i="54"/>
  <c r="K352" i="54"/>
  <c r="J352" i="54"/>
  <c r="I352" i="54"/>
  <c r="H352" i="54"/>
  <c r="G352" i="54"/>
  <c r="F352" i="54"/>
  <c r="E352" i="54"/>
  <c r="D351" i="54"/>
  <c r="D350" i="54"/>
  <c r="D348" i="54"/>
  <c r="D347" i="54"/>
  <c r="D346" i="54"/>
  <c r="M344" i="54"/>
  <c r="L344" i="54"/>
  <c r="K344" i="54"/>
  <c r="J344" i="54"/>
  <c r="I344" i="54"/>
  <c r="H344" i="54"/>
  <c r="D345" i="54" s="1"/>
  <c r="G344" i="54"/>
  <c r="F344" i="54"/>
  <c r="E344" i="54"/>
  <c r="M338" i="54"/>
  <c r="L338" i="54"/>
  <c r="K338" i="54"/>
  <c r="J338" i="54"/>
  <c r="I338" i="54"/>
  <c r="H338" i="54"/>
  <c r="G338" i="54"/>
  <c r="F338" i="54"/>
  <c r="E338" i="54"/>
  <c r="D337" i="54"/>
  <c r="D336" i="54"/>
  <c r="D334" i="54"/>
  <c r="D333" i="54"/>
  <c r="D332" i="54"/>
  <c r="M330" i="54"/>
  <c r="L330" i="54"/>
  <c r="K330" i="54"/>
  <c r="J330" i="54"/>
  <c r="I330" i="54"/>
  <c r="H330" i="54"/>
  <c r="D331" i="54" s="1"/>
  <c r="G330" i="54"/>
  <c r="F330" i="54"/>
  <c r="E330" i="54"/>
  <c r="M324" i="54"/>
  <c r="L324" i="54"/>
  <c r="K324" i="54"/>
  <c r="J324" i="54"/>
  <c r="I324" i="54"/>
  <c r="H324" i="54"/>
  <c r="G324" i="54"/>
  <c r="F324" i="54"/>
  <c r="E324" i="54"/>
  <c r="D323" i="54"/>
  <c r="D322" i="54"/>
  <c r="D320" i="54"/>
  <c r="D319" i="54"/>
  <c r="D318" i="54"/>
  <c r="D317" i="54"/>
  <c r="M310" i="54"/>
  <c r="L310" i="54"/>
  <c r="K310" i="54"/>
  <c r="J310" i="54"/>
  <c r="I310" i="54"/>
  <c r="H310" i="54"/>
  <c r="G310" i="54"/>
  <c r="F310" i="54"/>
  <c r="E310" i="54"/>
  <c r="D309" i="54"/>
  <c r="D308" i="54"/>
  <c r="D306" i="54"/>
  <c r="D305" i="54"/>
  <c r="D304" i="54"/>
  <c r="M302" i="54"/>
  <c r="L302" i="54"/>
  <c r="K302" i="54"/>
  <c r="J302" i="54"/>
  <c r="I302" i="54"/>
  <c r="H302" i="54"/>
  <c r="D303" i="54" s="1"/>
  <c r="G302" i="54"/>
  <c r="F302" i="54"/>
  <c r="E302" i="54"/>
  <c r="M296" i="54"/>
  <c r="L296" i="54"/>
  <c r="K296" i="54"/>
  <c r="J296" i="54"/>
  <c r="I296" i="54"/>
  <c r="H296" i="54"/>
  <c r="G296" i="54"/>
  <c r="F296" i="54"/>
  <c r="E296" i="54"/>
  <c r="D295" i="54"/>
  <c r="D294" i="54"/>
  <c r="D292" i="54"/>
  <c r="D291" i="54"/>
  <c r="D290" i="54"/>
  <c r="M288" i="54"/>
  <c r="L288" i="54"/>
  <c r="K288" i="54"/>
  <c r="J288" i="54"/>
  <c r="I288" i="54"/>
  <c r="H288" i="54"/>
  <c r="D289" i="54" s="1"/>
  <c r="G288" i="54"/>
  <c r="F288" i="54"/>
  <c r="E288" i="54"/>
  <c r="M282" i="54"/>
  <c r="L282" i="54"/>
  <c r="K282" i="54"/>
  <c r="J282" i="54"/>
  <c r="I282" i="54"/>
  <c r="H282" i="54"/>
  <c r="G282" i="54"/>
  <c r="F282" i="54"/>
  <c r="E282" i="54"/>
  <c r="D281" i="54"/>
  <c r="D280" i="54"/>
  <c r="D278" i="54"/>
  <c r="D277" i="54"/>
  <c r="D276" i="54"/>
  <c r="M274" i="54"/>
  <c r="L274" i="54"/>
  <c r="K274" i="54"/>
  <c r="J274" i="54"/>
  <c r="I274" i="54"/>
  <c r="H274" i="54"/>
  <c r="D275" i="54" s="1"/>
  <c r="G274" i="54"/>
  <c r="F274" i="54"/>
  <c r="E274" i="54"/>
  <c r="M254" i="54"/>
  <c r="L254" i="54"/>
  <c r="K254" i="54"/>
  <c r="J254" i="54"/>
  <c r="I254" i="54"/>
  <c r="H254" i="54"/>
  <c r="G254" i="54"/>
  <c r="F254" i="54"/>
  <c r="E254" i="54"/>
  <c r="D253" i="54"/>
  <c r="D252" i="54"/>
  <c r="D250" i="54"/>
  <c r="D249" i="54"/>
  <c r="D248" i="54"/>
  <c r="M246" i="54"/>
  <c r="L246" i="54"/>
  <c r="K246" i="54"/>
  <c r="J246" i="54"/>
  <c r="I246" i="54"/>
  <c r="H246" i="54"/>
  <c r="D247" i="54" s="1"/>
  <c r="G246" i="54"/>
  <c r="F246" i="54"/>
  <c r="E246" i="54"/>
  <c r="M226" i="54"/>
  <c r="L226" i="54"/>
  <c r="K226" i="54"/>
  <c r="J226" i="54"/>
  <c r="I226" i="54"/>
  <c r="H226" i="54"/>
  <c r="G226" i="54"/>
  <c r="F226" i="54"/>
  <c r="E226" i="54"/>
  <c r="D225" i="54"/>
  <c r="D224" i="54"/>
  <c r="D222" i="54"/>
  <c r="D221" i="54"/>
  <c r="D220" i="54"/>
  <c r="M218" i="54"/>
  <c r="L218" i="54"/>
  <c r="K218" i="54"/>
  <c r="J218" i="54"/>
  <c r="I218" i="54"/>
  <c r="H218" i="54"/>
  <c r="D219" i="54" s="1"/>
  <c r="G218" i="54"/>
  <c r="F218" i="54"/>
  <c r="E218" i="54"/>
  <c r="M212" i="54"/>
  <c r="L212" i="54"/>
  <c r="K212" i="54"/>
  <c r="J212" i="54"/>
  <c r="I212" i="54"/>
  <c r="H212" i="54"/>
  <c r="G212" i="54"/>
  <c r="F212" i="54"/>
  <c r="E212" i="54"/>
  <c r="D211" i="54"/>
  <c r="D210" i="54"/>
  <c r="D208" i="54"/>
  <c r="D207" i="54"/>
  <c r="D206" i="54"/>
  <c r="M204" i="54"/>
  <c r="L204" i="54"/>
  <c r="K204" i="54"/>
  <c r="J204" i="54"/>
  <c r="I204" i="54"/>
  <c r="H204" i="54"/>
  <c r="D205" i="54" s="1"/>
  <c r="G204" i="54"/>
  <c r="F204" i="54"/>
  <c r="E204" i="54"/>
  <c r="M198" i="54"/>
  <c r="L198" i="54"/>
  <c r="K198" i="54"/>
  <c r="J198" i="54"/>
  <c r="I198" i="54"/>
  <c r="H198" i="54"/>
  <c r="G198" i="54"/>
  <c r="F198" i="54"/>
  <c r="E198" i="54"/>
  <c r="D197" i="54"/>
  <c r="D196" i="54"/>
  <c r="D194" i="54"/>
  <c r="D193" i="54"/>
  <c r="D192" i="54"/>
  <c r="M190" i="54"/>
  <c r="L190" i="54"/>
  <c r="K190" i="54"/>
  <c r="J190" i="54"/>
  <c r="I190" i="54"/>
  <c r="H190" i="54"/>
  <c r="D191" i="54" s="1"/>
  <c r="G190" i="54"/>
  <c r="F190" i="54"/>
  <c r="E190" i="54"/>
  <c r="M184" i="54"/>
  <c r="L184" i="54"/>
  <c r="K184" i="54"/>
  <c r="J184" i="54"/>
  <c r="I184" i="54"/>
  <c r="H184" i="54"/>
  <c r="G184" i="54"/>
  <c r="F184" i="54"/>
  <c r="E184" i="54"/>
  <c r="D183" i="54"/>
  <c r="D182" i="54"/>
  <c r="D180" i="54"/>
  <c r="D179" i="54"/>
  <c r="D178" i="54"/>
  <c r="M176" i="54"/>
  <c r="L176" i="54"/>
  <c r="K176" i="54"/>
  <c r="J176" i="54"/>
  <c r="I176" i="54"/>
  <c r="H176" i="54"/>
  <c r="D177" i="54" s="1"/>
  <c r="G176" i="54"/>
  <c r="F176" i="54"/>
  <c r="E176" i="54"/>
  <c r="M156" i="54"/>
  <c r="L156" i="54"/>
  <c r="K156" i="54"/>
  <c r="J156" i="54"/>
  <c r="I156" i="54"/>
  <c r="H156" i="54"/>
  <c r="G156" i="54"/>
  <c r="F156" i="54"/>
  <c r="E156" i="54"/>
  <c r="D155" i="54"/>
  <c r="D154" i="54"/>
  <c r="D152" i="54"/>
  <c r="D151" i="54"/>
  <c r="D150" i="54"/>
  <c r="M148" i="54"/>
  <c r="L148" i="54"/>
  <c r="K148" i="54"/>
  <c r="J148" i="54"/>
  <c r="D149" i="54" s="1"/>
  <c r="I148" i="54"/>
  <c r="H148" i="54"/>
  <c r="G148" i="54"/>
  <c r="F148" i="54"/>
  <c r="E148" i="54"/>
  <c r="M142" i="54"/>
  <c r="L53" i="54" s="1"/>
  <c r="L142" i="54"/>
  <c r="K142" i="54"/>
  <c r="J142" i="54"/>
  <c r="I142" i="54"/>
  <c r="H142" i="54"/>
  <c r="G142" i="54"/>
  <c r="F142" i="54"/>
  <c r="E142" i="54"/>
  <c r="D141" i="54"/>
  <c r="D140" i="54"/>
  <c r="D138" i="54"/>
  <c r="D137" i="54"/>
  <c r="D136" i="54"/>
  <c r="M134" i="54"/>
  <c r="L134" i="54"/>
  <c r="K134" i="54"/>
  <c r="J134" i="54"/>
  <c r="D135" i="54" s="1"/>
  <c r="I134" i="54"/>
  <c r="H134" i="54"/>
  <c r="G134" i="54"/>
  <c r="F134" i="54"/>
  <c r="E134" i="54"/>
  <c r="M128" i="54"/>
  <c r="L128" i="54"/>
  <c r="K128" i="54"/>
  <c r="J128" i="54"/>
  <c r="I128" i="54"/>
  <c r="H128" i="54"/>
  <c r="G128" i="54"/>
  <c r="F128" i="54"/>
  <c r="E128" i="54"/>
  <c r="D127" i="54"/>
  <c r="D126" i="54"/>
  <c r="D124" i="54"/>
  <c r="D123" i="54"/>
  <c r="L47" i="54" s="1"/>
  <c r="D122" i="54"/>
  <c r="D121" i="54"/>
  <c r="M119" i="54"/>
  <c r="L119" i="54"/>
  <c r="K119" i="54"/>
  <c r="J119" i="54"/>
  <c r="I119" i="54"/>
  <c r="H119" i="54"/>
  <c r="D120" i="54" s="1"/>
  <c r="G119" i="54"/>
  <c r="F119" i="54"/>
  <c r="E119" i="54"/>
  <c r="M113" i="54"/>
  <c r="L113" i="54"/>
  <c r="K113" i="54"/>
  <c r="J113" i="54"/>
  <c r="H113" i="54"/>
  <c r="G113" i="54"/>
  <c r="F113" i="54"/>
  <c r="E113" i="54"/>
  <c r="D112" i="54"/>
  <c r="D111" i="54"/>
  <c r="D109" i="54"/>
  <c r="D108" i="54"/>
  <c r="D107" i="54"/>
  <c r="D106" i="54"/>
  <c r="D105" i="54"/>
  <c r="D104" i="54"/>
  <c r="D103" i="54"/>
  <c r="D102" i="54"/>
  <c r="M100" i="54"/>
  <c r="L100" i="54"/>
  <c r="K100" i="54"/>
  <c r="J100" i="54"/>
  <c r="I100" i="54"/>
  <c r="H100" i="54"/>
  <c r="D101" i="54" s="1"/>
  <c r="G100" i="54"/>
  <c r="F100" i="54"/>
  <c r="E100" i="54"/>
  <c r="F94" i="54"/>
  <c r="E94" i="54"/>
  <c r="M93" i="54"/>
  <c r="L93" i="54"/>
  <c r="K93" i="54"/>
  <c r="J93" i="54"/>
  <c r="I93" i="54"/>
  <c r="H93" i="54"/>
  <c r="G93" i="54"/>
  <c r="F93" i="54"/>
  <c r="E93" i="54"/>
  <c r="K91" i="54"/>
  <c r="E91" i="54"/>
  <c r="K90" i="54"/>
  <c r="E90" i="54"/>
  <c r="M89" i="54"/>
  <c r="L89" i="54"/>
  <c r="K89" i="54"/>
  <c r="J89" i="54"/>
  <c r="I89" i="54"/>
  <c r="H89" i="54"/>
  <c r="G89" i="54"/>
  <c r="F89" i="54"/>
  <c r="E89" i="54"/>
  <c r="M88" i="54"/>
  <c r="L88" i="54"/>
  <c r="K88" i="54"/>
  <c r="J88" i="54"/>
  <c r="I88" i="54"/>
  <c r="H88" i="54"/>
  <c r="G88" i="54"/>
  <c r="F88" i="54"/>
  <c r="E88" i="54"/>
  <c r="M87" i="54"/>
  <c r="L87" i="54"/>
  <c r="K87" i="54"/>
  <c r="J87" i="54"/>
  <c r="I87" i="54"/>
  <c r="H87" i="54"/>
  <c r="G87" i="54"/>
  <c r="E87" i="54"/>
  <c r="M86" i="54"/>
  <c r="L86" i="54"/>
  <c r="K86" i="54"/>
  <c r="J86" i="54"/>
  <c r="I86" i="54"/>
  <c r="H86" i="54"/>
  <c r="G86" i="54"/>
  <c r="F86" i="54"/>
  <c r="E86" i="54"/>
  <c r="M85" i="54"/>
  <c r="L85" i="54"/>
  <c r="K85" i="54"/>
  <c r="J85" i="54"/>
  <c r="I85" i="54"/>
  <c r="H85" i="54"/>
  <c r="G85" i="54"/>
  <c r="E85" i="54"/>
  <c r="M84" i="54"/>
  <c r="L84" i="54"/>
  <c r="K84" i="54"/>
  <c r="J84" i="54"/>
  <c r="I84" i="54"/>
  <c r="H84" i="54"/>
  <c r="G84" i="54"/>
  <c r="E84" i="54"/>
  <c r="M83" i="54"/>
  <c r="L83" i="54"/>
  <c r="K83" i="54"/>
  <c r="J83" i="54"/>
  <c r="I83" i="54"/>
  <c r="H83" i="54"/>
  <c r="G83" i="54"/>
  <c r="E83" i="54"/>
  <c r="M82" i="54"/>
  <c r="L82" i="54"/>
  <c r="K82" i="54"/>
  <c r="J82" i="54"/>
  <c r="I82" i="54"/>
  <c r="H82" i="54"/>
  <c r="G82" i="54"/>
  <c r="E82" i="54"/>
  <c r="M81" i="54"/>
  <c r="L81" i="54"/>
  <c r="K81" i="54"/>
  <c r="J81" i="54"/>
  <c r="I81" i="54"/>
  <c r="H81" i="54"/>
  <c r="G81" i="54"/>
  <c r="E81" i="54"/>
  <c r="M80" i="54"/>
  <c r="L80" i="54"/>
  <c r="K80" i="54"/>
  <c r="J80" i="54"/>
  <c r="I80" i="54"/>
  <c r="H80" i="54"/>
  <c r="G80" i="54"/>
  <c r="E80" i="54"/>
  <c r="M79" i="54"/>
  <c r="L79" i="54"/>
  <c r="K79" i="54"/>
  <c r="J79" i="54"/>
  <c r="I79" i="54"/>
  <c r="H79" i="54"/>
  <c r="G79" i="54"/>
  <c r="E79" i="54"/>
  <c r="M78" i="54"/>
  <c r="L78" i="54"/>
  <c r="K78" i="54"/>
  <c r="J78" i="54"/>
  <c r="I78" i="54"/>
  <c r="H78" i="54"/>
  <c r="G78" i="54"/>
  <c r="E78" i="54"/>
  <c r="M77" i="54"/>
  <c r="L77" i="54"/>
  <c r="K77" i="54"/>
  <c r="J77" i="54"/>
  <c r="I77" i="54"/>
  <c r="H77" i="54"/>
  <c r="G77" i="54"/>
  <c r="E77" i="54"/>
  <c r="M76" i="54"/>
  <c r="L76" i="54"/>
  <c r="K76" i="54"/>
  <c r="J76" i="54"/>
  <c r="I76" i="54"/>
  <c r="H76" i="54"/>
  <c r="G76" i="54"/>
  <c r="E76" i="54"/>
  <c r="M75" i="54"/>
  <c r="L75" i="54"/>
  <c r="K75" i="54"/>
  <c r="J75" i="54"/>
  <c r="I75" i="54"/>
  <c r="H75" i="54"/>
  <c r="G75" i="54"/>
  <c r="E75" i="54"/>
  <c r="M74" i="54"/>
  <c r="L74" i="54"/>
  <c r="K74" i="54"/>
  <c r="J74" i="54"/>
  <c r="I74" i="54"/>
  <c r="H74" i="54"/>
  <c r="G74" i="54"/>
  <c r="E74" i="54"/>
  <c r="M73" i="54"/>
  <c r="L73" i="54"/>
  <c r="K73" i="54"/>
  <c r="J73" i="54"/>
  <c r="I73" i="54"/>
  <c r="H73" i="54"/>
  <c r="G73" i="54"/>
  <c r="E73" i="54"/>
  <c r="M72" i="54"/>
  <c r="L72" i="54"/>
  <c r="K72" i="54"/>
  <c r="J72" i="54"/>
  <c r="I72" i="54"/>
  <c r="H72" i="54"/>
  <c r="G72" i="54"/>
  <c r="E72" i="54"/>
  <c r="M71" i="54"/>
  <c r="L71" i="54"/>
  <c r="K71" i="54"/>
  <c r="J71" i="54"/>
  <c r="E71" i="54"/>
  <c r="M70" i="54"/>
  <c r="L70" i="54"/>
  <c r="K70" i="54"/>
  <c r="J70" i="54"/>
  <c r="I70" i="54"/>
  <c r="H70" i="54"/>
  <c r="G70" i="54"/>
  <c r="F70" i="54"/>
  <c r="E70" i="54"/>
  <c r="L48" i="54"/>
  <c r="H40" i="54"/>
  <c r="H39" i="54"/>
  <c r="H38" i="54"/>
  <c r="H37" i="54"/>
  <c r="H36" i="54"/>
  <c r="H35" i="54"/>
  <c r="F61" i="53"/>
  <c r="F55" i="53"/>
  <c r="F49" i="53"/>
  <c r="F35" i="53"/>
  <c r="F19" i="53"/>
  <c r="A4" i="54"/>
  <c r="L52" i="54" l="1"/>
  <c r="K95" i="54"/>
  <c r="L41" i="54" s="1"/>
  <c r="I95" i="54"/>
  <c r="L39" i="54" s="1"/>
  <c r="G95" i="54"/>
  <c r="L37" i="54" s="1"/>
  <c r="L49" i="54"/>
  <c r="D736" i="54"/>
  <c r="F70" i="53"/>
  <c r="D584" i="54"/>
  <c r="D46" i="54" s="1"/>
  <c r="D58" i="54"/>
  <c r="L54" i="54"/>
  <c r="M55" i="54" s="1"/>
  <c r="D463" i="54"/>
  <c r="D674" i="54"/>
  <c r="D53" i="54" s="1"/>
  <c r="D394" i="54"/>
  <c r="D30" i="54" s="1"/>
  <c r="M50" i="54"/>
  <c r="M95" i="54"/>
  <c r="L43" i="54" s="1"/>
  <c r="J95" i="54"/>
  <c r="L40" i="54" s="1"/>
  <c r="F95" i="54"/>
  <c r="L36" i="54" s="1"/>
  <c r="D352" i="54"/>
  <c r="D27" i="54" s="1"/>
  <c r="D408" i="54"/>
  <c r="D31" i="54" s="1"/>
  <c r="D477" i="54"/>
  <c r="D35" i="54" s="1"/>
  <c r="D366" i="54"/>
  <c r="D28" i="54" s="1"/>
  <c r="D74" i="54"/>
  <c r="L10" i="54" s="1"/>
  <c r="D86" i="54"/>
  <c r="L22" i="54" s="1"/>
  <c r="D94" i="54"/>
  <c r="L30" i="54" s="1"/>
  <c r="D91" i="54"/>
  <c r="L27" i="54" s="1"/>
  <c r="D608" i="54"/>
  <c r="D48" i="54" s="1"/>
  <c r="D636" i="54"/>
  <c r="D50" i="54" s="1"/>
  <c r="D710" i="54"/>
  <c r="D56" i="54" s="1"/>
  <c r="D90" i="54"/>
  <c r="L26" i="54" s="1"/>
  <c r="D93" i="54"/>
  <c r="L29" i="54" s="1"/>
  <c r="D156" i="54"/>
  <c r="D13" i="54" s="1"/>
  <c r="D226" i="54"/>
  <c r="D18" i="54" s="1"/>
  <c r="D310" i="54"/>
  <c r="D24" i="54" s="1"/>
  <c r="D698" i="54"/>
  <c r="D55" i="54" s="1"/>
  <c r="D722" i="54"/>
  <c r="D57" i="54" s="1"/>
  <c r="D747" i="54"/>
  <c r="D59" i="54" s="1"/>
  <c r="D128" i="54"/>
  <c r="D9" i="54" s="1"/>
  <c r="D198" i="54"/>
  <c r="D16" i="54" s="1"/>
  <c r="D212" i="54"/>
  <c r="D17" i="54" s="1"/>
  <c r="D282" i="54"/>
  <c r="D22" i="54" s="1"/>
  <c r="D296" i="54"/>
  <c r="D23" i="54" s="1"/>
  <c r="D338" i="54"/>
  <c r="D26" i="54" s="1"/>
  <c r="D422" i="54"/>
  <c r="D32" i="54" s="1"/>
  <c r="D491" i="54"/>
  <c r="D36" i="54" s="1"/>
  <c r="D662" i="54"/>
  <c r="D52" i="54" s="1"/>
  <c r="D686" i="54"/>
  <c r="D54" i="54" s="1"/>
  <c r="D450" i="54"/>
  <c r="D34" i="54" s="1"/>
  <c r="D87" i="54"/>
  <c r="L23" i="54" s="1"/>
  <c r="D89" i="54"/>
  <c r="L25" i="54" s="1"/>
  <c r="D184" i="54"/>
  <c r="D15" i="54" s="1"/>
  <c r="D254" i="54"/>
  <c r="D20" i="54" s="1"/>
  <c r="D324" i="54"/>
  <c r="D25" i="54" s="1"/>
  <c r="D380" i="54"/>
  <c r="D29" i="54" s="1"/>
  <c r="D436" i="54"/>
  <c r="D33" i="54" s="1"/>
  <c r="D572" i="54"/>
  <c r="D42" i="54" s="1"/>
  <c r="D596" i="54"/>
  <c r="D47" i="54" s="1"/>
  <c r="D620" i="54"/>
  <c r="D49" i="54" s="1"/>
  <c r="D648" i="54"/>
  <c r="D51" i="54" s="1"/>
  <c r="D78" i="54"/>
  <c r="L14" i="54" s="1"/>
  <c r="H95" i="54"/>
  <c r="L38" i="54" s="1"/>
  <c r="D82" i="54"/>
  <c r="L18" i="54" s="1"/>
  <c r="D84" i="54"/>
  <c r="L20" i="54" s="1"/>
  <c r="D73" i="54"/>
  <c r="L9" i="54" s="1"/>
  <c r="D72" i="54"/>
  <c r="L8" i="54" s="1"/>
  <c r="D75" i="54"/>
  <c r="L11" i="54" s="1"/>
  <c r="D77" i="54"/>
  <c r="L13" i="54" s="1"/>
  <c r="D88" i="54"/>
  <c r="L24" i="54" s="1"/>
  <c r="D142" i="54"/>
  <c r="D12" i="54" s="1"/>
  <c r="D71" i="54"/>
  <c r="D76" i="54"/>
  <c r="L12" i="54" s="1"/>
  <c r="D79" i="54"/>
  <c r="L15" i="54" s="1"/>
  <c r="D81" i="54"/>
  <c r="L17" i="54" s="1"/>
  <c r="D113" i="54"/>
  <c r="E95" i="54"/>
  <c r="L35" i="54" s="1"/>
  <c r="D80" i="54"/>
  <c r="L16" i="54" s="1"/>
  <c r="D83" i="54"/>
  <c r="L19" i="54" s="1"/>
  <c r="D85" i="54"/>
  <c r="L21" i="54" s="1"/>
  <c r="L95" i="54"/>
  <c r="L42" i="54" s="1"/>
  <c r="D8" i="54" l="1"/>
  <c r="E10" i="54" s="1"/>
  <c r="M44" i="54"/>
  <c r="E43" i="54"/>
  <c r="E60" i="54"/>
  <c r="D95" i="54"/>
  <c r="L7" i="54"/>
  <c r="M31" i="54" s="1"/>
  <c r="E61" i="54" l="1"/>
  <c r="D17" i="48"/>
  <c r="C17" i="48"/>
  <c r="D11" i="48"/>
  <c r="C11" i="48"/>
  <c r="I83" i="47"/>
  <c r="I58" i="47"/>
  <c r="I59" i="47"/>
  <c r="I60" i="47"/>
  <c r="I61" i="47"/>
  <c r="I62" i="47"/>
  <c r="I63" i="47"/>
  <c r="I76" i="47"/>
  <c r="I77" i="47"/>
  <c r="I78" i="47"/>
  <c r="I57" i="47"/>
  <c r="I47" i="47"/>
  <c r="I41" i="47"/>
  <c r="I42" i="47"/>
  <c r="I39" i="47"/>
  <c r="E43" i="47"/>
  <c r="F43" i="47"/>
  <c r="H43" i="47"/>
  <c r="D43" i="47"/>
  <c r="I31" i="47"/>
  <c r="I32" i="47"/>
  <c r="I33" i="47"/>
  <c r="I35" i="47"/>
  <c r="I30" i="47"/>
  <c r="H36" i="47"/>
  <c r="E36" i="47"/>
  <c r="F36" i="47"/>
  <c r="D36" i="47"/>
  <c r="I23" i="47"/>
  <c r="I24" i="47"/>
  <c r="I25" i="47"/>
  <c r="I26" i="47"/>
  <c r="I22" i="47"/>
  <c r="E27" i="47"/>
  <c r="F27" i="47"/>
  <c r="H27" i="47"/>
  <c r="D27" i="47"/>
  <c r="E19" i="47"/>
  <c r="F19" i="47"/>
  <c r="H19" i="47"/>
  <c r="I8" i="47"/>
  <c r="I9" i="47"/>
  <c r="I10" i="47"/>
  <c r="I11" i="47"/>
  <c r="I12" i="47"/>
  <c r="I13" i="47"/>
  <c r="I14" i="47"/>
  <c r="I15" i="47"/>
  <c r="I18" i="47"/>
  <c r="E48" i="46"/>
  <c r="F48" i="46"/>
  <c r="G48" i="46"/>
  <c r="D48" i="46"/>
  <c r="E16" i="46"/>
  <c r="F16" i="46"/>
  <c r="G16" i="46"/>
  <c r="G36" i="46" s="1"/>
  <c r="G55" i="47" s="1"/>
  <c r="G79" i="47" s="1"/>
  <c r="G86" i="47" s="1"/>
  <c r="D16" i="46"/>
  <c r="I103" i="44"/>
  <c r="I37" i="44"/>
  <c r="I35" i="44"/>
  <c r="I97" i="44"/>
  <c r="I49" i="44"/>
  <c r="I76" i="44"/>
  <c r="E87" i="44"/>
  <c r="E89" i="44" s="1"/>
  <c r="F87" i="44"/>
  <c r="F89" i="44" s="1"/>
  <c r="D87" i="44"/>
  <c r="I55" i="44"/>
  <c r="I56" i="44"/>
  <c r="I53" i="44"/>
  <c r="I28" i="44"/>
  <c r="I29" i="44"/>
  <c r="I30" i="44"/>
  <c r="I24" i="44"/>
  <c r="I10" i="44"/>
  <c r="I11" i="44"/>
  <c r="I12" i="44"/>
  <c r="I13" i="44"/>
  <c r="I14" i="44"/>
  <c r="I15" i="44"/>
  <c r="I16" i="44"/>
  <c r="I17" i="44"/>
  <c r="I18" i="44"/>
  <c r="I20" i="44"/>
  <c r="I8" i="44"/>
  <c r="E21" i="44"/>
  <c r="F21" i="44"/>
  <c r="D21" i="44"/>
  <c r="F266" i="37"/>
  <c r="F356" i="37"/>
  <c r="D20" i="27"/>
  <c r="F20" i="27"/>
  <c r="D28" i="27"/>
  <c r="F28" i="27"/>
  <c r="A1" i="28"/>
  <c r="A4" i="28"/>
  <c r="C11" i="28"/>
  <c r="E11" i="28"/>
  <c r="C17" i="28"/>
  <c r="E17" i="28"/>
  <c r="C24" i="28"/>
  <c r="E24" i="28"/>
  <c r="A2" i="36"/>
  <c r="A3" i="36" s="1"/>
  <c r="A4" i="36" s="1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B2" i="36"/>
  <c r="F2" i="36"/>
  <c r="B3" i="36"/>
  <c r="F3" i="36"/>
  <c r="B4" i="36"/>
  <c r="F4" i="36"/>
  <c r="B5" i="36"/>
  <c r="F5" i="36"/>
  <c r="B6" i="36"/>
  <c r="F6" i="36"/>
  <c r="B7" i="36"/>
  <c r="F7" i="36"/>
  <c r="B8" i="36"/>
  <c r="F8" i="36"/>
  <c r="B9" i="36"/>
  <c r="F9" i="36"/>
  <c r="B10" i="36"/>
  <c r="F10" i="36"/>
  <c r="B11" i="36"/>
  <c r="F11" i="36"/>
  <c r="B12" i="36"/>
  <c r="F12" i="36"/>
  <c r="B13" i="36"/>
  <c r="F13" i="36"/>
  <c r="B14" i="36"/>
  <c r="F14" i="36"/>
  <c r="B15" i="36"/>
  <c r="F15" i="36"/>
  <c r="B16" i="36"/>
  <c r="F16" i="36"/>
  <c r="B17" i="36"/>
  <c r="F17" i="36"/>
  <c r="B18" i="36"/>
  <c r="F18" i="36"/>
  <c r="B19" i="36"/>
  <c r="F19" i="36"/>
  <c r="B20" i="36"/>
  <c r="F20" i="36"/>
  <c r="B21" i="36"/>
  <c r="F21" i="36"/>
  <c r="B22" i="36"/>
  <c r="F22" i="36"/>
  <c r="B23" i="36"/>
  <c r="F23" i="36"/>
  <c r="B24" i="36"/>
  <c r="F24" i="36"/>
  <c r="B25" i="36"/>
  <c r="F25" i="36"/>
  <c r="B26" i="36"/>
  <c r="F26" i="36"/>
  <c r="B27" i="36"/>
  <c r="F27" i="36"/>
  <c r="B28" i="36"/>
  <c r="F28" i="36"/>
  <c r="B29" i="36"/>
  <c r="F29" i="36"/>
  <c r="B30" i="36"/>
  <c r="F30" i="36"/>
  <c r="B31" i="36"/>
  <c r="F31" i="36"/>
  <c r="B32" i="36"/>
  <c r="F32" i="36"/>
  <c r="B33" i="36"/>
  <c r="F33" i="36"/>
  <c r="B34" i="36"/>
  <c r="F34" i="36"/>
  <c r="B35" i="36"/>
  <c r="F35" i="36"/>
  <c r="B36" i="36"/>
  <c r="F36" i="36"/>
  <c r="B37" i="36"/>
  <c r="F37" i="36"/>
  <c r="B38" i="36"/>
  <c r="F38" i="36"/>
  <c r="B39" i="36"/>
  <c r="F39" i="36"/>
  <c r="B40" i="36"/>
  <c r="F40" i="36"/>
  <c r="B41" i="36"/>
  <c r="F41" i="36"/>
  <c r="B42" i="36"/>
  <c r="F42" i="36"/>
  <c r="B43" i="36"/>
  <c r="F43" i="36"/>
  <c r="B44" i="36"/>
  <c r="F44" i="36"/>
  <c r="B45" i="36"/>
  <c r="F45" i="36"/>
  <c r="B46" i="36"/>
  <c r="F46" i="36"/>
  <c r="B47" i="36"/>
  <c r="F47" i="36"/>
  <c r="B48" i="36"/>
  <c r="F48" i="36"/>
  <c r="B49" i="36"/>
  <c r="F49" i="36"/>
  <c r="B50" i="36"/>
  <c r="F50" i="36"/>
  <c r="B51" i="36"/>
  <c r="F51" i="36"/>
  <c r="B52" i="36"/>
  <c r="F52" i="36"/>
  <c r="B53" i="36"/>
  <c r="F53" i="36"/>
  <c r="B54" i="36"/>
  <c r="F54" i="36"/>
  <c r="B55" i="36"/>
  <c r="F55" i="36"/>
  <c r="B56" i="36"/>
  <c r="F56" i="36"/>
  <c r="B57" i="36"/>
  <c r="F57" i="36"/>
  <c r="B58" i="36"/>
  <c r="F58" i="36"/>
  <c r="B59" i="36"/>
  <c r="F59" i="36"/>
  <c r="B60" i="36"/>
  <c r="F60" i="36"/>
  <c r="B61" i="36"/>
  <c r="F61" i="36"/>
  <c r="B62" i="36"/>
  <c r="F62" i="36"/>
  <c r="B63" i="36"/>
  <c r="F63" i="36"/>
  <c r="B64" i="36"/>
  <c r="F64" i="36"/>
  <c r="B65" i="36"/>
  <c r="F65" i="36"/>
  <c r="B66" i="36"/>
  <c r="F66" i="36"/>
  <c r="B67" i="36"/>
  <c r="F67" i="36"/>
  <c r="B68" i="36"/>
  <c r="F68" i="36"/>
  <c r="B69" i="36"/>
  <c r="F69" i="36"/>
  <c r="B70" i="36"/>
  <c r="F70" i="36"/>
  <c r="B71" i="36"/>
  <c r="F71" i="36"/>
  <c r="B72" i="36"/>
  <c r="F72" i="36"/>
  <c r="B73" i="36"/>
  <c r="F73" i="36"/>
  <c r="B74" i="36"/>
  <c r="F74" i="36"/>
  <c r="B75" i="36"/>
  <c r="F75" i="36"/>
  <c r="B76" i="36"/>
  <c r="F76" i="36"/>
  <c r="B77" i="36"/>
  <c r="F77" i="36"/>
  <c r="B78" i="36"/>
  <c r="F78" i="36"/>
  <c r="B79" i="36"/>
  <c r="F79" i="36"/>
  <c r="B80" i="36"/>
  <c r="F80" i="36"/>
  <c r="B81" i="36"/>
  <c r="F81" i="36"/>
  <c r="B82" i="36"/>
  <c r="F82" i="36"/>
  <c r="B83" i="36"/>
  <c r="F83" i="36"/>
  <c r="B84" i="36"/>
  <c r="F84" i="36"/>
  <c r="B85" i="36"/>
  <c r="F85" i="36"/>
  <c r="B86" i="36"/>
  <c r="F86" i="36"/>
  <c r="B87" i="36"/>
  <c r="F87" i="36"/>
  <c r="B88" i="36"/>
  <c r="F88" i="36"/>
  <c r="B89" i="36"/>
  <c r="F89" i="36"/>
  <c r="B90" i="36"/>
  <c r="F90" i="36"/>
  <c r="B91" i="36"/>
  <c r="F91" i="36"/>
  <c r="B92" i="36"/>
  <c r="F92" i="36"/>
  <c r="B93" i="36"/>
  <c r="F93" i="36"/>
  <c r="B94" i="36"/>
  <c r="F94" i="36"/>
  <c r="B95" i="36"/>
  <c r="F95" i="36"/>
  <c r="B96" i="36"/>
  <c r="F96" i="36"/>
  <c r="B97" i="36"/>
  <c r="F97" i="36"/>
  <c r="B98" i="36"/>
  <c r="F98" i="36"/>
  <c r="B99" i="36"/>
  <c r="F99" i="36"/>
  <c r="B100" i="36"/>
  <c r="F100" i="36"/>
  <c r="B101" i="36"/>
  <c r="F101" i="36"/>
  <c r="B102" i="36"/>
  <c r="F102" i="36"/>
  <c r="B103" i="36"/>
  <c r="F103" i="36"/>
  <c r="B104" i="36"/>
  <c r="F104" i="36"/>
  <c r="B105" i="36"/>
  <c r="F105" i="36"/>
  <c r="B106" i="36"/>
  <c r="F106" i="36"/>
  <c r="B107" i="36"/>
  <c r="F107" i="36"/>
  <c r="B108" i="36"/>
  <c r="F108" i="36"/>
  <c r="B109" i="36"/>
  <c r="F109" i="36"/>
  <c r="B110" i="36"/>
  <c r="F110" i="36"/>
  <c r="B111" i="36"/>
  <c r="F111" i="36"/>
  <c r="B112" i="36"/>
  <c r="F112" i="36"/>
  <c r="B113" i="36"/>
  <c r="F113" i="36"/>
  <c r="B114" i="36"/>
  <c r="F114" i="36"/>
  <c r="B115" i="36"/>
  <c r="F115" i="36"/>
  <c r="B116" i="36"/>
  <c r="F116" i="36"/>
  <c r="B117" i="36"/>
  <c r="F117" i="36"/>
  <c r="B118" i="36"/>
  <c r="F118" i="36"/>
  <c r="B119" i="36"/>
  <c r="F119" i="36"/>
  <c r="B120" i="36"/>
  <c r="F120" i="36"/>
  <c r="B121" i="36"/>
  <c r="F121" i="36"/>
  <c r="B122" i="36"/>
  <c r="F122" i="36"/>
  <c r="B123" i="36"/>
  <c r="F123" i="36"/>
  <c r="B124" i="36"/>
  <c r="F124" i="36"/>
  <c r="B125" i="36"/>
  <c r="F125" i="36"/>
  <c r="B126" i="36"/>
  <c r="F126" i="36"/>
  <c r="B127" i="36"/>
  <c r="F127" i="36"/>
  <c r="B128" i="36"/>
  <c r="F128" i="36"/>
  <c r="B129" i="36"/>
  <c r="F129" i="36"/>
  <c r="B130" i="36"/>
  <c r="F130" i="36"/>
  <c r="B131" i="36"/>
  <c r="F131" i="36"/>
  <c r="B132" i="36"/>
  <c r="F132" i="36"/>
  <c r="B133" i="36"/>
  <c r="F133" i="36"/>
  <c r="B134" i="36"/>
  <c r="F134" i="36"/>
  <c r="B135" i="36"/>
  <c r="F135" i="36"/>
  <c r="B136" i="36"/>
  <c r="F136" i="36"/>
  <c r="B137" i="36"/>
  <c r="F137" i="36"/>
  <c r="B138" i="36"/>
  <c r="F138" i="36"/>
  <c r="B139" i="36"/>
  <c r="F139" i="36"/>
  <c r="B140" i="36"/>
  <c r="F140" i="36"/>
  <c r="B141" i="36"/>
  <c r="F141" i="36"/>
  <c r="B142" i="36"/>
  <c r="F142" i="36"/>
  <c r="B143" i="36"/>
  <c r="F143" i="36"/>
  <c r="B144" i="36"/>
  <c r="F144" i="36"/>
  <c r="B145" i="36"/>
  <c r="F145" i="36"/>
  <c r="B146" i="36"/>
  <c r="F146" i="36"/>
  <c r="B147" i="36"/>
  <c r="F147" i="36"/>
  <c r="B148" i="36"/>
  <c r="F148" i="36"/>
  <c r="B149" i="36"/>
  <c r="F149" i="36"/>
  <c r="B150" i="36"/>
  <c r="F150" i="36"/>
  <c r="B151" i="36"/>
  <c r="F151" i="36"/>
  <c r="B152" i="36"/>
  <c r="F152" i="36"/>
  <c r="B153" i="36"/>
  <c r="F153" i="36"/>
  <c r="B154" i="36"/>
  <c r="F154" i="36"/>
  <c r="B155" i="36"/>
  <c r="F155" i="36"/>
  <c r="B156" i="36"/>
  <c r="F156" i="36"/>
  <c r="B157" i="36"/>
  <c r="F157" i="36"/>
  <c r="B158" i="36"/>
  <c r="F158" i="36"/>
  <c r="B159" i="36"/>
  <c r="F159" i="36"/>
  <c r="B160" i="36"/>
  <c r="F160" i="36"/>
  <c r="A2" i="37"/>
  <c r="A3" i="37" s="1"/>
  <c r="A4" i="37" s="1"/>
  <c r="A5" i="37" s="1"/>
  <c r="A6" i="37" s="1"/>
  <c r="A7" i="37" s="1"/>
  <c r="A8" i="37" s="1"/>
  <c r="A9" i="37" s="1"/>
  <c r="A10" i="37" s="1"/>
  <c r="A11" i="37" s="1"/>
  <c r="B2" i="37"/>
  <c r="F2" i="37"/>
  <c r="B3" i="37"/>
  <c r="F3" i="37"/>
  <c r="B4" i="37"/>
  <c r="F4" i="37"/>
  <c r="B5" i="37"/>
  <c r="F5" i="37"/>
  <c r="B6" i="37"/>
  <c r="F6" i="37"/>
  <c r="B7" i="37"/>
  <c r="F7" i="37"/>
  <c r="B8" i="37"/>
  <c r="F8" i="37"/>
  <c r="B9" i="37"/>
  <c r="F9" i="37"/>
  <c r="B10" i="37"/>
  <c r="F10" i="37"/>
  <c r="B11" i="37"/>
  <c r="F11" i="37"/>
  <c r="B12" i="37"/>
  <c r="F12" i="37"/>
  <c r="B13" i="37"/>
  <c r="F13" i="37"/>
  <c r="B14" i="37"/>
  <c r="F14" i="37"/>
  <c r="B15" i="37"/>
  <c r="F15" i="37"/>
  <c r="B16" i="37"/>
  <c r="F16" i="37"/>
  <c r="B17" i="37"/>
  <c r="F17" i="37"/>
  <c r="B18" i="37"/>
  <c r="F18" i="37"/>
  <c r="B19" i="37"/>
  <c r="F19" i="37"/>
  <c r="B20" i="37"/>
  <c r="F20" i="37"/>
  <c r="B21" i="37"/>
  <c r="F21" i="37"/>
  <c r="B22" i="37"/>
  <c r="F22" i="37"/>
  <c r="B23" i="37"/>
  <c r="F23" i="37"/>
  <c r="B24" i="37"/>
  <c r="F24" i="37"/>
  <c r="B25" i="37"/>
  <c r="F25" i="37"/>
  <c r="B26" i="37"/>
  <c r="F26" i="37"/>
  <c r="B27" i="37"/>
  <c r="F27" i="37"/>
  <c r="B28" i="37"/>
  <c r="F28" i="37"/>
  <c r="B29" i="37"/>
  <c r="F29" i="37"/>
  <c r="B30" i="37"/>
  <c r="F30" i="37"/>
  <c r="B31" i="37"/>
  <c r="F31" i="37"/>
  <c r="B32" i="37"/>
  <c r="F32" i="37"/>
  <c r="B33" i="37"/>
  <c r="F33" i="37"/>
  <c r="B34" i="37"/>
  <c r="F34" i="37"/>
  <c r="B35" i="37"/>
  <c r="F35" i="37"/>
  <c r="B36" i="37"/>
  <c r="F36" i="37"/>
  <c r="B37" i="37"/>
  <c r="F37" i="37"/>
  <c r="B38" i="37"/>
  <c r="F38" i="37"/>
  <c r="B39" i="37"/>
  <c r="F39" i="37"/>
  <c r="B40" i="37"/>
  <c r="F40" i="37"/>
  <c r="B41" i="37"/>
  <c r="F41" i="37"/>
  <c r="B42" i="37"/>
  <c r="F42" i="37"/>
  <c r="B43" i="37"/>
  <c r="F43" i="37"/>
  <c r="B44" i="37"/>
  <c r="F44" i="37"/>
  <c r="B45" i="37"/>
  <c r="F45" i="37"/>
  <c r="B46" i="37"/>
  <c r="F46" i="37"/>
  <c r="B47" i="37"/>
  <c r="F47" i="37"/>
  <c r="B48" i="37"/>
  <c r="F48" i="37"/>
  <c r="B49" i="37"/>
  <c r="F49" i="37"/>
  <c r="B50" i="37"/>
  <c r="F50" i="37"/>
  <c r="B51" i="37"/>
  <c r="F51" i="37"/>
  <c r="B52" i="37"/>
  <c r="F52" i="37"/>
  <c r="B53" i="37"/>
  <c r="F53" i="37"/>
  <c r="B54" i="37"/>
  <c r="F54" i="37"/>
  <c r="B55" i="37"/>
  <c r="F55" i="37"/>
  <c r="B56" i="37"/>
  <c r="F56" i="37"/>
  <c r="B57" i="37"/>
  <c r="F57" i="37"/>
  <c r="B58" i="37"/>
  <c r="F58" i="37"/>
  <c r="B59" i="37"/>
  <c r="F59" i="37"/>
  <c r="B60" i="37"/>
  <c r="F60" i="37"/>
  <c r="B61" i="37"/>
  <c r="F61" i="37"/>
  <c r="B62" i="37"/>
  <c r="F62" i="37"/>
  <c r="B63" i="37"/>
  <c r="B64" i="37"/>
  <c r="F64" i="37"/>
  <c r="B65" i="37"/>
  <c r="F65" i="37"/>
  <c r="B66" i="37"/>
  <c r="F66" i="37"/>
  <c r="B67" i="37"/>
  <c r="F67" i="37"/>
  <c r="B68" i="37"/>
  <c r="F68" i="37"/>
  <c r="B69" i="37"/>
  <c r="F69" i="37"/>
  <c r="B70" i="37"/>
  <c r="F70" i="37"/>
  <c r="B71" i="37"/>
  <c r="F71" i="37"/>
  <c r="B72" i="37"/>
  <c r="F72" i="37"/>
  <c r="B73" i="37"/>
  <c r="F73" i="37"/>
  <c r="B74" i="37"/>
  <c r="F74" i="37"/>
  <c r="B75" i="37"/>
  <c r="F75" i="37"/>
  <c r="B76" i="37"/>
  <c r="F76" i="37"/>
  <c r="B77" i="37"/>
  <c r="F77" i="37"/>
  <c r="B78" i="37"/>
  <c r="F78" i="37"/>
  <c r="B79" i="37"/>
  <c r="F79" i="37"/>
  <c r="B80" i="37"/>
  <c r="F80" i="37"/>
  <c r="B81" i="37"/>
  <c r="F81" i="37"/>
  <c r="B82" i="37"/>
  <c r="F82" i="37"/>
  <c r="B83" i="37"/>
  <c r="F83" i="37"/>
  <c r="B84" i="37"/>
  <c r="F84" i="37"/>
  <c r="B85" i="37"/>
  <c r="F85" i="37"/>
  <c r="B86" i="37"/>
  <c r="F86" i="37"/>
  <c r="B87" i="37"/>
  <c r="F87" i="37"/>
  <c r="B88" i="37"/>
  <c r="F88" i="37"/>
  <c r="B89" i="37"/>
  <c r="F89" i="37"/>
  <c r="B90" i="37"/>
  <c r="F90" i="37"/>
  <c r="B91" i="37"/>
  <c r="F91" i="37"/>
  <c r="B92" i="37"/>
  <c r="F92" i="37"/>
  <c r="B93" i="37"/>
  <c r="F93" i="37"/>
  <c r="B94" i="37"/>
  <c r="F94" i="37"/>
  <c r="B95" i="37"/>
  <c r="F95" i="37"/>
  <c r="B96" i="37"/>
  <c r="F96" i="37"/>
  <c r="B97" i="37"/>
  <c r="F97" i="37"/>
  <c r="B98" i="37"/>
  <c r="F98" i="37"/>
  <c r="B99" i="37"/>
  <c r="F99" i="37"/>
  <c r="B100" i="37"/>
  <c r="F100" i="37"/>
  <c r="B101" i="37"/>
  <c r="F101" i="37"/>
  <c r="B102" i="37"/>
  <c r="F102" i="37"/>
  <c r="B103" i="37"/>
  <c r="F103" i="37"/>
  <c r="B104" i="37"/>
  <c r="F104" i="37"/>
  <c r="B105" i="37"/>
  <c r="F105" i="37"/>
  <c r="B106" i="37"/>
  <c r="F106" i="37"/>
  <c r="B107" i="37"/>
  <c r="F107" i="37"/>
  <c r="B108" i="37"/>
  <c r="F108" i="37"/>
  <c r="B109" i="37"/>
  <c r="F109" i="37"/>
  <c r="B110" i="37"/>
  <c r="F110" i="37"/>
  <c r="B111" i="37"/>
  <c r="F111" i="37"/>
  <c r="B112" i="37"/>
  <c r="F112" i="37"/>
  <c r="B113" i="37"/>
  <c r="F113" i="37"/>
  <c r="B114" i="37"/>
  <c r="F114" i="37"/>
  <c r="B115" i="37"/>
  <c r="F115" i="37"/>
  <c r="B116" i="37"/>
  <c r="F116" i="37"/>
  <c r="B117" i="37"/>
  <c r="F117" i="37"/>
  <c r="B118" i="37"/>
  <c r="F118" i="37"/>
  <c r="B119" i="37"/>
  <c r="F119" i="37"/>
  <c r="B120" i="37"/>
  <c r="B121" i="37"/>
  <c r="F121" i="37"/>
  <c r="B122" i="37"/>
  <c r="B123" i="37"/>
  <c r="F123" i="37"/>
  <c r="B124" i="37"/>
  <c r="F124" i="37"/>
  <c r="B125" i="37"/>
  <c r="F125" i="37"/>
  <c r="B126" i="37"/>
  <c r="F126" i="37"/>
  <c r="B127" i="37"/>
  <c r="F127" i="37"/>
  <c r="B128" i="37"/>
  <c r="F128" i="37"/>
  <c r="B129" i="37"/>
  <c r="F129" i="37"/>
  <c r="B130" i="37"/>
  <c r="F130" i="37"/>
  <c r="B131" i="37"/>
  <c r="F131" i="37"/>
  <c r="B132" i="37"/>
  <c r="F132" i="37"/>
  <c r="B133" i="37"/>
  <c r="F133" i="37"/>
  <c r="B134" i="37"/>
  <c r="F134" i="37"/>
  <c r="B135" i="37"/>
  <c r="F135" i="37"/>
  <c r="B136" i="37"/>
  <c r="F136" i="37"/>
  <c r="B137" i="37"/>
  <c r="F137" i="37"/>
  <c r="B138" i="37"/>
  <c r="F138" i="37"/>
  <c r="B139" i="37"/>
  <c r="F139" i="37"/>
  <c r="B140" i="37"/>
  <c r="F140" i="37"/>
  <c r="B141" i="37"/>
  <c r="F141" i="37"/>
  <c r="B142" i="37"/>
  <c r="F142" i="37"/>
  <c r="B143" i="37"/>
  <c r="F143" i="37"/>
  <c r="B144" i="37"/>
  <c r="F144" i="37"/>
  <c r="B145" i="37"/>
  <c r="F145" i="37"/>
  <c r="B146" i="37"/>
  <c r="F146" i="37"/>
  <c r="B147" i="37"/>
  <c r="F147" i="37"/>
  <c r="B148" i="37"/>
  <c r="F148" i="37"/>
  <c r="B149" i="37"/>
  <c r="F149" i="37"/>
  <c r="B150" i="37"/>
  <c r="F150" i="37"/>
  <c r="B151" i="37"/>
  <c r="F151" i="37"/>
  <c r="B152" i="37"/>
  <c r="F152" i="37"/>
  <c r="B153" i="37"/>
  <c r="F153" i="37"/>
  <c r="B154" i="37"/>
  <c r="F154" i="37"/>
  <c r="B155" i="37"/>
  <c r="F155" i="37"/>
  <c r="B156" i="37"/>
  <c r="F156" i="37"/>
  <c r="B157" i="37"/>
  <c r="F157" i="37"/>
  <c r="B158" i="37"/>
  <c r="F158" i="37"/>
  <c r="B159" i="37"/>
  <c r="F159" i="37"/>
  <c r="B160" i="37"/>
  <c r="F160" i="37"/>
  <c r="B161" i="37"/>
  <c r="F161" i="37"/>
  <c r="B162" i="37"/>
  <c r="F162" i="37"/>
  <c r="B163" i="37"/>
  <c r="F163" i="37"/>
  <c r="B164" i="37"/>
  <c r="F164" i="37"/>
  <c r="B165" i="37"/>
  <c r="F165" i="37"/>
  <c r="B166" i="37"/>
  <c r="F166" i="37"/>
  <c r="B167" i="37"/>
  <c r="F167" i="37"/>
  <c r="B168" i="37"/>
  <c r="F168" i="37"/>
  <c r="B169" i="37"/>
  <c r="F169" i="37"/>
  <c r="B170" i="37"/>
  <c r="F170" i="37"/>
  <c r="B171" i="37"/>
  <c r="F171" i="37"/>
  <c r="B172" i="37"/>
  <c r="F172" i="37"/>
  <c r="B173" i="37"/>
  <c r="F173" i="37"/>
  <c r="B174" i="37"/>
  <c r="F174" i="37"/>
  <c r="B175" i="37"/>
  <c r="F175" i="37"/>
  <c r="B176" i="37"/>
  <c r="F176" i="37"/>
  <c r="B177" i="37"/>
  <c r="F177" i="37"/>
  <c r="B178" i="37"/>
  <c r="F178" i="37"/>
  <c r="B179" i="37"/>
  <c r="F179" i="37"/>
  <c r="B180" i="37"/>
  <c r="F180" i="37"/>
  <c r="B181" i="37"/>
  <c r="F181" i="37"/>
  <c r="B182" i="37"/>
  <c r="F182" i="37"/>
  <c r="B183" i="37"/>
  <c r="F183" i="37"/>
  <c r="B184" i="37"/>
  <c r="F184" i="37"/>
  <c r="B185" i="37"/>
  <c r="F185" i="37"/>
  <c r="B186" i="37"/>
  <c r="F186" i="37"/>
  <c r="B187" i="37"/>
  <c r="F187" i="37"/>
  <c r="B188" i="37"/>
  <c r="F188" i="37"/>
  <c r="B189" i="37"/>
  <c r="F189" i="37"/>
  <c r="B190" i="37"/>
  <c r="F190" i="37"/>
  <c r="B191" i="37"/>
  <c r="F191" i="37"/>
  <c r="B192" i="37"/>
  <c r="F192" i="37"/>
  <c r="B193" i="37"/>
  <c r="F193" i="37"/>
  <c r="B194" i="37"/>
  <c r="F194" i="37"/>
  <c r="B195" i="37"/>
  <c r="F195" i="37"/>
  <c r="B196" i="37"/>
  <c r="F196" i="37"/>
  <c r="B197" i="37"/>
  <c r="F197" i="37"/>
  <c r="B198" i="37"/>
  <c r="F198" i="37"/>
  <c r="B199" i="37"/>
  <c r="F199" i="37"/>
  <c r="B200" i="37"/>
  <c r="F200" i="37"/>
  <c r="B201" i="37"/>
  <c r="F201" i="37"/>
  <c r="B202" i="37"/>
  <c r="F202" i="37"/>
  <c r="B203" i="37"/>
  <c r="F203" i="37"/>
  <c r="B204" i="37"/>
  <c r="F204" i="37"/>
  <c r="B205" i="37"/>
  <c r="F205" i="37"/>
  <c r="B206" i="37"/>
  <c r="F206" i="37"/>
  <c r="B207" i="37"/>
  <c r="F207" i="37"/>
  <c r="B208" i="37"/>
  <c r="F208" i="37"/>
  <c r="B209" i="37"/>
  <c r="F209" i="37"/>
  <c r="B210" i="37"/>
  <c r="F210" i="37"/>
  <c r="B211" i="37"/>
  <c r="F211" i="37"/>
  <c r="B212" i="37"/>
  <c r="F212" i="37"/>
  <c r="B213" i="37"/>
  <c r="F213" i="37"/>
  <c r="B214" i="37"/>
  <c r="F214" i="37"/>
  <c r="B215" i="37"/>
  <c r="F215" i="37"/>
  <c r="B216" i="37"/>
  <c r="F216" i="37"/>
  <c r="B217" i="37"/>
  <c r="F217" i="37"/>
  <c r="B218" i="37"/>
  <c r="F218" i="37"/>
  <c r="B219" i="37"/>
  <c r="F219" i="37"/>
  <c r="B220" i="37"/>
  <c r="F220" i="37"/>
  <c r="B221" i="37"/>
  <c r="F221" i="37"/>
  <c r="B222" i="37"/>
  <c r="F222" i="37"/>
  <c r="B223" i="37"/>
  <c r="F223" i="37"/>
  <c r="B224" i="37"/>
  <c r="F224" i="37"/>
  <c r="B225" i="37"/>
  <c r="F225" i="37"/>
  <c r="B226" i="37"/>
  <c r="F226" i="37"/>
  <c r="B227" i="37"/>
  <c r="F227" i="37"/>
  <c r="B228" i="37"/>
  <c r="F228" i="37"/>
  <c r="B229" i="37"/>
  <c r="F229" i="37"/>
  <c r="B230" i="37"/>
  <c r="F230" i="37"/>
  <c r="B231" i="37"/>
  <c r="F231" i="37"/>
  <c r="B232" i="37"/>
  <c r="F232" i="37"/>
  <c r="B233" i="37"/>
  <c r="F233" i="37"/>
  <c r="B234" i="37"/>
  <c r="F234" i="37"/>
  <c r="B235" i="37"/>
  <c r="F235" i="37"/>
  <c r="B236" i="37"/>
  <c r="F236" i="37"/>
  <c r="B237" i="37"/>
  <c r="B238" i="37"/>
  <c r="B239" i="37"/>
  <c r="B240" i="37"/>
  <c r="B241" i="37"/>
  <c r="F241" i="37"/>
  <c r="B242" i="37"/>
  <c r="F242" i="37"/>
  <c r="B243" i="37"/>
  <c r="B244" i="37"/>
  <c r="B245" i="37"/>
  <c r="F245" i="37"/>
  <c r="B246" i="37"/>
  <c r="F246" i="37"/>
  <c r="B247" i="37"/>
  <c r="F247" i="37"/>
  <c r="B248" i="37"/>
  <c r="F248" i="37"/>
  <c r="B249" i="37"/>
  <c r="F249" i="37"/>
  <c r="B250" i="37"/>
  <c r="F250" i="37"/>
  <c r="B251" i="37"/>
  <c r="F251" i="37"/>
  <c r="B252" i="37"/>
  <c r="F252" i="37"/>
  <c r="B253" i="37"/>
  <c r="F253" i="37"/>
  <c r="B254" i="37"/>
  <c r="F254" i="37"/>
  <c r="B255" i="37"/>
  <c r="F255" i="37"/>
  <c r="B256" i="37"/>
  <c r="B257" i="37"/>
  <c r="F257" i="37"/>
  <c r="B258" i="37"/>
  <c r="F258" i="37"/>
  <c r="B259" i="37"/>
  <c r="F259" i="37"/>
  <c r="B260" i="37"/>
  <c r="F260" i="37"/>
  <c r="B261" i="37"/>
  <c r="B262" i="37"/>
  <c r="F262" i="37"/>
  <c r="B263" i="37"/>
  <c r="F263" i="37"/>
  <c r="B264" i="37"/>
  <c r="F264" i="37"/>
  <c r="B265" i="37"/>
  <c r="F265" i="37"/>
  <c r="B266" i="37"/>
  <c r="B267" i="37"/>
  <c r="F267" i="37"/>
  <c r="B268" i="37"/>
  <c r="F268" i="37"/>
  <c r="B269" i="37"/>
  <c r="F269" i="37"/>
  <c r="B270" i="37"/>
  <c r="F270" i="37"/>
  <c r="B271" i="37"/>
  <c r="F271" i="37"/>
  <c r="B272" i="37"/>
  <c r="F272" i="37"/>
  <c r="B273" i="37"/>
  <c r="F273" i="37"/>
  <c r="B274" i="37"/>
  <c r="F274" i="37"/>
  <c r="B275" i="37"/>
  <c r="F275" i="37"/>
  <c r="B276" i="37"/>
  <c r="B277" i="37"/>
  <c r="F277" i="37"/>
  <c r="B278" i="37"/>
  <c r="F278" i="37"/>
  <c r="B279" i="37"/>
  <c r="F279" i="37"/>
  <c r="B280" i="37"/>
  <c r="F280" i="37"/>
  <c r="B281" i="37"/>
  <c r="F281" i="37"/>
  <c r="B282" i="37"/>
  <c r="F282" i="37"/>
  <c r="B283" i="37"/>
  <c r="F283" i="37"/>
  <c r="B284" i="37"/>
  <c r="F284" i="37"/>
  <c r="B285" i="37"/>
  <c r="F285" i="37"/>
  <c r="B286" i="37"/>
  <c r="F286" i="37"/>
  <c r="B287" i="37"/>
  <c r="F287" i="37"/>
  <c r="B288" i="37"/>
  <c r="F288" i="37"/>
  <c r="B289" i="37"/>
  <c r="F289" i="37"/>
  <c r="B290" i="37"/>
  <c r="F290" i="37"/>
  <c r="B291" i="37"/>
  <c r="F291" i="37"/>
  <c r="B292" i="37"/>
  <c r="F292" i="37"/>
  <c r="B293" i="37"/>
  <c r="F293" i="37"/>
  <c r="B294" i="37"/>
  <c r="F294" i="37"/>
  <c r="B295" i="37"/>
  <c r="F295" i="37"/>
  <c r="B296" i="37"/>
  <c r="F296" i="37"/>
  <c r="B297" i="37"/>
  <c r="F297" i="37"/>
  <c r="B298" i="37"/>
  <c r="F298" i="37"/>
  <c r="B299" i="37"/>
  <c r="F299" i="37"/>
  <c r="B300" i="37"/>
  <c r="F300" i="37"/>
  <c r="B301" i="37"/>
  <c r="F301" i="37"/>
  <c r="B302" i="37"/>
  <c r="F302" i="37"/>
  <c r="B303" i="37"/>
  <c r="F303" i="37"/>
  <c r="B304" i="37"/>
  <c r="F304" i="37"/>
  <c r="B305" i="37"/>
  <c r="F305" i="37"/>
  <c r="B306" i="37"/>
  <c r="F306" i="37"/>
  <c r="B307" i="37"/>
  <c r="F307" i="37"/>
  <c r="B308" i="37"/>
  <c r="F308" i="37"/>
  <c r="B309" i="37"/>
  <c r="F309" i="37"/>
  <c r="B310" i="37"/>
  <c r="F310" i="37"/>
  <c r="B311" i="37"/>
  <c r="F311" i="37"/>
  <c r="B312" i="37"/>
  <c r="F312" i="37"/>
  <c r="B313" i="37"/>
  <c r="F313" i="37"/>
  <c r="B314" i="37"/>
  <c r="F314" i="37"/>
  <c r="B315" i="37"/>
  <c r="F315" i="37"/>
  <c r="B316" i="37"/>
  <c r="F316" i="37"/>
  <c r="B317" i="37"/>
  <c r="F317" i="37"/>
  <c r="B318" i="37"/>
  <c r="F318" i="37"/>
  <c r="B319" i="37"/>
  <c r="F319" i="37"/>
  <c r="B320" i="37"/>
  <c r="F320" i="37"/>
  <c r="B321" i="37"/>
  <c r="F321" i="37"/>
  <c r="B322" i="37"/>
  <c r="F322" i="37"/>
  <c r="B323" i="37"/>
  <c r="F323" i="37"/>
  <c r="B324" i="37"/>
  <c r="F324" i="37"/>
  <c r="B325" i="37"/>
  <c r="F325" i="37"/>
  <c r="B326" i="37"/>
  <c r="F326" i="37"/>
  <c r="B327" i="37"/>
  <c r="F327" i="37"/>
  <c r="B328" i="37"/>
  <c r="F328" i="37"/>
  <c r="B329" i="37"/>
  <c r="F329" i="37"/>
  <c r="B330" i="37"/>
  <c r="F330" i="37"/>
  <c r="B331" i="37"/>
  <c r="F331" i="37"/>
  <c r="B332" i="37"/>
  <c r="F332" i="37"/>
  <c r="B333" i="37"/>
  <c r="F333" i="37"/>
  <c r="B334" i="37"/>
  <c r="F334" i="37"/>
  <c r="B335" i="37"/>
  <c r="F335" i="37"/>
  <c r="B336" i="37"/>
  <c r="F336" i="37"/>
  <c r="B337" i="37"/>
  <c r="F337" i="37"/>
  <c r="B338" i="37"/>
  <c r="F338" i="37"/>
  <c r="B339" i="37"/>
  <c r="F339" i="37"/>
  <c r="B340" i="37"/>
  <c r="F340" i="37"/>
  <c r="B341" i="37"/>
  <c r="F341" i="37"/>
  <c r="B342" i="37"/>
  <c r="F342" i="37"/>
  <c r="B343" i="37"/>
  <c r="F343" i="37"/>
  <c r="B344" i="37"/>
  <c r="F344" i="37"/>
  <c r="B345" i="37"/>
  <c r="F345" i="37"/>
  <c r="B346" i="37"/>
  <c r="F346" i="37"/>
  <c r="B347" i="37"/>
  <c r="F347" i="37"/>
  <c r="B348" i="37"/>
  <c r="F348" i="37"/>
  <c r="B349" i="37"/>
  <c r="F349" i="37"/>
  <c r="B350" i="37"/>
  <c r="F350" i="37"/>
  <c r="B351" i="37"/>
  <c r="F351" i="37"/>
  <c r="B352" i="37"/>
  <c r="F352" i="37"/>
  <c r="B353" i="37"/>
  <c r="F353" i="37"/>
  <c r="B354" i="37"/>
  <c r="F354" i="37"/>
  <c r="B355" i="37"/>
  <c r="B356" i="37"/>
  <c r="B357" i="37"/>
  <c r="B358" i="37"/>
  <c r="F358" i="37"/>
  <c r="B359" i="37"/>
  <c r="F359" i="37"/>
  <c r="B360" i="37"/>
  <c r="F360" i="37"/>
  <c r="B361" i="37"/>
  <c r="F361" i="37"/>
  <c r="B362" i="37"/>
  <c r="F362" i="37"/>
  <c r="B363" i="37"/>
  <c r="F363" i="37"/>
  <c r="B364" i="37"/>
  <c r="F364" i="37"/>
  <c r="B365" i="37"/>
  <c r="F365" i="37"/>
  <c r="B366" i="37"/>
  <c r="F366" i="37"/>
  <c r="B367" i="37"/>
  <c r="F367" i="37"/>
  <c r="B368" i="37"/>
  <c r="F368" i="37"/>
  <c r="B369" i="37"/>
  <c r="F369" i="37"/>
  <c r="B370" i="37"/>
  <c r="F370" i="37"/>
  <c r="B371" i="37"/>
  <c r="F371" i="37"/>
  <c r="B372" i="37"/>
  <c r="F372" i="37"/>
  <c r="B373" i="37"/>
  <c r="F373" i="37"/>
  <c r="B374" i="37"/>
  <c r="F374" i="37"/>
  <c r="B375" i="37"/>
  <c r="F375" i="37"/>
  <c r="B376" i="37"/>
  <c r="F376" i="37"/>
  <c r="B377" i="37"/>
  <c r="F377" i="37"/>
  <c r="B378" i="37"/>
  <c r="F378" i="37"/>
  <c r="B379" i="37"/>
  <c r="F379" i="37"/>
  <c r="B380" i="37"/>
  <c r="F380" i="37"/>
  <c r="B381" i="37"/>
  <c r="F381" i="37"/>
  <c r="B382" i="37"/>
  <c r="F382" i="37"/>
  <c r="B383" i="37"/>
  <c r="F383" i="37"/>
  <c r="B384" i="37"/>
  <c r="F384" i="37"/>
  <c r="B385" i="37"/>
  <c r="F385" i="37"/>
  <c r="B386" i="37"/>
  <c r="F386" i="37"/>
  <c r="B387" i="37"/>
  <c r="F387" i="37"/>
  <c r="B388" i="37"/>
  <c r="F388" i="37"/>
  <c r="B389" i="37"/>
  <c r="F389" i="37"/>
  <c r="B390" i="37"/>
  <c r="F390" i="37"/>
  <c r="B391" i="37"/>
  <c r="F391" i="37"/>
  <c r="B392" i="37"/>
  <c r="F392" i="37"/>
  <c r="B393" i="37"/>
  <c r="F393" i="37"/>
  <c r="B394" i="37"/>
  <c r="F394" i="37"/>
  <c r="B395" i="37"/>
  <c r="F395" i="37"/>
  <c r="B396" i="37"/>
  <c r="F396" i="37"/>
  <c r="B397" i="37"/>
  <c r="F397" i="37"/>
  <c r="B398" i="37"/>
  <c r="F398" i="37"/>
  <c r="B399" i="37"/>
  <c r="F399" i="37"/>
  <c r="B400" i="37"/>
  <c r="F400" i="37"/>
  <c r="B401" i="37"/>
  <c r="F401" i="37"/>
  <c r="B402" i="37"/>
  <c r="F402" i="37"/>
  <c r="B403" i="37"/>
  <c r="F403" i="37"/>
  <c r="B404" i="37"/>
  <c r="F404" i="37"/>
  <c r="B405" i="37"/>
  <c r="F405" i="37"/>
  <c r="B406" i="37"/>
  <c r="F406" i="37"/>
  <c r="B407" i="37"/>
  <c r="F407" i="37"/>
  <c r="B408" i="37"/>
  <c r="F408" i="37"/>
  <c r="B409" i="37"/>
  <c r="F409" i="37"/>
  <c r="B410" i="37"/>
  <c r="F410" i="37"/>
  <c r="B411" i="37"/>
  <c r="F411" i="37"/>
  <c r="B412" i="37"/>
  <c r="F412" i="37"/>
  <c r="B413" i="37"/>
  <c r="F413" i="37"/>
  <c r="B414" i="37"/>
  <c r="F414" i="37"/>
  <c r="B415" i="37"/>
  <c r="F415" i="37"/>
  <c r="B416" i="37"/>
  <c r="F416" i="37"/>
  <c r="B417" i="37"/>
  <c r="F417" i="37"/>
  <c r="B418" i="37"/>
  <c r="F418" i="37"/>
  <c r="B419" i="37"/>
  <c r="F419" i="37"/>
  <c r="B420" i="37"/>
  <c r="F420" i="37"/>
  <c r="B421" i="37"/>
  <c r="F421" i="37"/>
  <c r="B422" i="37"/>
  <c r="F422" i="37"/>
  <c r="B423" i="37"/>
  <c r="F423" i="37"/>
  <c r="B424" i="37"/>
  <c r="F424" i="37"/>
  <c r="B425" i="37"/>
  <c r="F425" i="37"/>
  <c r="B426" i="37"/>
  <c r="F426" i="37"/>
  <c r="B427" i="37"/>
  <c r="F427" i="37"/>
  <c r="B428" i="37"/>
  <c r="F428" i="37"/>
  <c r="B429" i="37"/>
  <c r="F429" i="37"/>
  <c r="B430" i="37"/>
  <c r="F430" i="37"/>
  <c r="B431" i="37"/>
  <c r="F431" i="37"/>
  <c r="B432" i="37"/>
  <c r="F432" i="37"/>
  <c r="B433" i="37"/>
  <c r="F433" i="37"/>
  <c r="B434" i="37"/>
  <c r="F434" i="37"/>
  <c r="B435" i="37"/>
  <c r="F435" i="37"/>
  <c r="B436" i="37"/>
  <c r="F436" i="37"/>
  <c r="B437" i="37"/>
  <c r="F437" i="37"/>
  <c r="B438" i="37"/>
  <c r="F438" i="37"/>
  <c r="B439" i="37"/>
  <c r="F439" i="37"/>
  <c r="B440" i="37"/>
  <c r="F440" i="37"/>
  <c r="B441" i="37"/>
  <c r="F441" i="37"/>
  <c r="B442" i="37"/>
  <c r="F442" i="37"/>
  <c r="B443" i="37"/>
  <c r="F443" i="37"/>
  <c r="B444" i="37"/>
  <c r="F444" i="37"/>
  <c r="B445" i="37"/>
  <c r="F445" i="37"/>
  <c r="B446" i="37"/>
  <c r="F446" i="37"/>
  <c r="B447" i="37"/>
  <c r="F447" i="37"/>
  <c r="B448" i="37"/>
  <c r="F448" i="37"/>
  <c r="B449" i="37"/>
  <c r="F449" i="37"/>
  <c r="B450" i="37"/>
  <c r="F450" i="37"/>
  <c r="B451" i="37"/>
  <c r="F451" i="37"/>
  <c r="B452" i="37"/>
  <c r="F452" i="37"/>
  <c r="B453" i="37"/>
  <c r="F453" i="37"/>
  <c r="B454" i="37"/>
  <c r="F454" i="37"/>
  <c r="B455" i="37"/>
  <c r="F455" i="37"/>
  <c r="B456" i="37"/>
  <c r="F456" i="37"/>
  <c r="B457" i="37"/>
  <c r="F457" i="37"/>
  <c r="B458" i="37"/>
  <c r="F458" i="37"/>
  <c r="B459" i="37"/>
  <c r="F459" i="37"/>
  <c r="B460" i="37"/>
  <c r="F460" i="37"/>
  <c r="B461" i="37"/>
  <c r="F461" i="37"/>
  <c r="B462" i="37"/>
  <c r="F462" i="37"/>
  <c r="B463" i="37"/>
  <c r="F463" i="37"/>
  <c r="B464" i="37"/>
  <c r="F464" i="37"/>
  <c r="B465" i="37"/>
  <c r="F465" i="37"/>
  <c r="B466" i="37"/>
  <c r="F466" i="37"/>
  <c r="B467" i="37"/>
  <c r="F467" i="37"/>
  <c r="B468" i="37"/>
  <c r="F468" i="37"/>
  <c r="B469" i="37"/>
  <c r="F469" i="37"/>
  <c r="B470" i="37"/>
  <c r="F470" i="37"/>
  <c r="B471" i="37"/>
  <c r="F471" i="37"/>
  <c r="B472" i="37"/>
  <c r="F472" i="37"/>
  <c r="B473" i="37"/>
  <c r="F473" i="37"/>
  <c r="B474" i="37"/>
  <c r="F474" i="37"/>
  <c r="B475" i="37"/>
  <c r="F475" i="37"/>
  <c r="B476" i="37"/>
  <c r="F476" i="37"/>
  <c r="B477" i="37"/>
  <c r="F477" i="37"/>
  <c r="B478" i="37"/>
  <c r="F478" i="37"/>
  <c r="B479" i="37"/>
  <c r="F479" i="37"/>
  <c r="B480" i="37"/>
  <c r="F480" i="37"/>
  <c r="B481" i="37"/>
  <c r="F481" i="37"/>
  <c r="B482" i="37"/>
  <c r="F482" i="37"/>
  <c r="B483" i="37"/>
  <c r="F483" i="37"/>
  <c r="B484" i="37"/>
  <c r="F484" i="37"/>
  <c r="B485" i="37"/>
  <c r="F485" i="37"/>
  <c r="B486" i="37"/>
  <c r="F486" i="37"/>
  <c r="B487" i="37"/>
  <c r="F487" i="37"/>
  <c r="B488" i="37"/>
  <c r="F488" i="37"/>
  <c r="B489" i="37"/>
  <c r="F489" i="37"/>
  <c r="B490" i="37"/>
  <c r="F490" i="37"/>
  <c r="B491" i="37"/>
  <c r="F491" i="37"/>
  <c r="B492" i="37"/>
  <c r="F492" i="37"/>
  <c r="B493" i="37"/>
  <c r="F493" i="37"/>
  <c r="B494" i="37"/>
  <c r="F494" i="37"/>
  <c r="B495" i="37"/>
  <c r="F495" i="37"/>
  <c r="B496" i="37"/>
  <c r="F496" i="37"/>
  <c r="B497" i="37"/>
  <c r="F497" i="37"/>
  <c r="B498" i="37"/>
  <c r="F498" i="37"/>
  <c r="B499" i="37"/>
  <c r="F499" i="37"/>
  <c r="B500" i="37"/>
  <c r="F500" i="37"/>
  <c r="B501" i="37"/>
  <c r="F501" i="37"/>
  <c r="B502" i="37"/>
  <c r="F502" i="37"/>
  <c r="B503" i="37"/>
  <c r="F503" i="37"/>
  <c r="B504" i="37"/>
  <c r="F504" i="37"/>
  <c r="B505" i="37"/>
  <c r="F505" i="37"/>
  <c r="B506" i="37"/>
  <c r="F506" i="37"/>
  <c r="B507" i="37"/>
  <c r="F507" i="37"/>
  <c r="B508" i="37"/>
  <c r="F508" i="37"/>
  <c r="B509" i="37"/>
  <c r="F509" i="37"/>
  <c r="B510" i="37"/>
  <c r="F510" i="37"/>
  <c r="B511" i="37"/>
  <c r="F511" i="37"/>
  <c r="B512" i="37"/>
  <c r="F512" i="37"/>
  <c r="B513" i="37"/>
  <c r="F513" i="37"/>
  <c r="B514" i="37"/>
  <c r="F514" i="37"/>
  <c r="B515" i="37"/>
  <c r="F515" i="37"/>
  <c r="B516" i="37"/>
  <c r="F516" i="37"/>
  <c r="B517" i="37"/>
  <c r="F517" i="37"/>
  <c r="B518" i="37"/>
  <c r="F518" i="37"/>
  <c r="B519" i="37"/>
  <c r="F519" i="37"/>
  <c r="B520" i="37"/>
  <c r="F520" i="37"/>
  <c r="B521" i="37"/>
  <c r="F521" i="37"/>
  <c r="B522" i="37"/>
  <c r="F522" i="37"/>
  <c r="B523" i="37"/>
  <c r="F523" i="37"/>
  <c r="B524" i="37"/>
  <c r="F524" i="37"/>
  <c r="B525" i="37"/>
  <c r="F525" i="37"/>
  <c r="B526" i="37"/>
  <c r="F526" i="37"/>
  <c r="B527" i="37"/>
  <c r="F527" i="37"/>
  <c r="B528" i="37"/>
  <c r="F528" i="37"/>
  <c r="B529" i="37"/>
  <c r="F529" i="37"/>
  <c r="B530" i="37"/>
  <c r="F530" i="37"/>
  <c r="B531" i="37"/>
  <c r="F531" i="37"/>
  <c r="B532" i="37"/>
  <c r="F532" i="37"/>
  <c r="B533" i="37"/>
  <c r="F533" i="37"/>
  <c r="B534" i="37"/>
  <c r="F534" i="37"/>
  <c r="B535" i="37"/>
  <c r="F535" i="37"/>
  <c r="B536" i="37"/>
  <c r="F536" i="37"/>
  <c r="B537" i="37"/>
  <c r="F537" i="37"/>
  <c r="B538" i="37"/>
  <c r="F538" i="37"/>
  <c r="B539" i="37"/>
  <c r="F539" i="37"/>
  <c r="B540" i="37"/>
  <c r="F540" i="37"/>
  <c r="B541" i="37"/>
  <c r="F541" i="37"/>
  <c r="B542" i="37"/>
  <c r="F542" i="37"/>
  <c r="B543" i="37"/>
  <c r="F543" i="37"/>
  <c r="B544" i="37"/>
  <c r="F544" i="37"/>
  <c r="B545" i="37"/>
  <c r="F545" i="37"/>
  <c r="B546" i="37"/>
  <c r="F546" i="37"/>
  <c r="B547" i="37"/>
  <c r="F547" i="37"/>
  <c r="B548" i="37"/>
  <c r="F548" i="37"/>
  <c r="B549" i="37"/>
  <c r="F549" i="37"/>
  <c r="B550" i="37"/>
  <c r="F550" i="37"/>
  <c r="B551" i="37"/>
  <c r="F551" i="37"/>
  <c r="B552" i="37"/>
  <c r="F552" i="37"/>
  <c r="B553" i="37"/>
  <c r="F553" i="37"/>
  <c r="B554" i="37"/>
  <c r="F554" i="37"/>
  <c r="B555" i="37"/>
  <c r="F555" i="37"/>
  <c r="B556" i="37"/>
  <c r="F556" i="37"/>
  <c r="B557" i="37"/>
  <c r="F557" i="37"/>
  <c r="B558" i="37"/>
  <c r="F558" i="37"/>
  <c r="B559" i="37"/>
  <c r="F559" i="37"/>
  <c r="B560" i="37"/>
  <c r="F560" i="37"/>
  <c r="B561" i="37"/>
  <c r="F561" i="37"/>
  <c r="B562" i="37"/>
  <c r="F562" i="37"/>
  <c r="B563" i="37"/>
  <c r="F563" i="37"/>
  <c r="B564" i="37"/>
  <c r="F564" i="37"/>
  <c r="B565" i="37"/>
  <c r="F565" i="37"/>
  <c r="B566" i="37"/>
  <c r="F566" i="37"/>
  <c r="B567" i="37"/>
  <c r="F567" i="37"/>
  <c r="B568" i="37"/>
  <c r="F568" i="37"/>
  <c r="B569" i="37"/>
  <c r="F569" i="37"/>
  <c r="B570" i="37"/>
  <c r="F570" i="37"/>
  <c r="B571" i="37"/>
  <c r="F571" i="37"/>
  <c r="B572" i="37"/>
  <c r="F572" i="37"/>
  <c r="B573" i="37"/>
  <c r="F573" i="37"/>
  <c r="B574" i="37"/>
  <c r="F574" i="37"/>
  <c r="B575" i="37"/>
  <c r="F575" i="37"/>
  <c r="B576" i="37"/>
  <c r="F576" i="37"/>
  <c r="B577" i="37"/>
  <c r="F577" i="37"/>
  <c r="B578" i="37"/>
  <c r="F578" i="37"/>
  <c r="B579" i="37"/>
  <c r="F579" i="37"/>
  <c r="B580" i="37"/>
  <c r="F580" i="37"/>
  <c r="B581" i="37"/>
  <c r="F581" i="37"/>
  <c r="B582" i="37"/>
  <c r="F582" i="37"/>
  <c r="B583" i="37"/>
  <c r="F583" i="37"/>
  <c r="B584" i="37"/>
  <c r="F584" i="37"/>
  <c r="A2" i="38"/>
  <c r="A3" i="38" s="1"/>
  <c r="A4" i="38" s="1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B2" i="38"/>
  <c r="F2" i="38"/>
  <c r="B3" i="38"/>
  <c r="B4" i="38"/>
  <c r="F4" i="38"/>
  <c r="B5" i="38"/>
  <c r="F5" i="38"/>
  <c r="B6" i="38"/>
  <c r="F6" i="38"/>
  <c r="B7" i="38"/>
  <c r="F7" i="38"/>
  <c r="B8" i="38"/>
  <c r="F8" i="38"/>
  <c r="B9" i="38"/>
  <c r="F9" i="38"/>
  <c r="B10" i="38"/>
  <c r="F10" i="38"/>
  <c r="B11" i="38"/>
  <c r="F11" i="38"/>
  <c r="B12" i="38"/>
  <c r="F12" i="38"/>
  <c r="B13" i="38"/>
  <c r="F13" i="38"/>
  <c r="B14" i="38"/>
  <c r="F14" i="38"/>
  <c r="B15" i="38"/>
  <c r="B16" i="38"/>
  <c r="F16" i="38"/>
  <c r="B17" i="38"/>
  <c r="B18" i="38"/>
  <c r="F18" i="38"/>
  <c r="B19" i="38"/>
  <c r="B20" i="38"/>
  <c r="F20" i="38"/>
  <c r="B21" i="38"/>
  <c r="F21" i="38"/>
  <c r="B22" i="38"/>
  <c r="F22" i="38"/>
  <c r="B23" i="38"/>
  <c r="B24" i="38"/>
  <c r="F24" i="38"/>
  <c r="B25" i="38"/>
  <c r="B26" i="38"/>
  <c r="F26" i="38"/>
  <c r="B27" i="38"/>
  <c r="F27" i="38"/>
  <c r="B28" i="38"/>
  <c r="F28" i="38"/>
  <c r="B29" i="38"/>
  <c r="F29" i="38"/>
  <c r="B30" i="38"/>
  <c r="F30" i="38"/>
  <c r="B31" i="38"/>
  <c r="F31" i="38"/>
  <c r="B32" i="38"/>
  <c r="F32" i="38"/>
  <c r="B33" i="38"/>
  <c r="F33" i="38"/>
  <c r="B34" i="38"/>
  <c r="F34" i="38"/>
  <c r="B35" i="38"/>
  <c r="F35" i="38"/>
  <c r="B36" i="38"/>
  <c r="F36" i="38"/>
  <c r="B37" i="38"/>
  <c r="F37" i="38"/>
  <c r="C20" i="48" l="1"/>
  <c r="C21" i="48" s="1"/>
  <c r="C32" i="55" s="1"/>
  <c r="I19" i="47"/>
  <c r="E36" i="46"/>
  <c r="E50" i="46" s="1"/>
  <c r="E54" i="46" s="1"/>
  <c r="E60" i="46" s="1"/>
  <c r="I73" i="44"/>
  <c r="D20" i="48"/>
  <c r="D21" i="48" s="1"/>
  <c r="D32" i="55" s="1"/>
  <c r="F36" i="46"/>
  <c r="F50" i="46" s="1"/>
  <c r="F54" i="46" s="1"/>
  <c r="F60" i="46" s="1"/>
  <c r="D36" i="46"/>
  <c r="D50" i="46" s="1"/>
  <c r="D54" i="46" s="1"/>
  <c r="D60" i="46" s="1"/>
  <c r="H79" i="47"/>
  <c r="H86" i="47" s="1"/>
  <c r="G50" i="46"/>
  <c r="G54" i="46" s="1"/>
  <c r="G60" i="46" s="1"/>
  <c r="G62" i="46" s="1"/>
  <c r="I106" i="44"/>
  <c r="I16" i="46"/>
  <c r="I36" i="46" s="1"/>
  <c r="H45" i="47"/>
  <c r="I48" i="46"/>
  <c r="D40" i="44"/>
  <c r="E40" i="44"/>
  <c r="E109" i="44" s="1"/>
  <c r="F40" i="44"/>
  <c r="I27" i="47"/>
  <c r="E45" i="47"/>
  <c r="I43" i="47"/>
  <c r="D45" i="47"/>
  <c r="F45" i="47"/>
  <c r="I36" i="47"/>
  <c r="F100" i="44"/>
  <c r="I31" i="44"/>
  <c r="I38" i="44" s="1"/>
  <c r="E100" i="44"/>
  <c r="I87" i="44"/>
  <c r="I21" i="44"/>
  <c r="F243" i="37"/>
  <c r="F239" i="37"/>
  <c r="F237" i="37"/>
  <c r="F240" i="37"/>
  <c r="F238" i="37"/>
  <c r="F256" i="37"/>
  <c r="A13" i="37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0" i="37" s="1"/>
  <c r="A111" i="37" s="1"/>
  <c r="A112" i="37" s="1"/>
  <c r="A113" i="37" s="1"/>
  <c r="A114" i="37" s="1"/>
  <c r="A115" i="37" s="1"/>
  <c r="A116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2" i="37" s="1"/>
  <c r="A133" i="37" s="1"/>
  <c r="A134" i="37" s="1"/>
  <c r="A135" i="37" s="1"/>
  <c r="A136" i="37" s="1"/>
  <c r="A137" i="37" s="1"/>
  <c r="A138" i="37" s="1"/>
  <c r="A139" i="37" s="1"/>
  <c r="A140" i="37" s="1"/>
  <c r="A141" i="37" s="1"/>
  <c r="A142" i="37" s="1"/>
  <c r="A143" i="37" s="1"/>
  <c r="A144" i="37" s="1"/>
  <c r="A145" i="37" s="1"/>
  <c r="A146" i="37" s="1"/>
  <c r="A147" i="37" s="1"/>
  <c r="A148" i="37" s="1"/>
  <c r="A149" i="37" s="1"/>
  <c r="A150" i="37" s="1"/>
  <c r="A151" i="37" s="1"/>
  <c r="A152" i="37" s="1"/>
  <c r="A153" i="37" s="1"/>
  <c r="A154" i="37" s="1"/>
  <c r="A155" i="37" s="1"/>
  <c r="A156" i="37" s="1"/>
  <c r="A157" i="37" s="1"/>
  <c r="A158" i="37" s="1"/>
  <c r="A159" i="37" s="1"/>
  <c r="A160" i="37" s="1"/>
  <c r="A161" i="37" s="1"/>
  <c r="A162" i="37" s="1"/>
  <c r="A163" i="37" s="1"/>
  <c r="A164" i="37" s="1"/>
  <c r="A165" i="37" s="1"/>
  <c r="A166" i="37" s="1"/>
  <c r="A167" i="37" s="1"/>
  <c r="A168" i="37" s="1"/>
  <c r="A169" i="37" s="1"/>
  <c r="A170" i="37" s="1"/>
  <c r="A171" i="37" s="1"/>
  <c r="A172" i="37" s="1"/>
  <c r="A173" i="37" s="1"/>
  <c r="A174" i="37" s="1"/>
  <c r="A175" i="37" s="1"/>
  <c r="A176" i="37" s="1"/>
  <c r="A177" i="37" s="1"/>
  <c r="A178" i="37" s="1"/>
  <c r="A179" i="37" s="1"/>
  <c r="A180" i="37" s="1"/>
  <c r="A181" i="37" s="1"/>
  <c r="A182" i="37" s="1"/>
  <c r="A183" i="37" s="1"/>
  <c r="A184" i="37" s="1"/>
  <c r="A185" i="37" s="1"/>
  <c r="A186" i="37" s="1"/>
  <c r="A187" i="37" s="1"/>
  <c r="A188" i="37" s="1"/>
  <c r="A189" i="37" s="1"/>
  <c r="A190" i="37" s="1"/>
  <c r="A191" i="37" s="1"/>
  <c r="A192" i="37" s="1"/>
  <c r="A193" i="37" s="1"/>
  <c r="A194" i="37" s="1"/>
  <c r="A195" i="37" s="1"/>
  <c r="A196" i="37" s="1"/>
  <c r="A197" i="37" s="1"/>
  <c r="A198" i="37" s="1"/>
  <c r="A199" i="37" s="1"/>
  <c r="A200" i="37" s="1"/>
  <c r="A201" i="37" s="1"/>
  <c r="A202" i="37" s="1"/>
  <c r="A203" i="37" s="1"/>
  <c r="A204" i="37" s="1"/>
  <c r="A205" i="37" s="1"/>
  <c r="A206" i="37" s="1"/>
  <c r="A207" i="37" s="1"/>
  <c r="A208" i="37" s="1"/>
  <c r="A209" i="37" s="1"/>
  <c r="A210" i="37" s="1"/>
  <c r="A211" i="37" s="1"/>
  <c r="A212" i="37" s="1"/>
  <c r="A213" i="37" s="1"/>
  <c r="A214" i="37" s="1"/>
  <c r="A215" i="37" s="1"/>
  <c r="A216" i="37" s="1"/>
  <c r="A217" i="37" s="1"/>
  <c r="A218" i="37" s="1"/>
  <c r="A219" i="37" s="1"/>
  <c r="A220" i="37" s="1"/>
  <c r="A221" i="37" s="1"/>
  <c r="A222" i="37" s="1"/>
  <c r="A223" i="37" s="1"/>
  <c r="A224" i="37" s="1"/>
  <c r="A225" i="37" s="1"/>
  <c r="A226" i="37" s="1"/>
  <c r="A227" i="37" s="1"/>
  <c r="A228" i="37" s="1"/>
  <c r="A229" i="37" s="1"/>
  <c r="A230" i="37" s="1"/>
  <c r="A231" i="37" s="1"/>
  <c r="A232" i="37" s="1"/>
  <c r="A233" i="37" s="1"/>
  <c r="A234" i="37" s="1"/>
  <c r="A235" i="37" s="1"/>
  <c r="A236" i="37" s="1"/>
  <c r="A237" i="37" s="1"/>
  <c r="A238" i="37" s="1"/>
  <c r="A239" i="37" s="1"/>
  <c r="A240" i="37" s="1"/>
  <c r="A241" i="37" s="1"/>
  <c r="A242" i="37" s="1"/>
  <c r="A243" i="37" s="1"/>
  <c r="A244" i="37" s="1"/>
  <c r="A245" i="37" s="1"/>
  <c r="A246" i="37" s="1"/>
  <c r="A247" i="37" s="1"/>
  <c r="A248" i="37" s="1"/>
  <c r="A249" i="37" s="1"/>
  <c r="A250" i="37" s="1"/>
  <c r="A251" i="37" s="1"/>
  <c r="A252" i="37" s="1"/>
  <c r="A253" i="37" s="1"/>
  <c r="A254" i="37" s="1"/>
  <c r="A255" i="37" s="1"/>
  <c r="A256" i="37" s="1"/>
  <c r="A257" i="37" s="1"/>
  <c r="A258" i="37" s="1"/>
  <c r="A259" i="37" s="1"/>
  <c r="A260" i="37" s="1"/>
  <c r="A261" i="37" s="1"/>
  <c r="A262" i="37" s="1"/>
  <c r="A263" i="37" s="1"/>
  <c r="A264" i="37" s="1"/>
  <c r="A265" i="37" s="1"/>
  <c r="A266" i="37" s="1"/>
  <c r="A267" i="37" s="1"/>
  <c r="A268" i="37" s="1"/>
  <c r="A269" i="37" s="1"/>
  <c r="A270" i="37" s="1"/>
  <c r="A271" i="37" s="1"/>
  <c r="A272" i="37" s="1"/>
  <c r="A273" i="37" s="1"/>
  <c r="A274" i="37" s="1"/>
  <c r="A275" i="37" s="1"/>
  <c r="A276" i="37" s="1"/>
  <c r="A277" i="37" s="1"/>
  <c r="A278" i="37" s="1"/>
  <c r="A279" i="37" s="1"/>
  <c r="A280" i="37" s="1"/>
  <c r="A281" i="37" s="1"/>
  <c r="A282" i="37" s="1"/>
  <c r="A283" i="37" s="1"/>
  <c r="A284" i="37" s="1"/>
  <c r="A285" i="37" s="1"/>
  <c r="A286" i="37" s="1"/>
  <c r="A287" i="37" s="1"/>
  <c r="A288" i="37" s="1"/>
  <c r="A289" i="37" s="1"/>
  <c r="A290" i="37" s="1"/>
  <c r="A291" i="37" s="1"/>
  <c r="A292" i="37" s="1"/>
  <c r="A293" i="37" s="1"/>
  <c r="A294" i="37" s="1"/>
  <c r="A295" i="37" s="1"/>
  <c r="A296" i="37" s="1"/>
  <c r="A297" i="37" s="1"/>
  <c r="A298" i="37" s="1"/>
  <c r="A299" i="37" s="1"/>
  <c r="A300" i="37" s="1"/>
  <c r="A301" i="37" s="1"/>
  <c r="A302" i="37" s="1"/>
  <c r="A303" i="37" s="1"/>
  <c r="A304" i="37" s="1"/>
  <c r="A305" i="37" s="1"/>
  <c r="A306" i="37" s="1"/>
  <c r="A307" i="37" s="1"/>
  <c r="A308" i="37" s="1"/>
  <c r="A309" i="37" s="1"/>
  <c r="A310" i="37" s="1"/>
  <c r="A311" i="37" s="1"/>
  <c r="A312" i="37" s="1"/>
  <c r="A313" i="37" s="1"/>
  <c r="A314" i="37" s="1"/>
  <c r="A315" i="37" s="1"/>
  <c r="A316" i="37" s="1"/>
  <c r="A317" i="37" s="1"/>
  <c r="A318" i="37" s="1"/>
  <c r="A319" i="37" s="1"/>
  <c r="A320" i="37" s="1"/>
  <c r="A321" i="37" s="1"/>
  <c r="A322" i="37" s="1"/>
  <c r="A323" i="37" s="1"/>
  <c r="A324" i="37" s="1"/>
  <c r="A325" i="37" s="1"/>
  <c r="A326" i="37" s="1"/>
  <c r="A327" i="37" s="1"/>
  <c r="A328" i="37" s="1"/>
  <c r="A329" i="37" s="1"/>
  <c r="A330" i="37" s="1"/>
  <c r="A331" i="37" s="1"/>
  <c r="A332" i="37" s="1"/>
  <c r="A333" i="37" s="1"/>
  <c r="A334" i="37" s="1"/>
  <c r="A335" i="37" s="1"/>
  <c r="A336" i="37" s="1"/>
  <c r="A337" i="37" s="1"/>
  <c r="A338" i="37" s="1"/>
  <c r="A339" i="37" s="1"/>
  <c r="A340" i="37" s="1"/>
  <c r="A341" i="37" s="1"/>
  <c r="A342" i="37" s="1"/>
  <c r="A343" i="37" s="1"/>
  <c r="A344" i="37" s="1"/>
  <c r="A345" i="37" s="1"/>
  <c r="A346" i="37" s="1"/>
  <c r="A347" i="37" s="1"/>
  <c r="A348" i="37" s="1"/>
  <c r="A349" i="37" s="1"/>
  <c r="A350" i="37" s="1"/>
  <c r="A351" i="37" s="1"/>
  <c r="A352" i="37" s="1"/>
  <c r="A353" i="37" s="1"/>
  <c r="A354" i="37" s="1"/>
  <c r="A355" i="37" s="1"/>
  <c r="A356" i="37" s="1"/>
  <c r="A357" i="37" s="1"/>
  <c r="A358" i="37" s="1"/>
  <c r="A359" i="37" s="1"/>
  <c r="A360" i="37" s="1"/>
  <c r="A361" i="37" s="1"/>
  <c r="A362" i="37" s="1"/>
  <c r="A363" i="37" s="1"/>
  <c r="A364" i="37" s="1"/>
  <c r="A365" i="37" s="1"/>
  <c r="A366" i="37" s="1"/>
  <c r="A367" i="37" s="1"/>
  <c r="A368" i="37" s="1"/>
  <c r="A369" i="37" s="1"/>
  <c r="A370" i="37" s="1"/>
  <c r="A371" i="37" s="1"/>
  <c r="A372" i="37" s="1"/>
  <c r="A373" i="37" s="1"/>
  <c r="A374" i="37" s="1"/>
  <c r="A375" i="37" s="1"/>
  <c r="A376" i="37" s="1"/>
  <c r="A377" i="37" s="1"/>
  <c r="A378" i="37" s="1"/>
  <c r="A379" i="37" s="1"/>
  <c r="A380" i="37" s="1"/>
  <c r="A381" i="37" s="1"/>
  <c r="A382" i="37" s="1"/>
  <c r="A383" i="37" s="1"/>
  <c r="A384" i="37" s="1"/>
  <c r="A385" i="37" s="1"/>
  <c r="A386" i="37" s="1"/>
  <c r="A387" i="37" s="1"/>
  <c r="A388" i="37" s="1"/>
  <c r="A389" i="37" s="1"/>
  <c r="A390" i="37" s="1"/>
  <c r="A391" i="37" s="1"/>
  <c r="A392" i="37" s="1"/>
  <c r="A393" i="37" s="1"/>
  <c r="A394" i="37" s="1"/>
  <c r="A395" i="37" s="1"/>
  <c r="A396" i="37" s="1"/>
  <c r="A397" i="37" s="1"/>
  <c r="A398" i="37" s="1"/>
  <c r="A399" i="37" s="1"/>
  <c r="A400" i="37" s="1"/>
  <c r="A401" i="37" s="1"/>
  <c r="A402" i="37" s="1"/>
  <c r="A403" i="37" s="1"/>
  <c r="A404" i="37" s="1"/>
  <c r="A405" i="37" s="1"/>
  <c r="A406" i="37" s="1"/>
  <c r="A407" i="37" s="1"/>
  <c r="A408" i="37" s="1"/>
  <c r="A409" i="37" s="1"/>
  <c r="A410" i="37" s="1"/>
  <c r="A411" i="37" s="1"/>
  <c r="A412" i="37" s="1"/>
  <c r="A413" i="37" s="1"/>
  <c r="A414" i="37" s="1"/>
  <c r="A415" i="37" s="1"/>
  <c r="A416" i="37" s="1"/>
  <c r="A417" i="37" s="1"/>
  <c r="A418" i="37" s="1"/>
  <c r="A419" i="37" s="1"/>
  <c r="A420" i="37" s="1"/>
  <c r="A421" i="37" s="1"/>
  <c r="A422" i="37" s="1"/>
  <c r="A423" i="37" s="1"/>
  <c r="A424" i="37" s="1"/>
  <c r="A425" i="37" s="1"/>
  <c r="A426" i="37" s="1"/>
  <c r="A427" i="37" s="1"/>
  <c r="A428" i="37" s="1"/>
  <c r="A429" i="37" s="1"/>
  <c r="A430" i="37" s="1"/>
  <c r="A431" i="37" s="1"/>
  <c r="A432" i="37" s="1"/>
  <c r="A433" i="37" s="1"/>
  <c r="A434" i="37" s="1"/>
  <c r="A435" i="37" s="1"/>
  <c r="A436" i="37" s="1"/>
  <c r="A437" i="37" s="1"/>
  <c r="A438" i="37" s="1"/>
  <c r="A439" i="37" s="1"/>
  <c r="A440" i="37" s="1"/>
  <c r="A441" i="37" s="1"/>
  <c r="A442" i="37" s="1"/>
  <c r="A443" i="37" s="1"/>
  <c r="A444" i="37" s="1"/>
  <c r="A445" i="37" s="1"/>
  <c r="A446" i="37" s="1"/>
  <c r="A447" i="37" s="1"/>
  <c r="A448" i="37" s="1"/>
  <c r="A449" i="37" s="1"/>
  <c r="A450" i="37" s="1"/>
  <c r="A451" i="37" s="1"/>
  <c r="A452" i="37" s="1"/>
  <c r="A453" i="37" s="1"/>
  <c r="A454" i="37" s="1"/>
  <c r="A455" i="37" s="1"/>
  <c r="A456" i="37" s="1"/>
  <c r="A457" i="37" s="1"/>
  <c r="A458" i="37" s="1"/>
  <c r="A459" i="37" s="1"/>
  <c r="A460" i="37" s="1"/>
  <c r="A461" i="37" s="1"/>
  <c r="A462" i="37" s="1"/>
  <c r="A463" i="37" s="1"/>
  <c r="A464" i="37" s="1"/>
  <c r="A465" i="37" s="1"/>
  <c r="A466" i="37" s="1"/>
  <c r="A467" i="37" s="1"/>
  <c r="A468" i="37" s="1"/>
  <c r="A469" i="37" s="1"/>
  <c r="A470" i="37" s="1"/>
  <c r="A471" i="37" s="1"/>
  <c r="A472" i="37" s="1"/>
  <c r="A473" i="37" s="1"/>
  <c r="A474" i="37" s="1"/>
  <c r="A475" i="37" s="1"/>
  <c r="A476" i="37" s="1"/>
  <c r="A477" i="37" s="1"/>
  <c r="A478" i="37" s="1"/>
  <c r="A479" i="37" s="1"/>
  <c r="A480" i="37" s="1"/>
  <c r="A481" i="37" s="1"/>
  <c r="A482" i="37" s="1"/>
  <c r="A483" i="37" s="1"/>
  <c r="A484" i="37" s="1"/>
  <c r="A485" i="37" s="1"/>
  <c r="A486" i="37" s="1"/>
  <c r="A487" i="37" s="1"/>
  <c r="A488" i="37" s="1"/>
  <c r="A489" i="37" s="1"/>
  <c r="A490" i="37" s="1"/>
  <c r="A491" i="37" s="1"/>
  <c r="A492" i="37" s="1"/>
  <c r="A493" i="37" s="1"/>
  <c r="A494" i="37" s="1"/>
  <c r="A495" i="37" s="1"/>
  <c r="A496" i="37" s="1"/>
  <c r="A497" i="37" s="1"/>
  <c r="A498" i="37" s="1"/>
  <c r="A499" i="37" s="1"/>
  <c r="A500" i="37" s="1"/>
  <c r="A501" i="37" s="1"/>
  <c r="A502" i="37" s="1"/>
  <c r="A503" i="37" s="1"/>
  <c r="A504" i="37" s="1"/>
  <c r="A505" i="37" s="1"/>
  <c r="A506" i="37" s="1"/>
  <c r="A507" i="37" s="1"/>
  <c r="A508" i="37" s="1"/>
  <c r="A509" i="37" s="1"/>
  <c r="A510" i="37" s="1"/>
  <c r="A511" i="37" s="1"/>
  <c r="A512" i="37" s="1"/>
  <c r="A513" i="37" s="1"/>
  <c r="A514" i="37" s="1"/>
  <c r="A515" i="37" s="1"/>
  <c r="A516" i="37" s="1"/>
  <c r="A517" i="37" s="1"/>
  <c r="A518" i="37" s="1"/>
  <c r="A519" i="37" s="1"/>
  <c r="A520" i="37" s="1"/>
  <c r="A521" i="37" s="1"/>
  <c r="A522" i="37" s="1"/>
  <c r="A523" i="37" s="1"/>
  <c r="A524" i="37" s="1"/>
  <c r="A525" i="37" s="1"/>
  <c r="A526" i="37" s="1"/>
  <c r="A527" i="37" s="1"/>
  <c r="A528" i="37" s="1"/>
  <c r="A529" i="37" s="1"/>
  <c r="A530" i="37" s="1"/>
  <c r="A531" i="37" s="1"/>
  <c r="A532" i="37" s="1"/>
  <c r="A533" i="37" s="1"/>
  <c r="A534" i="37" s="1"/>
  <c r="A535" i="37" s="1"/>
  <c r="A536" i="37" s="1"/>
  <c r="A537" i="37" s="1"/>
  <c r="A538" i="37" s="1"/>
  <c r="A539" i="37" s="1"/>
  <c r="A540" i="37" s="1"/>
  <c r="A541" i="37" s="1"/>
  <c r="A542" i="37" s="1"/>
  <c r="A543" i="37" s="1"/>
  <c r="A544" i="37" s="1"/>
  <c r="A545" i="37" s="1"/>
  <c r="A546" i="37" s="1"/>
  <c r="A547" i="37" s="1"/>
  <c r="A548" i="37" s="1"/>
  <c r="A549" i="37" s="1"/>
  <c r="A550" i="37" s="1"/>
  <c r="A551" i="37" s="1"/>
  <c r="A552" i="37" s="1"/>
  <c r="A553" i="37" s="1"/>
  <c r="A554" i="37" s="1"/>
  <c r="A555" i="37" s="1"/>
  <c r="A556" i="37" s="1"/>
  <c r="A557" i="37" s="1"/>
  <c r="A558" i="37" s="1"/>
  <c r="A559" i="37" s="1"/>
  <c r="A560" i="37" s="1"/>
  <c r="A561" i="37" s="1"/>
  <c r="A562" i="37" s="1"/>
  <c r="A563" i="37" s="1"/>
  <c r="A564" i="37" s="1"/>
  <c r="A565" i="37" s="1"/>
  <c r="A566" i="37" s="1"/>
  <c r="A567" i="37" s="1"/>
  <c r="A568" i="37" s="1"/>
  <c r="A569" i="37" s="1"/>
  <c r="A570" i="37" s="1"/>
  <c r="A571" i="37" s="1"/>
  <c r="A572" i="37" s="1"/>
  <c r="A573" i="37" s="1"/>
  <c r="A574" i="37" s="1"/>
  <c r="A575" i="37" s="1"/>
  <c r="A576" i="37" s="1"/>
  <c r="A577" i="37" s="1"/>
  <c r="A578" i="37" s="1"/>
  <c r="A579" i="37" s="1"/>
  <c r="A580" i="37" s="1"/>
  <c r="A581" i="37" s="1"/>
  <c r="A582" i="37" s="1"/>
  <c r="A583" i="37" s="1"/>
  <c r="A584" i="37" s="1"/>
  <c r="A12" i="37"/>
  <c r="F122" i="37"/>
  <c r="F120" i="37"/>
  <c r="F357" i="37"/>
  <c r="F355" i="37"/>
  <c r="F276" i="37"/>
  <c r="F261" i="37"/>
  <c r="F55" i="47" l="1"/>
  <c r="F79" i="47" s="1"/>
  <c r="F86" i="47" s="1"/>
  <c r="E55" i="47"/>
  <c r="E79" i="47" s="1"/>
  <c r="E86" i="47" s="1"/>
  <c r="D49" i="47"/>
  <c r="D51" i="47" s="1"/>
  <c r="E49" i="47"/>
  <c r="E51" i="47" s="1"/>
  <c r="F49" i="47"/>
  <c r="F51" i="47" s="1"/>
  <c r="H49" i="47"/>
  <c r="H51" i="47" s="1"/>
  <c r="I100" i="44"/>
  <c r="D55" i="47"/>
  <c r="D79" i="47" s="1"/>
  <c r="D86" i="47" s="1"/>
  <c r="I50" i="46"/>
  <c r="I54" i="46" s="1"/>
  <c r="I60" i="46" s="1"/>
  <c r="I55" i="47"/>
  <c r="I79" i="47" s="1"/>
  <c r="I86" i="47" s="1"/>
  <c r="I40" i="44"/>
  <c r="I45" i="47"/>
  <c r="F109" i="44"/>
  <c r="F110" i="44" s="1"/>
  <c r="F62" i="46" s="1"/>
  <c r="E110" i="44"/>
  <c r="E62" i="46" s="1"/>
  <c r="I89" i="44"/>
  <c r="F244" i="37"/>
  <c r="F25" i="38"/>
  <c r="F23" i="38"/>
  <c r="F3" i="38"/>
  <c r="F63" i="37"/>
  <c r="F19" i="38"/>
  <c r="I49" i="47" l="1"/>
  <c r="I51" i="47" s="1"/>
  <c r="E112" i="44"/>
  <c r="F112" i="44"/>
  <c r="F17" i="38"/>
  <c r="F15" i="38" l="1"/>
  <c r="D89" i="44"/>
  <c r="D109" i="44" s="1"/>
  <c r="B119" i="44" s="1"/>
  <c r="B120" i="44" s="1"/>
  <c r="D110" i="44" l="1"/>
  <c r="I109" i="44"/>
  <c r="I110" i="44" s="1"/>
  <c r="D112" i="44" l="1"/>
  <c r="I62" i="46"/>
  <c r="I112" i="44"/>
  <c r="B63" i="56"/>
  <c r="D62" i="46"/>
</calcChain>
</file>

<file path=xl/comments1.xml><?xml version="1.0" encoding="utf-8"?>
<comments xmlns="http://schemas.openxmlformats.org/spreadsheetml/2006/main">
  <authors>
    <author>kshannon</author>
  </authors>
  <commentList>
    <comment ref="D100" authorId="0" shapeId="0">
      <text>
        <r>
          <rPr>
            <b/>
            <sz val="9"/>
            <color indexed="81"/>
            <rFont val="Tahoma"/>
            <family val="2"/>
          </rPr>
          <t>kshannon:</t>
        </r>
        <r>
          <rPr>
            <sz val="9"/>
            <color indexed="81"/>
            <rFont val="Tahoma"/>
            <family val="2"/>
          </rPr>
          <t xml:space="preserve">
This formula may need to change if the assets reported have related debt.</t>
        </r>
      </text>
    </comment>
  </commentList>
</comments>
</file>

<file path=xl/sharedStrings.xml><?xml version="1.0" encoding="utf-8"?>
<sst xmlns="http://schemas.openxmlformats.org/spreadsheetml/2006/main" count="5869" uniqueCount="733">
  <si>
    <t>Unrestricted</t>
  </si>
  <si>
    <t>OPERATING REVENUES</t>
  </si>
  <si>
    <t>OPERATING EXPENSES</t>
  </si>
  <si>
    <t>CASH FLOWS FROM CAPITAL AND RELATED FINANCING ACTIVITIES</t>
  </si>
  <si>
    <t>LIABILITIES</t>
  </si>
  <si>
    <t>E-Rate</t>
  </si>
  <si>
    <t>BRI</t>
  </si>
  <si>
    <t>ARI</t>
  </si>
  <si>
    <t>CASH FLOWS FROM NONCAPITAL FINANCING ACTIVITIES</t>
  </si>
  <si>
    <t>CASH FLOWS FROM INVESTING ACTIVITIES</t>
  </si>
  <si>
    <t>ASSETS</t>
  </si>
  <si>
    <t>OPERATING INCOME (LOSS)</t>
  </si>
  <si>
    <t>Operating Grants Received</t>
  </si>
  <si>
    <t>TOTAL OPERATING EXPENSES</t>
  </si>
  <si>
    <t>NET CASH PROVIDED (USED) BY OPERATING ACTIVITIES</t>
  </si>
  <si>
    <t>STATEMENT OF CASH FLOWS</t>
  </si>
  <si>
    <t>Debit/Credit Transfers</t>
  </si>
  <si>
    <t>Data Type</t>
  </si>
  <si>
    <t>G</t>
  </si>
  <si>
    <t>E</t>
  </si>
  <si>
    <t>T</t>
  </si>
  <si>
    <t>A</t>
  </si>
  <si>
    <t>A2</t>
  </si>
  <si>
    <t>L</t>
  </si>
  <si>
    <t>FB</t>
  </si>
  <si>
    <t>Fiscal Year-end</t>
  </si>
  <si>
    <t>Revenue Code</t>
  </si>
  <si>
    <t>Local Source</t>
  </si>
  <si>
    <t>State Government</t>
  </si>
  <si>
    <t>Federal Government</t>
  </si>
  <si>
    <t>Cooperative Program</t>
  </si>
  <si>
    <t>Noninstructional Support</t>
  </si>
  <si>
    <t>Interest and fiscal charges</t>
  </si>
  <si>
    <t>Sale of personal property</t>
  </si>
  <si>
    <t>Long-term financing</t>
  </si>
  <si>
    <t>Compensated loss of fixed assets</t>
  </si>
  <si>
    <t>Fund balance - September 1</t>
  </si>
  <si>
    <t>Sale of real property</t>
  </si>
  <si>
    <t>BR</t>
  </si>
  <si>
    <t>AR</t>
  </si>
  <si>
    <t>BE</t>
  </si>
  <si>
    <t>AE</t>
  </si>
  <si>
    <t>BO</t>
  </si>
  <si>
    <t>AO</t>
  </si>
  <si>
    <t>BFB</t>
  </si>
  <si>
    <t>AFB</t>
  </si>
  <si>
    <t>Program</t>
  </si>
  <si>
    <t>Activity</t>
  </si>
  <si>
    <t>Object</t>
  </si>
  <si>
    <t>School Food Services</t>
  </si>
  <si>
    <t>Human Resources Services</t>
  </si>
  <si>
    <t>BC</t>
  </si>
  <si>
    <t>AC</t>
  </si>
  <si>
    <t>BD</t>
  </si>
  <si>
    <t>AD</t>
  </si>
  <si>
    <t>APY</t>
  </si>
  <si>
    <t>BPY</t>
  </si>
  <si>
    <t>ALS</t>
  </si>
  <si>
    <t>ASTS</t>
  </si>
  <si>
    <t>AFS</t>
  </si>
  <si>
    <t>APCP</t>
  </si>
  <si>
    <t>APOP</t>
  </si>
  <si>
    <t>AOFS</t>
  </si>
  <si>
    <t>AEI</t>
  </si>
  <si>
    <t>AEN</t>
  </si>
  <si>
    <t>Supplemental Member Assessments</t>
  </si>
  <si>
    <t>Other Operating Revenue</t>
  </si>
  <si>
    <t>Professional Fees</t>
  </si>
  <si>
    <t>Cash Paid for Benefits/Claims</t>
  </si>
  <si>
    <t>Cash Paid for Reinsurance</t>
  </si>
  <si>
    <t>Amount</t>
  </si>
  <si>
    <t>Description</t>
  </si>
  <si>
    <t>Amount Available for Debt Retirement-Current</t>
  </si>
  <si>
    <t>Amount to be Provided for Debt Retirement-Current</t>
  </si>
  <si>
    <t xml:space="preserve">EDUCATIONAL SERVICE DISTRICT NO. </t>
  </si>
  <si>
    <t>Claims Reserve--Current</t>
  </si>
  <si>
    <t>IBNR-Current</t>
  </si>
  <si>
    <t>IBNR-Prior</t>
  </si>
  <si>
    <t>Est. Unallocated Loss Adjustment Expenses</t>
  </si>
  <si>
    <t>Future L &amp; I Assessments</t>
  </si>
  <si>
    <t>Reinsurance Receivable</t>
  </si>
  <si>
    <t>Claims Reserve-Prior Year</t>
  </si>
  <si>
    <t>Interest Receivable</t>
  </si>
  <si>
    <t>Assessments Receivable-Long term</t>
  </si>
  <si>
    <t>Sale of Goods and Services</t>
  </si>
  <si>
    <t>Food Service Fees</t>
  </si>
  <si>
    <t>Bus Fees</t>
  </si>
  <si>
    <t>Precertfication Fees</t>
  </si>
  <si>
    <t>State Institutions-Delinquent</t>
  </si>
  <si>
    <t>Special Programs</t>
  </si>
  <si>
    <t>Transportation-Operations</t>
  </si>
  <si>
    <t>Transportation-Depreciation</t>
  </si>
  <si>
    <t>Other State Agencies</t>
  </si>
  <si>
    <t>Special Education, Supplemental</t>
  </si>
  <si>
    <t>Remediation</t>
  </si>
  <si>
    <t>Mathematics and Science</t>
  </si>
  <si>
    <t>Youth Training</t>
  </si>
  <si>
    <t>Federal, Special Purpose, Unassigned</t>
  </si>
  <si>
    <t>Payments From School Districts in WA</t>
  </si>
  <si>
    <t>Payments From School Districts-Other</t>
  </si>
  <si>
    <t>Payments, Other Entities</t>
  </si>
  <si>
    <t>Loss of Fixed Assets</t>
  </si>
  <si>
    <t>Safe and Drug-Free Schools</t>
  </si>
  <si>
    <t>Math and Science</t>
  </si>
  <si>
    <t>Art Education</t>
  </si>
  <si>
    <t>Health and Fitness</t>
  </si>
  <si>
    <t>Other Instructional Support Programs</t>
  </si>
  <si>
    <t>Transp. Superv. &amp; Coord.</t>
  </si>
  <si>
    <t>Transportation Insurance</t>
  </si>
  <si>
    <t>Printing and Copying</t>
  </si>
  <si>
    <t>GENERAL  FIXED  ASSET  ACCOUNT  GROUP</t>
  </si>
  <si>
    <t>TOTAL  ASSETS</t>
  </si>
  <si>
    <t>OTHER  CREDITS:</t>
  </si>
  <si>
    <t>TOTAL  OTHER  CREDITS</t>
  </si>
  <si>
    <t>FORM SPI  F-185 (Rev. 9/01)</t>
  </si>
  <si>
    <t>Fixed Assets - 1</t>
  </si>
  <si>
    <t>GENERAL  LONG  TERM  DEBT  ACCOUNT  GROUP</t>
  </si>
  <si>
    <t>TOTAL OTHER  DEBITS</t>
  </si>
  <si>
    <t>GLTD - 1</t>
  </si>
  <si>
    <t>ESD</t>
  </si>
  <si>
    <t>Migrant Education</t>
  </si>
  <si>
    <t>Alternative Learning Experience</t>
  </si>
  <si>
    <t>Motor Pool</t>
  </si>
  <si>
    <t>Student Assessment</t>
  </si>
  <si>
    <t>Debt Service - Interest</t>
  </si>
  <si>
    <t>State Institutions</t>
  </si>
  <si>
    <t>Debt Service - Principal</t>
  </si>
  <si>
    <t>General Support</t>
  </si>
  <si>
    <t>Professional Development Centers</t>
  </si>
  <si>
    <t>Adult Job Training</t>
  </si>
  <si>
    <t>Data Processing</t>
  </si>
  <si>
    <t>Risk Management</t>
  </si>
  <si>
    <t>Public Communications</t>
  </si>
  <si>
    <t>Transportation</t>
  </si>
  <si>
    <t>Environmental Compliance</t>
  </si>
  <si>
    <t>Employment Programs</t>
  </si>
  <si>
    <t>Fiscal Agent Services</t>
  </si>
  <si>
    <t>Group Purchasing</t>
  </si>
  <si>
    <t>Equipment Repair</t>
  </si>
  <si>
    <t>Other Non Instructional Support</t>
  </si>
  <si>
    <t>Transportation Equipment</t>
  </si>
  <si>
    <t>ESD Operations</t>
  </si>
  <si>
    <t>Purchase - Rebuild Bus</t>
  </si>
  <si>
    <t>Human Resources</t>
  </si>
  <si>
    <t>Sale of Real Property</t>
  </si>
  <si>
    <t>Sale of Personal Property</t>
  </si>
  <si>
    <t>Long-Term Financing</t>
  </si>
  <si>
    <t>Correction of prior year errors and other</t>
  </si>
  <si>
    <t>INCREASE (DECREASE) IN CASH AND CASH EQUIVALENTS</t>
  </si>
  <si>
    <t xml:space="preserve">  </t>
  </si>
  <si>
    <t xml:space="preserve"> August 31, 2002</t>
  </si>
  <si>
    <t xml:space="preserve"> August 31, 2001</t>
  </si>
  <si>
    <t>COMPARATIVE BALANCE SHEETS</t>
  </si>
  <si>
    <t>Insurance Recoveries</t>
  </si>
  <si>
    <t>Unreserved Fund Balance</t>
  </si>
  <si>
    <t>Tuition and Fees</t>
  </si>
  <si>
    <t>Migrant</t>
  </si>
  <si>
    <t>Gifts and Donations</t>
  </si>
  <si>
    <t>Head Start</t>
  </si>
  <si>
    <t>Rental of Property</t>
  </si>
  <si>
    <t>USDA Commodities</t>
  </si>
  <si>
    <t>Certification Fees</t>
  </si>
  <si>
    <t>Local Sources, Unassigned</t>
  </si>
  <si>
    <t>ESD Allotment</t>
  </si>
  <si>
    <t>Special Education</t>
  </si>
  <si>
    <t>Nursing Services</t>
  </si>
  <si>
    <t>State General Purpose, Unassigned</t>
  </si>
  <si>
    <t>Early Childhood</t>
  </si>
  <si>
    <t>State Special Purpose, Unassigned</t>
  </si>
  <si>
    <t>Board of Directors</t>
  </si>
  <si>
    <t>Superintendent's Office</t>
  </si>
  <si>
    <t>Business Office</t>
  </si>
  <si>
    <t>Financial Services</t>
  </si>
  <si>
    <t>Instructional Resources</t>
  </si>
  <si>
    <t>Regional Committee</t>
  </si>
  <si>
    <t>Staff Development</t>
  </si>
  <si>
    <t>Public Information</t>
  </si>
  <si>
    <t>Educational Technology</t>
  </si>
  <si>
    <t>K-20</t>
  </si>
  <si>
    <t>Curriculum Support</t>
  </si>
  <si>
    <t>Certification</t>
  </si>
  <si>
    <t>Traffic Safety</t>
  </si>
  <si>
    <t>Direct Instruction</t>
  </si>
  <si>
    <t>Communication, Reading and Writing</t>
  </si>
  <si>
    <t>Operating Buses</t>
  </si>
  <si>
    <t>Maintenance of Buses</t>
  </si>
  <si>
    <t>Social Studies</t>
  </si>
  <si>
    <t>Environmental Education</t>
  </si>
  <si>
    <t>Highly Capable</t>
  </si>
  <si>
    <t>Vocational</t>
  </si>
  <si>
    <t>Facilities</t>
  </si>
  <si>
    <t xml:space="preserve"> </t>
  </si>
  <si>
    <t>August 31, 2002 AND 2001</t>
  </si>
  <si>
    <t>Fund</t>
  </si>
  <si>
    <t>ASSETS:</t>
  </si>
  <si>
    <t>Imprest Cash</t>
  </si>
  <si>
    <t>Cash on Hand</t>
  </si>
  <si>
    <t>Cash and Cash Equivalents</t>
  </si>
  <si>
    <t>Warrants Outstanding</t>
  </si>
  <si>
    <t>Investments</t>
  </si>
  <si>
    <t>Restricted Assets</t>
  </si>
  <si>
    <t>Accounts Receivable</t>
  </si>
  <si>
    <t>Inventory- Supplies &amp; Materials</t>
  </si>
  <si>
    <t>Inventory-Cooperatives</t>
  </si>
  <si>
    <t>Inventory - Lunchrooms</t>
  </si>
  <si>
    <t>Prepaid Items</t>
  </si>
  <si>
    <t>Land</t>
  </si>
  <si>
    <t>Buildings</t>
  </si>
  <si>
    <t>Pupil Transportation Equipment</t>
  </si>
  <si>
    <t>Equipment</t>
  </si>
  <si>
    <t>Leasehold Improvements</t>
  </si>
  <si>
    <t>Accumulated Depreciation</t>
  </si>
  <si>
    <t>Construction in Progress</t>
  </si>
  <si>
    <t>TOTAL ASSETS</t>
  </si>
  <si>
    <t>OTHER  DEBITS:</t>
  </si>
  <si>
    <t>Amount Available for Debt Retirement</t>
  </si>
  <si>
    <t>Amount to be Provided for Debt Retirement</t>
  </si>
  <si>
    <t>FORM SPI F-185 (Rev. 9/01)</t>
  </si>
  <si>
    <t>Accounts Payable</t>
  </si>
  <si>
    <t>Contracts Payable - Current</t>
  </si>
  <si>
    <t>Notes Payable - Current</t>
  </si>
  <si>
    <t>Accrued Interest Payable</t>
  </si>
  <si>
    <t>Accrued Salaries Payable</t>
  </si>
  <si>
    <t>Payroll Deductions &amp; Taxes Payable</t>
  </si>
  <si>
    <t>Estimated Vacation Leave Payable</t>
  </si>
  <si>
    <t>Estimated Sick Leave Payable</t>
  </si>
  <si>
    <t>Due to Other Governmental Units</t>
  </si>
  <si>
    <t>Deferred Revenue</t>
  </si>
  <si>
    <t>Unearned Revenue</t>
  </si>
  <si>
    <t>Deposits</t>
  </si>
  <si>
    <t>Contracts Payable - Long-Term</t>
  </si>
  <si>
    <t>Notes Payable - Long-Term</t>
  </si>
  <si>
    <t>Deferred Compensation Payable</t>
  </si>
  <si>
    <t>TOTAL LIABILITIES</t>
  </si>
  <si>
    <t>Investment in General Fixed Assets</t>
  </si>
  <si>
    <t>Reserve for Debt Service</t>
  </si>
  <si>
    <t>Reserve for Inventory</t>
  </si>
  <si>
    <t>Reserve for Prepaid Items</t>
  </si>
  <si>
    <t>Reserve for Transportation Equipment</t>
  </si>
  <si>
    <t>Res. for Instructional Support Programs</t>
  </si>
  <si>
    <t>Res. for Non Instructional Support Progs.</t>
  </si>
  <si>
    <t>Retained Earnings (deficit)</t>
  </si>
  <si>
    <t>Reserve for Other Items</t>
  </si>
  <si>
    <t>Local Sources</t>
  </si>
  <si>
    <t>Payments for Other Sources</t>
  </si>
  <si>
    <t>Investment Earnings</t>
  </si>
  <si>
    <t>General Operations</t>
  </si>
  <si>
    <t>Instructional Support</t>
  </si>
  <si>
    <t>Capital Outlay</t>
  </si>
  <si>
    <t>Principal</t>
  </si>
  <si>
    <t>NOTE REF</t>
  </si>
  <si>
    <t>OPERATING</t>
  </si>
  <si>
    <t>CURRENT ASSETS</t>
  </si>
  <si>
    <t xml:space="preserve">TOTAL CURRENT ASSETS </t>
  </si>
  <si>
    <t>Accounts Receivable (net of uncollectible allowance)</t>
  </si>
  <si>
    <t>Contracts Receivable</t>
  </si>
  <si>
    <t>Other Receivables</t>
  </si>
  <si>
    <t>Due from Other Governments</t>
  </si>
  <si>
    <t>Inventory</t>
  </si>
  <si>
    <t>Prepaids</t>
  </si>
  <si>
    <t>Other Current Assets</t>
  </si>
  <si>
    <t>Member Assessments/Contributions</t>
  </si>
  <si>
    <t>Accrued Deductibles/Co-pays</t>
  </si>
  <si>
    <t>Excess/Reinsurance Recoverable</t>
  </si>
  <si>
    <t>NONCURRENT ASSETS</t>
  </si>
  <si>
    <t>Capital Assets</t>
  </si>
  <si>
    <t>Building</t>
  </si>
  <si>
    <t>Net Capital Assets</t>
  </si>
  <si>
    <t>Less: Accumulated Depreciation</t>
  </si>
  <si>
    <t>Other Noncurrent Assets</t>
  </si>
  <si>
    <t>CURRENT LIABILITIES</t>
  </si>
  <si>
    <t>TOTAL CURRENT LIABILITIES</t>
  </si>
  <si>
    <t>NONCURRENT LIABILITIES</t>
  </si>
  <si>
    <t>TOTAL NONCURRENT LIABILITIES</t>
  </si>
  <si>
    <t xml:space="preserve">TOTAL NONCURRENT ASSETS </t>
  </si>
  <si>
    <t>Bonds Payable - Current</t>
  </si>
  <si>
    <t>Capital Leases Payable - Current</t>
  </si>
  <si>
    <t>Compensated Absences</t>
  </si>
  <si>
    <t>Bonds Payable</t>
  </si>
  <si>
    <t>Capital Leases Payable</t>
  </si>
  <si>
    <t>Restricted for Support Programs</t>
  </si>
  <si>
    <t>Claim Reserves</t>
  </si>
  <si>
    <t>IBNR</t>
  </si>
  <si>
    <t>Open Claims</t>
  </si>
  <si>
    <t>Unallocated Loss Adjustment Expenses</t>
  </si>
  <si>
    <t>Unearned Member Assessments/Contributions</t>
  </si>
  <si>
    <t>UNEMPLOYMENT FUND</t>
  </si>
  <si>
    <t>WORKERS COMPENSATION FUND</t>
  </si>
  <si>
    <t>State Sources</t>
  </si>
  <si>
    <t>Allotment</t>
  </si>
  <si>
    <t>Federal Sources</t>
  </si>
  <si>
    <t>Cooperative Programs</t>
  </si>
  <si>
    <t>Other Programs</t>
  </si>
  <si>
    <t>TOTAL OPERATING REVENUE</t>
  </si>
  <si>
    <t>Non Instructional Support Programs</t>
  </si>
  <si>
    <t>Depreciation/Depletion</t>
  </si>
  <si>
    <t>Other Operating Expenses</t>
  </si>
  <si>
    <t>Incurred Loss/Loss Adjustment Expenses</t>
  </si>
  <si>
    <t>Paid on Current Losses</t>
  </si>
  <si>
    <t>Change in Loss Reserves</t>
  </si>
  <si>
    <t>Paid Unallocated Loss Adjustment Expenses</t>
  </si>
  <si>
    <t>Change in Unallocated Loss Reserves</t>
  </si>
  <si>
    <t>Excess/Reinsurance Premiums</t>
  </si>
  <si>
    <t>General Operations and Administration</t>
  </si>
  <si>
    <t>Labor &amp; Industries Assessments</t>
  </si>
  <si>
    <t>NONOPERATING REVENUES (EXPENSES)</t>
  </si>
  <si>
    <t>Interest and Investment Income</t>
  </si>
  <si>
    <t>Interest Expense and Related Charges</t>
  </si>
  <si>
    <t>Lease Income</t>
  </si>
  <si>
    <t>Gains (Losses) on Capital Asset Disposition</t>
  </si>
  <si>
    <t>Other Nonoperating Revenues</t>
  </si>
  <si>
    <t>Other Nonoperating Expenses</t>
  </si>
  <si>
    <t>TOTAL NONOPERATING REVENUES (EXPENSES)</t>
  </si>
  <si>
    <t>INCOME (LOSS) BEFORE OTHER ITEMS</t>
  </si>
  <si>
    <t>Extraordinary Items</t>
  </si>
  <si>
    <t>Special Items</t>
  </si>
  <si>
    <t>CASH FLOW FROM OPERATING ACTIVITIES</t>
  </si>
  <si>
    <t>Internal Activity - Payments to Other Funds</t>
  </si>
  <si>
    <t>Other Receipts (Payments)</t>
  </si>
  <si>
    <t>Cash Received from Members</t>
  </si>
  <si>
    <t>Payments to Suppliers for Goods and Services</t>
  </si>
  <si>
    <t>Payments to Employees for Services</t>
  </si>
  <si>
    <t>Cash Received from Customers</t>
  </si>
  <si>
    <t>Cash Paid for Labor and Industries Assessments</t>
  </si>
  <si>
    <t>Transfer to (from) Other Funds</t>
  </si>
  <si>
    <t>Proceeds from Issuance of Notes</t>
  </si>
  <si>
    <t>NET CASH PROVIDED (USED) BY NONCAPITAL FINANCING ACTIVITIES</t>
  </si>
  <si>
    <t>Purchase of Capital Assets</t>
  </si>
  <si>
    <t>Proceeds from Capital Debt</t>
  </si>
  <si>
    <t>Capital Contributions</t>
  </si>
  <si>
    <t>NET CASH PROVIDED (USED) BY CAPITAL AND RELATED FINANCING ACTIVITIES</t>
  </si>
  <si>
    <t>Interest and Dividends Received</t>
  </si>
  <si>
    <t>Purchase of Investments</t>
  </si>
  <si>
    <t>Principal and Interest Payment on Notes</t>
  </si>
  <si>
    <t>Principal and Interest Paid on Capital Debt</t>
  </si>
  <si>
    <t>NET CASH PROVIDED (USED) BY INVESTING ACTIVITIES</t>
  </si>
  <si>
    <t>CASH AND CASH EQUIVALENTS - BEGINNING</t>
  </si>
  <si>
    <t>CASH AND CASH EQUIVALENTS - ENDING</t>
  </si>
  <si>
    <t>RECONCILIATION OF OPERATING INCOME TO NET CASH PROVIDED (USED) BY OPERATING ACTIVITIES</t>
  </si>
  <si>
    <t>OPERATING NET INCOME</t>
  </si>
  <si>
    <t>Adjustment to Reconcile Operating Income to Net Cash Provided (Used) by Operating Activities</t>
  </si>
  <si>
    <t>Depreciation Expense</t>
  </si>
  <si>
    <t>Change in Assets and Liabilities</t>
  </si>
  <si>
    <t>Receivables, Net</t>
  </si>
  <si>
    <t>Inventories</t>
  </si>
  <si>
    <t>Accounts and Other Payables</t>
  </si>
  <si>
    <t>Accrued Expenses</t>
  </si>
  <si>
    <t>Cash Received from State and Federal Sources</t>
  </si>
  <si>
    <t>Other Changes</t>
  </si>
  <si>
    <t>Provision for Unallocated Loss Adjustment</t>
  </si>
  <si>
    <t>Unearned Member Assessments</t>
  </si>
  <si>
    <t>Insurance Recoverables</t>
  </si>
  <si>
    <t>COMPENSATED ABSENCES</t>
  </si>
  <si>
    <t xml:space="preserve">TOTAL ASSETS </t>
  </si>
  <si>
    <t>Assets Used in Operations</t>
  </si>
  <si>
    <t>Investment in Joint Venture</t>
  </si>
  <si>
    <t>Restricted for Joint Venture</t>
  </si>
  <si>
    <t>Change in Joint Venture</t>
  </si>
  <si>
    <t>Held in Trust for Benefits and Other Purposes</t>
  </si>
  <si>
    <t>Program Refunds Payable to JV Participants</t>
  </si>
  <si>
    <t>Note 1</t>
  </si>
  <si>
    <t>Note 3</t>
  </si>
  <si>
    <t>NONCASH INVESTING, CAPITAL, AND FINANCING ACTIVITIES:</t>
  </si>
  <si>
    <t>Submitted pursuant to WAC 392-117-035 to the Office of Superintendent of Public Instruction</t>
  </si>
  <si>
    <t>ANNUAL FINANCIAL REPORT</t>
  </si>
  <si>
    <t>Certified correct this</t>
  </si>
  <si>
    <t>day of</t>
  </si>
  <si>
    <t>, 20</t>
  </si>
  <si>
    <t>to the best of my knowledge and belief.</t>
  </si>
  <si>
    <t>ESD Address</t>
  </si>
  <si>
    <t>ESD Website</t>
  </si>
  <si>
    <t>Preparer Information</t>
  </si>
  <si>
    <t>Name</t>
  </si>
  <si>
    <t>Phone</t>
  </si>
  <si>
    <t>E-Mail</t>
  </si>
  <si>
    <t>Signature</t>
  </si>
  <si>
    <t>STATEMENT OF NET POSITION - ALL FUNDS</t>
  </si>
  <si>
    <t>NET POSITION</t>
  </si>
  <si>
    <t>DEFERRED OUTFLOWS OF RESOURCES</t>
  </si>
  <si>
    <t>DEFERRED INFLOWS OF RESOURCES</t>
  </si>
  <si>
    <t>TOTAL NET POSITION</t>
  </si>
  <si>
    <t>Note 2</t>
  </si>
  <si>
    <t>Note 8</t>
  </si>
  <si>
    <t>Note 12</t>
  </si>
  <si>
    <t>Note 5</t>
  </si>
  <si>
    <t>Note 10</t>
  </si>
  <si>
    <t>STATEMENT OF REVENUES, EXPENSES AND CHANGES IN FUND NET POSITION</t>
  </si>
  <si>
    <t>NET POSITION - BEGINNING BALANCE</t>
  </si>
  <si>
    <t>NET POSITION - ENDING BALANCE</t>
  </si>
  <si>
    <t>INCREASE (DECREASE) IN NET POSITION</t>
  </si>
  <si>
    <t>TOTAL ALL FUNDS</t>
  </si>
  <si>
    <t>CHECK (should be zero)</t>
  </si>
  <si>
    <t>{Insert Description if Applicable}</t>
  </si>
  <si>
    <t>STATEMENT OF REVENUES AND OTHER FINANCING SOURCES</t>
  </si>
  <si>
    <t>LOCAL SOURCES</t>
  </si>
  <si>
    <t>Sale of Goods, Supplies and/or Services</t>
  </si>
  <si>
    <t>Food Services Fees and Charges</t>
  </si>
  <si>
    <t>School Bus Fees and Charges</t>
  </si>
  <si>
    <t>Precertification Fees</t>
  </si>
  <si>
    <t>TOTAL LOCAL SOURCES</t>
  </si>
  <si>
    <t>STATE GOVERNMENT SOURCES</t>
  </si>
  <si>
    <t>State Institutions, Centers, or Homes–Delinquent</t>
  </si>
  <si>
    <t>Special, Pilot or Enhancement Programs</t>
  </si>
  <si>
    <t>Transportation–Operations</t>
  </si>
  <si>
    <t>Transportation Reimbursement–Depreciation</t>
  </si>
  <si>
    <t xml:space="preserve">Other State Agencies </t>
  </si>
  <si>
    <t>TOTAL STATE GOVERNMENT SOURCES</t>
  </si>
  <si>
    <t>FEDERAL GOVERNMENT SOURCES</t>
  </si>
  <si>
    <t>Special Education, IDEA</t>
  </si>
  <si>
    <t>Remedial</t>
  </si>
  <si>
    <t>School Food Service</t>
  </si>
  <si>
    <t>Youth Training Programs</t>
  </si>
  <si>
    <t>Qualified Bond Interest Credit Payments</t>
  </si>
  <si>
    <t>Federal ARRA Grants</t>
  </si>
  <si>
    <t>Federal Special Purpose, Unassigned</t>
  </si>
  <si>
    <t>TOTAL FEDERAL GOVERNMENT SOURCES</t>
  </si>
  <si>
    <t>PAYMENTS FOR COOPERATIVE PROGRAMS</t>
  </si>
  <si>
    <t>Payments from School Districts in Washington</t>
  </si>
  <si>
    <t>Payments from School Districts in Other States</t>
  </si>
  <si>
    <t>Payments from Other Entities</t>
  </si>
  <si>
    <t>TOTAL PAYMENTS FOR COOPERATIVE PROGRAMS</t>
  </si>
  <si>
    <t>PAYMENTS FOR OTHER PROGRAMS</t>
  </si>
  <si>
    <t>TOTAL PAYMENTS FOR OTHER PROGRAMS</t>
  </si>
  <si>
    <t>OTHER FINANCING SOURCES</t>
  </si>
  <si>
    <t>Compensated Loss of Capital Assets</t>
  </si>
  <si>
    <t>TOTAL OTHER FINANCING SOURCES</t>
  </si>
  <si>
    <t>TOTAL REVENUES AND OTHER FINANCING SOURCES</t>
  </si>
  <si>
    <t>EXPENDITURE  SUMMARY</t>
  </si>
  <si>
    <t>PROGRAMS</t>
  </si>
  <si>
    <t>ACTIVITIES</t>
  </si>
  <si>
    <t>ESD  Core Services</t>
  </si>
  <si>
    <t>01</t>
  </si>
  <si>
    <t>ESD Core Governmental &amp; Indirect Services</t>
  </si>
  <si>
    <t>02</t>
  </si>
  <si>
    <t>ESD Direct Cost Centers &amp; Agency Services</t>
  </si>
  <si>
    <t>TOTAL ESD CORE SERVICES</t>
  </si>
  <si>
    <t>Instructional Support:</t>
  </si>
  <si>
    <t>Regional Committee for S. D. Reorganization</t>
  </si>
  <si>
    <t>K–20</t>
  </si>
  <si>
    <t>Transportation Supervision &amp; Coordination</t>
  </si>
  <si>
    <t>Art</t>
  </si>
  <si>
    <t>Purchase–Rebuilding of Buses</t>
  </si>
  <si>
    <t>Debt Service–Interest</t>
  </si>
  <si>
    <t>Debt Service–Principal</t>
  </si>
  <si>
    <t>Transfers</t>
  </si>
  <si>
    <t>TOTAL EXPENDITURES BY ACTIVITY</t>
  </si>
  <si>
    <t>OBJECTS OF EXPENDITURE</t>
  </si>
  <si>
    <t>Debit Transfer</t>
  </si>
  <si>
    <t>TOTAL INSTRUCTIONAL SUPPORT</t>
  </si>
  <si>
    <t>(-) Credit Transfer</t>
  </si>
  <si>
    <t>Certificated Salaries</t>
  </si>
  <si>
    <t>Non Instructional Support:</t>
  </si>
  <si>
    <t>Classified Salaries</t>
  </si>
  <si>
    <t>Adult Education</t>
  </si>
  <si>
    <t>Employee Benefits &amp; Payroll Taxes</t>
  </si>
  <si>
    <t>Supplies, Instruct. Resources &amp; Noncapital.</t>
  </si>
  <si>
    <t>(7)</t>
  </si>
  <si>
    <t>Purchased Services</t>
  </si>
  <si>
    <t>(8)</t>
  </si>
  <si>
    <t>Travel</t>
  </si>
  <si>
    <t>(9)</t>
  </si>
  <si>
    <t>TOTAL EXPENDITURES BY OBJECT</t>
  </si>
  <si>
    <t>Human Resource Services</t>
  </si>
  <si>
    <t>Interest (Activity 83) Expenditures</t>
  </si>
  <si>
    <t>ESD Core Services</t>
  </si>
  <si>
    <t>Instructional Programs</t>
  </si>
  <si>
    <t>Non Instructional Programs</t>
  </si>
  <si>
    <t>Total Debt Service Interest (Activity 83)</t>
  </si>
  <si>
    <t>Detail of Capital Outlay (Object 9) Expenditures</t>
  </si>
  <si>
    <t>TOTAL NON INSTRUCTIONAL SUPPORT</t>
  </si>
  <si>
    <t>TOTAL PROGRAM EXPENDITURES</t>
  </si>
  <si>
    <t>Total Capital Outlay (Object 9)</t>
  </si>
  <si>
    <t>ACTIVITY/OBJECT MATRIX</t>
  </si>
  <si>
    <t>Debit</t>
  </si>
  <si>
    <t>Credit</t>
  </si>
  <si>
    <t>Cert.</t>
  </si>
  <si>
    <t>Class.</t>
  </si>
  <si>
    <t>Employee</t>
  </si>
  <si>
    <t>Supplies &amp;</t>
  </si>
  <si>
    <t>Purchased</t>
  </si>
  <si>
    <t>Capital</t>
  </si>
  <si>
    <t xml:space="preserve">ACTIVITY         </t>
  </si>
  <si>
    <t>Total</t>
  </si>
  <si>
    <t>Transfer</t>
  </si>
  <si>
    <t>Salaries</t>
  </si>
  <si>
    <t>Benefits</t>
  </si>
  <si>
    <t>Materials</t>
  </si>
  <si>
    <t>Services</t>
  </si>
  <si>
    <t>Outlay</t>
  </si>
  <si>
    <t>XXXXX</t>
  </si>
  <si>
    <t>Purchase - Rebuilding of  Buses</t>
  </si>
  <si>
    <t>TOTALS</t>
  </si>
  <si>
    <t>PROGRAM 01 - ESD CORE SERVICES</t>
  </si>
  <si>
    <t>PROGRAM 02 - ESD DIRECT COST CENTERS AND AGENCY SERVICES</t>
  </si>
  <si>
    <t>PROGRAM 10 - INSTRUCTIONAL RESOURCES</t>
  </si>
  <si>
    <t>PROGRAM 12 - SPECIAL  EDUCATION</t>
  </si>
  <si>
    <t>PROGRAM 16 - STAFF DEVELOPMENT</t>
  </si>
  <si>
    <t>PROGRAM 18 - EDUCATIONAL TECHNOLOGY</t>
  </si>
  <si>
    <t>PROGRAM 19 - K–20</t>
  </si>
  <si>
    <t>PROGRAM 20 - SAFE AND DRUG-FREE SCHOOLS</t>
  </si>
  <si>
    <t>PROGRAM 22 - TRAFFIC SAFETY</t>
  </si>
  <si>
    <t>PROGRAM 24 - MATH AND SCIENCES</t>
  </si>
  <si>
    <t>PROGRAM 25 - COMMUNICATION, READING AND WRITING</t>
  </si>
  <si>
    <t xml:space="preserve">PROGRAM 26 - ART </t>
  </si>
  <si>
    <t>PROGRAM 27 - SOCIAL STUDIES</t>
  </si>
  <si>
    <t>(0)</t>
  </si>
  <si>
    <t>(1)</t>
  </si>
  <si>
    <t>(2)</t>
  </si>
  <si>
    <t>(3)</t>
  </si>
  <si>
    <t>(4)</t>
  </si>
  <si>
    <t>(5)</t>
  </si>
  <si>
    <t>PROGRAM 28 - ENVIRONMENTAL EDUCATION</t>
  </si>
  <si>
    <t>PROGRAM 30 -  HIGHLY CAPABLE</t>
  </si>
  <si>
    <t>PROGRAM 32 - VOCATIONAL</t>
  </si>
  <si>
    <t>PROGRAM 34 - EARLY CHILDHOOD</t>
  </si>
  <si>
    <t>PROGRAM 36 - MIGRANT EDUCATION</t>
  </si>
  <si>
    <t>PROGRAM 38 - ALTERNATIVE LEARNING EXPERIENCE</t>
  </si>
  <si>
    <t>PROGRAM 40 - STUDENT ASSESSMENT</t>
  </si>
  <si>
    <t>PROGRAM 42 - STATE INSTITUTIONS</t>
  </si>
  <si>
    <t>PROGRAM 43 - STATE INSTITUTIONS-JUVENILES IN ADULT JAILS</t>
  </si>
  <si>
    <t>PROGRAM 46 - HEALTH AND FITNESS</t>
  </si>
  <si>
    <t>PROGRAM 48 - PROFESSIONAL DEVELOPMENT CENTERS</t>
  </si>
  <si>
    <t>PROGRAM 59 - OTHER INSTRUCTIONAL SUPPORT PROGRAMS</t>
  </si>
  <si>
    <t>PROGRAM 62 - ADULT EDUCATION</t>
  </si>
  <si>
    <t>PROGRAM 64 - DATA PROCESSING</t>
  </si>
  <si>
    <t>PROGRAM 66 - RISK MANAGEMENT</t>
  </si>
  <si>
    <t>PROGRAM 68 - PUBLIC COMMUNICATIONS</t>
  </si>
  <si>
    <t>PROGRAM 70 - TRANSPORTATION</t>
  </si>
  <si>
    <t>PROGRAM 72 - ENVIRONMENTAL COMPLIANCE</t>
  </si>
  <si>
    <t>PROGRAM 73 - NURSING SERVICES</t>
  </si>
  <si>
    <t>PROGRAM 74 - HUMAN RESOURCE SERVICES</t>
  </si>
  <si>
    <t>PROGRAM 76 -  EMPLOYMENT PROGRAMS</t>
  </si>
  <si>
    <t>PROGRAM 78 - FISCAL AGENT SERVICES</t>
  </si>
  <si>
    <t>PROGRAM 80 - GROUP PURCHASING</t>
  </si>
  <si>
    <t>PROGRAM 82 - EQUIPMENT REPAIR</t>
  </si>
  <si>
    <t>PROGRAM 89 - OTHER  NON INSTRUCTIONAL  SUPPORT  PROGRAMS</t>
  </si>
  <si>
    <t>PROGRAM 99 - TRANSPORTATION EQUIPMENT</t>
  </si>
  <si>
    <t>State Institutions - Juveniles in Adult Jails</t>
  </si>
  <si>
    <t>ADDITIONS</t>
  </si>
  <si>
    <t>Contributions</t>
  </si>
  <si>
    <t>Employer</t>
  </si>
  <si>
    <t>Members</t>
  </si>
  <si>
    <t>Total Contributions</t>
  </si>
  <si>
    <t>Interest</t>
  </si>
  <si>
    <t>Net Increase (Decrease) in the Fair Value of Investments</t>
  </si>
  <si>
    <t>Total Investment Earnings</t>
  </si>
  <si>
    <t>Other Additions</t>
  </si>
  <si>
    <t>TOTAL ADDITIONS</t>
  </si>
  <si>
    <t>DEDUCTIONS</t>
  </si>
  <si>
    <t>Distribution to Pool Participants</t>
  </si>
  <si>
    <t>Refunds of Contributions</t>
  </si>
  <si>
    <t>Administrative Expenses</t>
  </si>
  <si>
    <t>Other Payments in Accordance with Trust Agreement</t>
  </si>
  <si>
    <t>TOTAL DEDUCTIONS</t>
  </si>
  <si>
    <t>CHECK</t>
  </si>
  <si>
    <t>GENERAL EXPENSE FUND</t>
  </si>
  <si>
    <t>Restricted for Debt Service</t>
  </si>
  <si>
    <t>Restricted for Self-Insurance</t>
  </si>
  <si>
    <t>Restricted for Other Items</t>
  </si>
  <si>
    <t>General Expense Fund Revenue</t>
  </si>
  <si>
    <t>Instructional Support Programs</t>
  </si>
  <si>
    <t>Proceeds from Sales and Maturities of Investments</t>
  </si>
  <si>
    <t>Other Noncapital Activities</t>
  </si>
  <si>
    <t>Notes Payable</t>
  </si>
  <si>
    <t>Restricted for Risk Pool Net Position</t>
  </si>
  <si>
    <t>Depreciation</t>
  </si>
  <si>
    <t>Future L&amp;I Assessments</t>
  </si>
  <si>
    <t>Change in Joint Venture Equity</t>
  </si>
  <si>
    <t>Budgetary Comparison Schedule</t>
  </si>
  <si>
    <t>General Expense Fund</t>
  </si>
  <si>
    <t>Budgeted Amounts</t>
  </si>
  <si>
    <t>Original</t>
  </si>
  <si>
    <t>Final</t>
  </si>
  <si>
    <t>Actual Amounts
Budgetary Basis</t>
  </si>
  <si>
    <t>Variance with Final Budget—Positive (Negative)</t>
  </si>
  <si>
    <t>Race to the Top</t>
  </si>
  <si>
    <t>PROGRAM 58 - RACE TO THE TOP</t>
  </si>
  <si>
    <t>State Institutions—Juveniles in Adult Jails</t>
  </si>
  <si>
    <t>Traffic Safety Education</t>
  </si>
  <si>
    <t>FORM SPI F-185 (Rev. 9/13)</t>
  </si>
  <si>
    <t>Special Education—Cooperatives</t>
  </si>
  <si>
    <t>Special Education—ESA—State</t>
  </si>
  <si>
    <t>Special Education—ESA—Federal</t>
  </si>
  <si>
    <t>Special Ed—Coops—Infants &amp; Toddlers—State</t>
  </si>
  <si>
    <t>Special Ed—Coops—Infants &amp; Toddlers—Federal</t>
  </si>
  <si>
    <t>Special Ed—ESAs—Infants &amp; Toddlers—State</t>
  </si>
  <si>
    <t>Special Ed—ESAs—Infants &amp; Toddlers—Federal</t>
  </si>
  <si>
    <t>PROGRAM 13 - SPECIAL  EDUCATION—COOPERATIVES</t>
  </si>
  <si>
    <t>PROGRAM 21 - SPECIAL EDUCATION—ESA—STATE</t>
  </si>
  <si>
    <t>PROGRAM 23 - SPECIAL EDUCATION—ESA—FEDERAL</t>
  </si>
  <si>
    <t>PROGRAM 51 - SPECIAL ED—COOPS—INFANTS/TODDLERS—STATE</t>
  </si>
  <si>
    <t>PROGRAM 52 - SPECIAL ED—COOPS—INFANTS/TODDLERS—FEDERAL</t>
  </si>
  <si>
    <t>PROGRAM 53 - SPECIAL ED—ESA—INFANTS/TODDLERS—STATE</t>
  </si>
  <si>
    <t>PROGRAM 54 - SPECIAL ED—ESA—INFANTS/TODDLERS—FEDERAL</t>
  </si>
  <si>
    <t>Accrued Salaries</t>
  </si>
  <si>
    <t>Deferred Compensation</t>
  </si>
  <si>
    <t>Change in Compensated Absences</t>
  </si>
  <si>
    <t>Other Financing Uses</t>
  </si>
  <si>
    <t>PRIOR PERIOD ADJUSTMENT</t>
  </si>
  <si>
    <t>Cash Paid for Professional Services</t>
  </si>
  <si>
    <t>Cash Paid for Other Operating Expense</t>
  </si>
  <si>
    <t>Compensated Absences - Current</t>
  </si>
  <si>
    <t>Claim Reserves - Current</t>
  </si>
  <si>
    <t>IBNR - Current</t>
  </si>
  <si>
    <t>Open Claims - Current</t>
  </si>
  <si>
    <t>Unallocated Loss Adjustment Expenses - Current</t>
  </si>
  <si>
    <t>Cash or Cash Equivalents</t>
  </si>
  <si>
    <t>Reinsurance Receivable - Current</t>
  </si>
  <si>
    <t>Assessments Receivable - Long Term</t>
  </si>
  <si>
    <t>Inventory - Supplies and Materials</t>
  </si>
  <si>
    <t>Amount Available for Debt Services</t>
  </si>
  <si>
    <t>Capital Assets - Land</t>
  </si>
  <si>
    <t>Accumulated Depreciation - Buildings</t>
  </si>
  <si>
    <t>Capital Assets - Buildings</t>
  </si>
  <si>
    <t>Capital Assets - Pupil Transportation Equipment</t>
  </si>
  <si>
    <t>Capital Assets - Equipment and Leashold Improvements</t>
  </si>
  <si>
    <t>Capital Assets - Construction in Progress</t>
  </si>
  <si>
    <t>Accumulated Depreciation - Equipment</t>
  </si>
  <si>
    <t>Estimated Revenues</t>
  </si>
  <si>
    <t>Estimated Other Financing Sources</t>
  </si>
  <si>
    <t>Encumbrances</t>
  </si>
  <si>
    <t>Expenditures/Expenses</t>
  </si>
  <si>
    <t>Appropriated Fund Balance</t>
  </si>
  <si>
    <t>Contracts and Notes Payable - Current</t>
  </si>
  <si>
    <t>Contracts Payable - Long Term</t>
  </si>
  <si>
    <t>Payroll Deductions and Taxes Payable</t>
  </si>
  <si>
    <t>Estimated Claims Liability - Current</t>
  </si>
  <si>
    <t>Estimated Claims Liability - Long Term</t>
  </si>
  <si>
    <t>Claims Reserve - Current</t>
  </si>
  <si>
    <t>Claims Reserve - Prior Year</t>
  </si>
  <si>
    <t>Incurred But Not Reported (IBNR) - Current</t>
  </si>
  <si>
    <t>Incurred But Not Reported (IBNR) - Prior Year</t>
  </si>
  <si>
    <t>Estimated Claims Settlements - Long Term</t>
  </si>
  <si>
    <t>Future L&amp; I Assessments</t>
  </si>
  <si>
    <t>Estimated Unallocated Loss Adjustment</t>
  </si>
  <si>
    <t>Deferred Compensated Payable</t>
  </si>
  <si>
    <t>Notes Payable - Long Term</t>
  </si>
  <si>
    <t>Deferred Outflows of Resources</t>
  </si>
  <si>
    <t>Deferred Inflows of Resources</t>
  </si>
  <si>
    <t>Restricted for Debt Services</t>
  </si>
  <si>
    <t>Restricted for Self Insurance</t>
  </si>
  <si>
    <t>Restricted for Instructional Support Programs</t>
  </si>
  <si>
    <t>Restricted for Noninstructional Support Programs</t>
  </si>
  <si>
    <t>Restricted for Joint Ventures</t>
  </si>
  <si>
    <t>Unrestricted Fund Balance</t>
  </si>
  <si>
    <t>Appropriations</t>
  </si>
  <si>
    <t>Revenues</t>
  </si>
  <si>
    <t>Other Financing Sources</t>
  </si>
  <si>
    <t>a</t>
  </si>
  <si>
    <t>b</t>
  </si>
  <si>
    <t>c</t>
  </si>
  <si>
    <t>STATEMENT OF FIDUCIARY NET POSITION - AGENCY FUNDS</t>
  </si>
  <si>
    <t>Net Assets for Pool Participants</t>
  </si>
  <si>
    <t>Net Investment in Capital Assets</t>
  </si>
  <si>
    <t>Net Cash/Investments Held for Unemployment</t>
  </si>
  <si>
    <t>Unemployment</t>
  </si>
  <si>
    <t>Net Cash/Investments Held for Compensated Absences</t>
  </si>
  <si>
    <t>Other Liabilities and Credits - Current</t>
  </si>
  <si>
    <t>Deposits (from school districts)</t>
  </si>
  <si>
    <t>NET POSITION - BEGINNING</t>
  </si>
  <si>
    <t>NET POSITION - ENDING</t>
  </si>
  <si>
    <t>STATEMENT OF CHANGES IN FIDUCIARY NET POSITION - FIDUCIARY FUNDS</t>
  </si>
  <si>
    <t>Claims Reserve-Current</t>
  </si>
  <si>
    <t>IBNR-Prior Year</t>
  </si>
  <si>
    <t>CHANGE IN NET POSITION</t>
  </si>
  <si>
    <t>XXXXXX</t>
  </si>
  <si>
    <t>Amount Due to Pool Participants</t>
  </si>
  <si>
    <t>Public Employees' Retirement System</t>
  </si>
  <si>
    <t xml:space="preserve">State General Purpose - Unassigned </t>
  </si>
  <si>
    <t>Unrestricted for Pension Liability</t>
  </si>
  <si>
    <t>Unrestricted for Other</t>
  </si>
  <si>
    <t>Unrestricted Combined</t>
  </si>
  <si>
    <t>Net Pension Liability</t>
  </si>
  <si>
    <t>Deferred Outflow of Pension Plan Investment Earnings</t>
  </si>
  <si>
    <t>Deferred Outflow of Pension Plan Experience Differences</t>
  </si>
  <si>
    <t>Deferred Outflow of Pension Plan Assumption Changes</t>
  </si>
  <si>
    <t>Deferred Outflow of Pension Plan Changes in Proportions</t>
  </si>
  <si>
    <t>Deferred Outflow of Pension Plan Contributions</t>
  </si>
  <si>
    <t>Deferred Inflow of Pension Plan Investment Earnings</t>
  </si>
  <si>
    <t>Deferred Inflow of Pension Plan Experience Differences</t>
  </si>
  <si>
    <t>Deferred Inflow of Pension Plan Assumption Changes</t>
  </si>
  <si>
    <t>Deferred Inflow of Pension Plan Changes in Proportions</t>
  </si>
  <si>
    <t>Unrestricted Fund Balance Net Pension Liability</t>
  </si>
  <si>
    <t>Prior Period Adjustments</t>
  </si>
  <si>
    <t>Deferred OutFlows of Resources - Other</t>
  </si>
  <si>
    <t>Deferred OutFlows of Resources - Pension Investment Earnings</t>
  </si>
  <si>
    <t>Deferred OutFlows of Resources - Pension Experience Differences</t>
  </si>
  <si>
    <t>Deferred OutFlows of Resources - Pension Assumption Changes</t>
  </si>
  <si>
    <t>Deferred OutFlows of Resources - Pension Changes in Proportion</t>
  </si>
  <si>
    <t>Deferred OutFlows of Resources - Pension Plan Contributions</t>
  </si>
  <si>
    <t>Deferred InFlows of Resources - Other</t>
  </si>
  <si>
    <t>Deferred InFlows of Resources - Pension Investment Earnings</t>
  </si>
  <si>
    <t>Deferred InFlows of Resources - Pension Experience Differences</t>
  </si>
  <si>
    <t>Deferred InFlows of Resources - Pension Assumption Changes</t>
  </si>
  <si>
    <t>Deferred InFlows of Resources - Pension Changes in Proportion</t>
  </si>
  <si>
    <t>TOTAL DEFERRED OUTFLOWS OF RESOURCES</t>
  </si>
  <si>
    <t>TOTAL DEFERRED INFLOWS OF RESOURCES</t>
  </si>
  <si>
    <t>Future L&amp;I Assessments - Current</t>
  </si>
  <si>
    <t>Unallocated Loss Adjustment Expenses - noncurrent</t>
  </si>
  <si>
    <t>Future L&amp;I Assessments - noncurrent</t>
  </si>
  <si>
    <t xml:space="preserve">Note: </t>
  </si>
  <si>
    <t>STATEMENT OF FIDUCIARY NET POSITION - FIDUCIARY FUNDS</t>
  </si>
  <si>
    <t>NOTE TO PREPARER: Rows 107, 108, and rows 115 - 120 are for optional use and should be hidden for Financial Reporting Purposes.</t>
  </si>
  <si>
    <t>Cumulative Effect of Change in Accounting Principle</t>
  </si>
  <si>
    <t>Cummulative Effect of Change in Accounting Principal</t>
  </si>
  <si>
    <t>PROPERTY CASUALTY INSURANCE FUND</t>
  </si>
  <si>
    <t>CHILDCARE FUND</t>
  </si>
  <si>
    <r>
      <t>**=('NET POSITION'!D8+'NET POSITION'!D10</t>
    </r>
    <r>
      <rPr>
        <sz val="10"/>
        <color rgb="FFFF0000"/>
        <rFont val="Calibri"/>
        <family val="2"/>
        <scheme val="minor"/>
      </rPr>
      <t>+'NET POSITION'!D24</t>
    </r>
    <r>
      <rPr>
        <sz val="10"/>
        <rFont val="Calibri"/>
        <family val="2"/>
        <scheme val="minor"/>
      </rPr>
      <t>)-D49</t>
    </r>
  </si>
  <si>
    <t>Pension Expense from change in Net Pension Liability-</t>
  </si>
  <si>
    <t>Change in Deferred Outflows</t>
  </si>
  <si>
    <t>Change in Deferred Inflows</t>
  </si>
  <si>
    <t>Change in Net Pension Liability</t>
  </si>
  <si>
    <t>DEFERRED COMPENSATION</t>
  </si>
  <si>
    <t>DELTA HIGH ASB</t>
  </si>
  <si>
    <t>TRUST &amp; AGENCY</t>
  </si>
  <si>
    <t>HEALTH REIMBURSEMENT</t>
  </si>
  <si>
    <t>WSIPC {ESD 123 ONLY}</t>
  </si>
  <si>
    <t xml:space="preserve">   Pension Expense from change in Net Pension Liability</t>
  </si>
  <si>
    <r>
      <t xml:space="preserve">Per GASBS 34, ¶ 110: In the statement of net position, agency fund assets should equal liabilities. </t>
    </r>
    <r>
      <rPr>
        <b/>
        <i/>
        <sz val="10"/>
        <rFont val="Arial"/>
        <family val="2"/>
      </rPr>
      <t xml:space="preserve">Agency funds </t>
    </r>
    <r>
      <rPr>
        <b/>
        <i/>
        <u/>
        <sz val="10"/>
        <rFont val="Arial"/>
        <family val="2"/>
      </rPr>
      <t xml:space="preserve">should not </t>
    </r>
    <r>
      <rPr>
        <b/>
        <i/>
        <sz val="10"/>
        <rFont val="Arial"/>
        <family val="2"/>
      </rPr>
      <t>be reported in the statement of changes in fiducairy net position</t>
    </r>
    <r>
      <rPr>
        <i/>
        <sz val="10"/>
        <rFont val="Arial"/>
        <family val="2"/>
      </rPr>
      <t xml:space="preserve"> to distinguish this type of fund from other fiduciary funds. </t>
    </r>
  </si>
  <si>
    <r>
      <t xml:space="preserve">Per GASBS 34, ¶ 73: Agency funds should be used to report resource held by the reporting government in a purely custodial capacity </t>
    </r>
    <r>
      <rPr>
        <b/>
        <i/>
        <sz val="10"/>
        <rFont val="Arial"/>
        <family val="2"/>
      </rPr>
      <t>(ASSETS EQUAL LIABILITIES) (NET POSITION IS NOT REPORTED)</t>
    </r>
    <r>
      <rPr>
        <i/>
        <sz val="10"/>
        <rFont val="Arial"/>
        <family val="2"/>
      </rPr>
      <t xml:space="preserve">. Agency funds typically involve only the receipt, temporary investment, and remittance of fiduciary resources to individuals, private organizations, or other governments. </t>
    </r>
  </si>
  <si>
    <t>Educational Service District #123</t>
  </si>
  <si>
    <t>For the Fiscal Year Ended August 31, 2016</t>
  </si>
  <si>
    <t>Michelle Dearlove</t>
  </si>
  <si>
    <t>509-544-5776</t>
  </si>
  <si>
    <t>mdearlove@esd123.org</t>
  </si>
  <si>
    <t>3918 W. Court St</t>
  </si>
  <si>
    <t>Pasco , WA. 99301</t>
  </si>
  <si>
    <t>www.esd123.org</t>
  </si>
  <si>
    <t>AUGUST 31, 2016</t>
  </si>
  <si>
    <t>FOR THE YEAR ENDED AUGUST 31, 2016</t>
  </si>
  <si>
    <t>For the Year Ended August 31, 2016</t>
  </si>
  <si>
    <t>FOR THE FISCAL YEAR ENDED AUGUST 31, 2016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</si>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</sst>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A\u\g.\ \3\1\,\ \1\9\9\4"/>
    <numFmt numFmtId="165" formatCode="0#"/>
    <numFmt numFmtId="166" formatCode="_(&quot;$&quot;* #,##0_);_(&quot;$&quot;* \(#,##0\);_(&quot;$&quot;* &quot;-&quot;??_);_(@_)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u val="doubleAccounting"/>
      <sz val="10"/>
      <name val="Arial"/>
      <family val="2"/>
    </font>
    <font>
      <sz val="10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sz val="10"/>
      <name val="Helv"/>
    </font>
    <font>
      <sz val="8"/>
      <name val="Helv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Geneva"/>
      <family val="2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b/>
      <i/>
      <u/>
      <sz val="10"/>
      <name val="Arial"/>
      <family val="2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1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50">
    <xf numFmtId="0" fontId="0" fillId="0" borderId="0"/>
    <xf numFmtId="4" fontId="22" fillId="0" borderId="0" applyFont="0" applyFill="0" applyBorder="0" applyAlignment="0" applyProtection="0"/>
    <xf numFmtId="0" fontId="23" fillId="0" borderId="0"/>
    <xf numFmtId="0" fontId="22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1" fillId="0" borderId="0"/>
    <xf numFmtId="0" fontId="17" fillId="0" borderId="0"/>
    <xf numFmtId="0" fontId="10" fillId="0" borderId="0"/>
    <xf numFmtId="43" fontId="10" fillId="0" borderId="0" applyFont="0" applyFill="0" applyBorder="0" applyAlignment="0" applyProtection="0"/>
    <xf numFmtId="0" fontId="42" fillId="0" borderId="0"/>
    <xf numFmtId="44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4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381">
    <xf numFmtId="0" fontId="0" fillId="0" borderId="0" xfId="0"/>
    <xf numFmtId="0" fontId="19" fillId="0" borderId="0" xfId="0" applyFont="1"/>
    <xf numFmtId="3" fontId="19" fillId="0" borderId="0" xfId="0" applyNumberFormat="1" applyFont="1"/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19" fillId="0" borderId="2" xfId="0" applyFont="1" applyBorder="1"/>
    <xf numFmtId="4" fontId="20" fillId="0" borderId="2" xfId="0" applyNumberFormat="1" applyFont="1" applyBorder="1"/>
    <xf numFmtId="4" fontId="19" fillId="0" borderId="0" xfId="0" applyNumberFormat="1" applyFont="1"/>
    <xf numFmtId="3" fontId="19" fillId="0" borderId="0" xfId="0" applyNumberFormat="1" applyFont="1" applyAlignment="1" applyProtection="1">
      <alignment horizontal="center"/>
    </xf>
    <xf numFmtId="4" fontId="19" fillId="0" borderId="2" xfId="0" applyNumberFormat="1" applyFont="1" applyBorder="1"/>
    <xf numFmtId="4" fontId="19" fillId="3" borderId="2" xfId="0" applyNumberFormat="1" applyFont="1" applyFill="1" applyBorder="1" applyProtection="1">
      <protection locked="0"/>
    </xf>
    <xf numFmtId="4" fontId="19" fillId="2" borderId="0" xfId="0" applyNumberFormat="1" applyFont="1" applyFill="1" applyAlignment="1" applyProtection="1">
      <alignment horizontal="center"/>
    </xf>
    <xf numFmtId="4" fontId="19" fillId="0" borderId="0" xfId="0" applyNumberFormat="1" applyFont="1" applyProtection="1"/>
    <xf numFmtId="4" fontId="19" fillId="0" borderId="0" xfId="0" applyNumberFormat="1" applyFont="1" applyAlignment="1" applyProtection="1">
      <alignment horizontal="center"/>
    </xf>
    <xf numFmtId="3" fontId="19" fillId="0" borderId="0" xfId="0" applyNumberFormat="1" applyFont="1" applyProtection="1"/>
    <xf numFmtId="4" fontId="19" fillId="2" borderId="0" xfId="0" applyNumberFormat="1" applyFont="1" applyFill="1" applyProtection="1"/>
    <xf numFmtId="4" fontId="19" fillId="2" borderId="3" xfId="0" applyNumberFormat="1" applyFont="1" applyFill="1" applyBorder="1" applyAlignment="1" applyProtection="1">
      <alignment horizontal="center"/>
    </xf>
    <xf numFmtId="3" fontId="0" fillId="0" borderId="0" xfId="0" applyNumberFormat="1"/>
    <xf numFmtId="0" fontId="19" fillId="0" borderId="0" xfId="0" applyFont="1" applyAlignment="1">
      <alignment horizontal="centerContinuous"/>
    </xf>
    <xf numFmtId="0" fontId="20" fillId="0" borderId="2" xfId="0" applyFont="1" applyBorder="1"/>
    <xf numFmtId="4" fontId="0" fillId="0" borderId="0" xfId="0" applyNumberFormat="1"/>
    <xf numFmtId="0" fontId="19" fillId="0" borderId="0" xfId="0" applyFont="1" applyBorder="1"/>
    <xf numFmtId="0" fontId="19" fillId="2" borderId="0" xfId="0" applyFont="1" applyFill="1"/>
    <xf numFmtId="0" fontId="19" fillId="4" borderId="0" xfId="0" applyFont="1" applyFill="1" applyAlignment="1">
      <alignment horizontal="centerContinuous"/>
    </xf>
    <xf numFmtId="0" fontId="20" fillId="0" borderId="0" xfId="0" applyFont="1" applyAlignment="1">
      <alignment horizontal="centerContinuous"/>
    </xf>
    <xf numFmtId="3" fontId="20" fillId="0" borderId="0" xfId="0" applyNumberFormat="1" applyFont="1" applyAlignment="1" applyProtection="1">
      <alignment horizontal="centerContinuous"/>
      <protection locked="0"/>
    </xf>
    <xf numFmtId="3" fontId="20" fillId="0" borderId="0" xfId="0" applyNumberFormat="1" applyFont="1" applyAlignment="1">
      <alignment horizontal="centerContinuous"/>
    </xf>
    <xf numFmtId="3" fontId="19" fillId="0" borderId="0" xfId="0" applyNumberFormat="1" applyFont="1" applyAlignment="1">
      <alignment horizontal="centerContinuous"/>
    </xf>
    <xf numFmtId="3" fontId="19" fillId="0" borderId="0" xfId="0" applyNumberFormat="1" applyFont="1" applyBorder="1" applyAlignment="1">
      <alignment horizontal="center"/>
    </xf>
    <xf numFmtId="0" fontId="21" fillId="0" borderId="0" xfId="0" applyFont="1"/>
    <xf numFmtId="164" fontId="21" fillId="0" borderId="3" xfId="0" applyNumberFormat="1" applyFont="1" applyBorder="1" applyAlignment="1">
      <alignment horizontal="center"/>
    </xf>
    <xf numFmtId="0" fontId="21" fillId="0" borderId="0" xfId="0" applyFont="1" applyBorder="1"/>
    <xf numFmtId="4" fontId="19" fillId="3" borderId="1" xfId="0" applyNumberFormat="1" applyFont="1" applyFill="1" applyBorder="1" applyProtection="1">
      <protection locked="0"/>
    </xf>
    <xf numFmtId="4" fontId="20" fillId="0" borderId="0" xfId="0" applyNumberFormat="1" applyFont="1"/>
    <xf numFmtId="0" fontId="23" fillId="0" borderId="0" xfId="0" applyFont="1"/>
    <xf numFmtId="4" fontId="19" fillId="5" borderId="2" xfId="0" applyNumberFormat="1" applyFont="1" applyFill="1" applyBorder="1" applyProtection="1">
      <protection locked="0"/>
    </xf>
    <xf numFmtId="4" fontId="19" fillId="3" borderId="1" xfId="0" applyNumberFormat="1" applyFont="1" applyFill="1" applyBorder="1" applyAlignment="1" applyProtection="1">
      <alignment horizontal="right"/>
      <protection locked="0"/>
    </xf>
    <xf numFmtId="4" fontId="20" fillId="0" borderId="3" xfId="0" applyNumberFormat="1" applyFont="1" applyBorder="1"/>
    <xf numFmtId="3" fontId="19" fillId="0" borderId="0" xfId="0" applyNumberFormat="1" applyFont="1" applyAlignment="1" applyProtection="1">
      <alignment horizontal="right"/>
    </xf>
    <xf numFmtId="4" fontId="19" fillId="0" borderId="0" xfId="0" applyNumberFormat="1" applyFont="1" applyFill="1" applyAlignment="1" applyProtection="1">
      <alignment horizontal="center"/>
    </xf>
    <xf numFmtId="4" fontId="20" fillId="0" borderId="0" xfId="0" applyNumberFormat="1" applyFont="1" applyBorder="1"/>
    <xf numFmtId="4" fontId="19" fillId="0" borderId="0" xfId="0" applyNumberFormat="1" applyFont="1" applyBorder="1" applyAlignment="1" applyProtection="1">
      <alignment horizontal="center"/>
    </xf>
    <xf numFmtId="0" fontId="19" fillId="0" borderId="0" xfId="0" applyFont="1" applyAlignment="1">
      <alignment horizontal="right"/>
    </xf>
    <xf numFmtId="4" fontId="20" fillId="4" borderId="0" xfId="0" applyNumberFormat="1" applyFont="1" applyFill="1" applyAlignment="1">
      <alignment horizontal="centerContinuous"/>
    </xf>
    <xf numFmtId="164" fontId="21" fillId="4" borderId="3" xfId="0" applyNumberFormat="1" applyFont="1" applyFill="1" applyBorder="1" applyAlignment="1">
      <alignment horizontal="center"/>
    </xf>
    <xf numFmtId="3" fontId="20" fillId="4" borderId="0" xfId="0" applyNumberFormat="1" applyFont="1" applyFill="1" applyAlignment="1">
      <alignment horizontal="centerContinuous"/>
    </xf>
    <xf numFmtId="3" fontId="19" fillId="4" borderId="0" xfId="0" applyNumberFormat="1" applyFont="1" applyFill="1" applyAlignment="1">
      <alignment horizontal="centerContinuous"/>
    </xf>
    <xf numFmtId="3" fontId="20" fillId="4" borderId="0" xfId="0" applyNumberFormat="1" applyFont="1" applyFill="1" applyAlignment="1" applyProtection="1">
      <alignment horizontal="centerContinuous"/>
      <protection locked="0"/>
    </xf>
    <xf numFmtId="0" fontId="24" fillId="0" borderId="0" xfId="0" applyFont="1"/>
    <xf numFmtId="37" fontId="26" fillId="0" borderId="0" xfId="4" applyNumberFormat="1" applyFont="1" applyBorder="1"/>
    <xf numFmtId="0" fontId="24" fillId="0" borderId="0" xfId="0" applyFont="1" applyBorder="1"/>
    <xf numFmtId="37" fontId="23" fillId="0" borderId="0" xfId="5" applyNumberFormat="1" applyFont="1" applyBorder="1"/>
    <xf numFmtId="0" fontId="17" fillId="0" borderId="0" xfId="6" applyFont="1" applyBorder="1"/>
    <xf numFmtId="4" fontId="24" fillId="0" borderId="0" xfId="0" applyNumberFormat="1" applyFont="1" applyBorder="1"/>
    <xf numFmtId="4" fontId="24" fillId="0" borderId="0" xfId="0" applyNumberFormat="1" applyFont="1" applyBorder="1" applyProtection="1"/>
    <xf numFmtId="14" fontId="0" fillId="0" borderId="0" xfId="0" applyNumberFormat="1"/>
    <xf numFmtId="41" fontId="0" fillId="0" borderId="0" xfId="0" applyNumberFormat="1"/>
    <xf numFmtId="37" fontId="27" fillId="0" borderId="0" xfId="4" applyNumberFormat="1" applyFont="1" applyBorder="1" applyAlignment="1">
      <alignment horizontal="center"/>
    </xf>
    <xf numFmtId="37" fontId="27" fillId="0" borderId="0" xfId="4" applyNumberFormat="1" applyFont="1" applyBorder="1"/>
    <xf numFmtId="37" fontId="27" fillId="0" borderId="0" xfId="4" applyNumberFormat="1" applyFont="1" applyBorder="1" applyAlignment="1">
      <alignment horizontal="left"/>
    </xf>
    <xf numFmtId="0" fontId="17" fillId="0" borderId="0" xfId="7" applyFont="1" applyBorder="1"/>
    <xf numFmtId="0" fontId="17" fillId="0" borderId="0" xfId="7" applyFont="1" applyBorder="1" applyAlignment="1">
      <alignment horizontal="left"/>
    </xf>
    <xf numFmtId="0" fontId="23" fillId="0" borderId="0" xfId="0" applyFont="1" applyBorder="1"/>
    <xf numFmtId="41" fontId="24" fillId="0" borderId="0" xfId="0" applyNumberFormat="1" applyFont="1"/>
    <xf numFmtId="43" fontId="24" fillId="0" borderId="0" xfId="0" applyNumberFormat="1" applyFont="1"/>
    <xf numFmtId="43" fontId="0" fillId="0" borderId="0" xfId="0" applyNumberFormat="1"/>
    <xf numFmtId="41" fontId="26" fillId="0" borderId="0" xfId="4" applyNumberFormat="1" applyFont="1" applyBorder="1" applyAlignment="1">
      <alignment horizontal="center"/>
    </xf>
    <xf numFmtId="41" fontId="24" fillId="0" borderId="0" xfId="0" applyNumberFormat="1" applyFont="1" applyBorder="1"/>
    <xf numFmtId="41" fontId="17" fillId="0" borderId="0" xfId="7" applyNumberFormat="1" applyFont="1" applyBorder="1"/>
    <xf numFmtId="41" fontId="17" fillId="0" borderId="0" xfId="7" applyNumberFormat="1" applyFont="1" applyBorder="1" applyAlignment="1">
      <alignment horizontal="center"/>
    </xf>
    <xf numFmtId="41" fontId="17" fillId="0" borderId="0" xfId="7" applyNumberFormat="1" applyFont="1" applyBorder="1" applyProtection="1"/>
    <xf numFmtId="41" fontId="23" fillId="0" borderId="0" xfId="5" applyNumberFormat="1" applyFont="1" applyBorder="1"/>
    <xf numFmtId="41" fontId="17" fillId="0" borderId="0" xfId="7" quotePrefix="1" applyNumberFormat="1" applyFont="1" applyBorder="1" applyAlignment="1">
      <alignment horizontal="center"/>
    </xf>
    <xf numFmtId="0" fontId="0" fillId="0" borderId="0" xfId="0" applyNumberFormat="1"/>
    <xf numFmtId="14" fontId="24" fillId="0" borderId="0" xfId="0" applyNumberFormat="1" applyFont="1"/>
    <xf numFmtId="14" fontId="27" fillId="0" borderId="0" xfId="4" applyNumberFormat="1" applyFont="1" applyBorder="1" applyAlignment="1">
      <alignment horizontal="center"/>
    </xf>
    <xf numFmtId="0" fontId="19" fillId="0" borderId="0" xfId="8" applyFont="1" applyAlignment="1">
      <alignment horizontal="centerContinuous"/>
    </xf>
    <xf numFmtId="0" fontId="19" fillId="0" borderId="0" xfId="8" applyFont="1" applyFill="1" applyAlignment="1">
      <alignment horizontal="centerContinuous"/>
    </xf>
    <xf numFmtId="0" fontId="17" fillId="0" borderId="0" xfId="8"/>
    <xf numFmtId="4" fontId="19" fillId="0" borderId="0" xfId="8" applyNumberFormat="1" applyFont="1" applyAlignment="1">
      <alignment horizontal="centerContinuous"/>
    </xf>
    <xf numFmtId="4" fontId="19" fillId="0" borderId="0" xfId="8" applyNumberFormat="1" applyFont="1" applyFill="1" applyAlignment="1">
      <alignment horizontal="centerContinuous"/>
    </xf>
    <xf numFmtId="0" fontId="20" fillId="0" borderId="0" xfId="8" applyFont="1" applyAlignment="1">
      <alignment horizontal="left"/>
    </xf>
    <xf numFmtId="0" fontId="19" fillId="0" borderId="0" xfId="8" applyFont="1"/>
    <xf numFmtId="4" fontId="19" fillId="0" borderId="0" xfId="8" applyNumberFormat="1" applyFont="1"/>
    <xf numFmtId="0" fontId="17" fillId="0" borderId="0" xfId="8" applyFill="1"/>
    <xf numFmtId="0" fontId="19" fillId="0" borderId="0" xfId="8" applyFont="1" applyAlignment="1">
      <alignment horizontal="center"/>
    </xf>
    <xf numFmtId="44" fontId="19" fillId="0" borderId="0" xfId="9" applyFont="1" applyFill="1" applyBorder="1" applyProtection="1">
      <protection locked="0"/>
    </xf>
    <xf numFmtId="43" fontId="19" fillId="0" borderId="0" xfId="10" applyFont="1" applyFill="1" applyBorder="1" applyProtection="1">
      <protection locked="0"/>
    </xf>
    <xf numFmtId="0" fontId="19" fillId="0" borderId="0" xfId="8" quotePrefix="1" applyFont="1" applyAlignment="1">
      <alignment horizontal="center"/>
    </xf>
    <xf numFmtId="4" fontId="19" fillId="0" borderId="0" xfId="8" applyNumberFormat="1" applyFont="1" applyBorder="1"/>
    <xf numFmtId="4" fontId="19" fillId="0" borderId="0" xfId="8" applyNumberFormat="1" applyFont="1" applyFill="1" applyBorder="1" applyProtection="1">
      <protection locked="0"/>
    </xf>
    <xf numFmtId="43" fontId="31" fillId="0" borderId="0" xfId="10" applyFont="1" applyFill="1" applyBorder="1" applyProtection="1">
      <protection locked="0"/>
    </xf>
    <xf numFmtId="0" fontId="20" fillId="0" borderId="0" xfId="8" applyFont="1"/>
    <xf numFmtId="4" fontId="17" fillId="0" borderId="0" xfId="8" applyNumberFormat="1" applyFill="1"/>
    <xf numFmtId="44" fontId="19" fillId="0" borderId="0" xfId="9" applyFont="1" applyFill="1" applyBorder="1"/>
    <xf numFmtId="0" fontId="17" fillId="0" borderId="0" xfId="8" applyAlignment="1">
      <alignment horizontal="center"/>
    </xf>
    <xf numFmtId="4" fontId="17" fillId="0" borderId="0" xfId="8" applyNumberFormat="1"/>
    <xf numFmtId="4" fontId="19" fillId="0" borderId="0" xfId="8" applyNumberFormat="1" applyFont="1" applyFill="1"/>
    <xf numFmtId="44" fontId="0" fillId="0" borderId="0" xfId="9" applyFont="1" applyFill="1"/>
    <xf numFmtId="43" fontId="0" fillId="0" borderId="0" xfId="10" applyFont="1" applyFill="1"/>
    <xf numFmtId="0" fontId="19" fillId="0" borderId="0" xfId="8" applyFont="1" applyFill="1"/>
    <xf numFmtId="43" fontId="32" fillId="0" borderId="0" xfId="10" applyFont="1" applyFill="1"/>
    <xf numFmtId="43" fontId="19" fillId="0" borderId="0" xfId="10" applyFont="1" applyFill="1" applyBorder="1"/>
    <xf numFmtId="44" fontId="33" fillId="0" borderId="0" xfId="9" applyFont="1" applyFill="1"/>
    <xf numFmtId="0" fontId="17" fillId="0" borderId="0" xfId="8" applyFont="1"/>
    <xf numFmtId="4" fontId="17" fillId="0" borderId="0" xfId="8" applyNumberFormat="1" applyFont="1" applyFill="1"/>
    <xf numFmtId="0" fontId="17" fillId="0" borderId="0" xfId="8" applyFont="1" applyAlignment="1">
      <alignment horizontal="left"/>
    </xf>
    <xf numFmtId="0" fontId="17" fillId="0" borderId="0" xfId="8" applyFont="1" applyFill="1"/>
    <xf numFmtId="4" fontId="20" fillId="0" borderId="0" xfId="8" applyNumberFormat="1" applyFont="1" applyAlignment="1" applyProtection="1">
      <alignment horizontal="centerContinuous"/>
      <protection locked="0"/>
    </xf>
    <xf numFmtId="0" fontId="17" fillId="0" borderId="0" xfId="8" applyAlignment="1">
      <alignment horizontal="centerContinuous"/>
    </xf>
    <xf numFmtId="4" fontId="20" fillId="0" borderId="0" xfId="8" applyNumberFormat="1" applyFont="1" applyAlignment="1">
      <alignment horizontal="centerContinuous"/>
    </xf>
    <xf numFmtId="0" fontId="20" fillId="0" borderId="0" xfId="8" applyFont="1" applyAlignment="1">
      <alignment horizontal="centerContinuous"/>
    </xf>
    <xf numFmtId="0" fontId="20" fillId="0" borderId="0" xfId="8" applyFont="1" applyFill="1" applyAlignment="1">
      <alignment horizontal="centerContinuous"/>
    </xf>
    <xf numFmtId="0" fontId="17" fillId="0" borderId="0" xfId="8" applyFont="1" applyAlignment="1">
      <alignment horizontal="centerContinuous"/>
    </xf>
    <xf numFmtId="4" fontId="20" fillId="0" borderId="0" xfId="8" applyNumberFormat="1" applyFont="1" applyFill="1" applyAlignment="1">
      <alignment horizontal="centerContinuous"/>
    </xf>
    <xf numFmtId="0" fontId="19" fillId="0" borderId="0" xfId="8" applyFont="1" applyAlignment="1">
      <alignment horizontal="left"/>
    </xf>
    <xf numFmtId="4" fontId="20" fillId="0" borderId="0" xfId="8" applyNumberFormat="1" applyFont="1" applyAlignment="1">
      <alignment horizontal="center"/>
    </xf>
    <xf numFmtId="4" fontId="17" fillId="0" borderId="0" xfId="8" applyNumberFormat="1" applyFont="1"/>
    <xf numFmtId="165" fontId="19" fillId="0" borderId="0" xfId="8" quotePrefix="1" applyNumberFormat="1" applyFont="1" applyAlignment="1">
      <alignment horizontal="left"/>
    </xf>
    <xf numFmtId="43" fontId="32" fillId="0" borderId="0" xfId="10" applyFont="1" applyFill="1" applyBorder="1"/>
    <xf numFmtId="44" fontId="19" fillId="0" borderId="0" xfId="9" applyFont="1" applyBorder="1"/>
    <xf numFmtId="4" fontId="19" fillId="0" borderId="0" xfId="8" applyNumberFormat="1" applyFont="1" applyFill="1" applyBorder="1"/>
    <xf numFmtId="39" fontId="28" fillId="0" borderId="0" xfId="8" applyNumberFormat="1" applyFont="1" applyFill="1" applyBorder="1"/>
    <xf numFmtId="0" fontId="20" fillId="0" borderId="0" xfId="8" applyFont="1" applyAlignment="1">
      <alignment vertical="center"/>
    </xf>
    <xf numFmtId="0" fontId="17" fillId="0" borderId="0" xfId="8" applyFont="1" applyBorder="1"/>
    <xf numFmtId="0" fontId="19" fillId="0" borderId="0" xfId="8" applyFont="1" applyFill="1" applyBorder="1"/>
    <xf numFmtId="4" fontId="28" fillId="0" borderId="0" xfId="8" applyNumberFormat="1" applyFont="1"/>
    <xf numFmtId="4" fontId="28" fillId="0" borderId="0" xfId="8" applyNumberFormat="1" applyFont="1" applyAlignment="1">
      <alignment horizontal="center"/>
    </xf>
    <xf numFmtId="4" fontId="28" fillId="0" borderId="0" xfId="8" applyNumberFormat="1" applyFont="1" applyBorder="1"/>
    <xf numFmtId="4" fontId="17" fillId="0" borderId="0" xfId="8" applyNumberFormat="1" applyFont="1" applyBorder="1"/>
    <xf numFmtId="4" fontId="17" fillId="0" borderId="0" xfId="8" applyNumberFormat="1" applyFont="1" applyBorder="1" applyAlignment="1">
      <alignment horizontal="center"/>
    </xf>
    <xf numFmtId="0" fontId="17" fillId="0" borderId="0" xfId="8" applyFont="1" applyBorder="1" applyAlignment="1">
      <alignment horizontal="left"/>
    </xf>
    <xf numFmtId="0" fontId="17" fillId="0" borderId="0" xfId="8" applyFont="1" applyBorder="1" applyAlignment="1">
      <alignment horizontal="center"/>
    </xf>
    <xf numFmtId="37" fontId="17" fillId="0" borderId="0" xfId="8" applyNumberFormat="1" applyFont="1" applyFill="1" applyBorder="1" applyAlignment="1">
      <alignment horizontal="left"/>
    </xf>
    <xf numFmtId="39" fontId="17" fillId="0" borderId="0" xfId="8" applyNumberFormat="1" applyFont="1" applyFill="1" applyBorder="1"/>
    <xf numFmtId="43" fontId="17" fillId="0" borderId="0" xfId="10" applyFont="1" applyFill="1" applyBorder="1"/>
    <xf numFmtId="43" fontId="17" fillId="0" borderId="0" xfId="10" applyFont="1" applyFill="1" applyBorder="1" applyAlignment="1">
      <alignment horizontal="center"/>
    </xf>
    <xf numFmtId="39" fontId="17" fillId="0" borderId="0" xfId="8" applyNumberFormat="1" applyFont="1" applyFill="1"/>
    <xf numFmtId="43" fontId="32" fillId="0" borderId="0" xfId="10" applyFont="1" applyFill="1" applyBorder="1" applyAlignment="1">
      <alignment horizontal="center"/>
    </xf>
    <xf numFmtId="39" fontId="28" fillId="0" borderId="0" xfId="8" applyNumberFormat="1" applyFont="1" applyFill="1" applyBorder="1" applyAlignment="1">
      <alignment horizontal="left"/>
    </xf>
    <xf numFmtId="43" fontId="34" fillId="0" borderId="0" xfId="10" applyFont="1" applyFill="1" applyBorder="1"/>
    <xf numFmtId="39" fontId="28" fillId="0" borderId="0" xfId="8" applyNumberFormat="1" applyFont="1" applyFill="1"/>
    <xf numFmtId="39" fontId="17" fillId="0" borderId="0" xfId="8" applyNumberFormat="1" applyFont="1" applyFill="1" applyBorder="1" applyAlignment="1">
      <alignment horizontal="left"/>
    </xf>
    <xf numFmtId="39" fontId="17" fillId="0" borderId="0" xfId="8" applyNumberFormat="1" applyFont="1" applyFill="1" applyAlignment="1">
      <alignment horizontal="center"/>
    </xf>
    <xf numFmtId="39" fontId="17" fillId="0" borderId="0" xfId="8" applyNumberFormat="1" applyFont="1" applyFill="1" applyBorder="1" applyAlignment="1">
      <alignment horizontal="center"/>
    </xf>
    <xf numFmtId="43" fontId="0" fillId="0" borderId="0" xfId="10" applyFont="1"/>
    <xf numFmtId="43" fontId="17" fillId="0" borderId="0" xfId="10" applyFont="1" applyFill="1" applyBorder="1" applyProtection="1">
      <protection locked="0"/>
    </xf>
    <xf numFmtId="37" fontId="28" fillId="0" borderId="0" xfId="8" applyNumberFormat="1" applyFont="1" applyFill="1" applyBorder="1" applyAlignment="1">
      <alignment horizontal="left"/>
    </xf>
    <xf numFmtId="37" fontId="17" fillId="0" borderId="0" xfId="8" applyNumberFormat="1" applyFont="1" applyFill="1"/>
    <xf numFmtId="37" fontId="17" fillId="0" borderId="0" xfId="8" applyNumberFormat="1" applyFont="1" applyFill="1" applyAlignment="1">
      <alignment horizontal="left"/>
    </xf>
    <xf numFmtId="37" fontId="28" fillId="0" borderId="0" xfId="8" applyNumberFormat="1" applyFont="1" applyFill="1" applyBorder="1"/>
    <xf numFmtId="37" fontId="28" fillId="0" borderId="0" xfId="8" applyNumberFormat="1" applyFont="1" applyFill="1"/>
    <xf numFmtId="37" fontId="17" fillId="0" borderId="0" xfId="8" applyNumberFormat="1" applyFont="1" applyFill="1" applyBorder="1"/>
    <xf numFmtId="39" fontId="17" fillId="0" borderId="0" xfId="8" applyNumberFormat="1" applyFont="1" applyFill="1" applyBorder="1" applyProtection="1">
      <protection locked="0"/>
    </xf>
    <xf numFmtId="43" fontId="17" fillId="0" borderId="0" xfId="10" applyFont="1" applyFill="1" applyBorder="1" applyAlignment="1" applyProtection="1">
      <alignment horizontal="center"/>
      <protection locked="0"/>
    </xf>
    <xf numFmtId="39" fontId="17" fillId="0" borderId="0" xfId="8" applyNumberFormat="1" applyFont="1" applyFill="1" applyAlignment="1">
      <alignment horizontal="left"/>
    </xf>
    <xf numFmtId="0" fontId="19" fillId="0" borderId="0" xfId="8" applyFont="1" applyAlignment="1">
      <alignment horizontal="left" vertical="center"/>
    </xf>
    <xf numFmtId="43" fontId="17" fillId="0" borderId="0" xfId="10" applyFont="1" applyAlignment="1">
      <alignment horizontal="center"/>
    </xf>
    <xf numFmtId="43" fontId="17" fillId="0" borderId="0" xfId="10" applyFont="1" applyFill="1"/>
    <xf numFmtId="0" fontId="19" fillId="0" borderId="0" xfId="8" applyFont="1" applyFill="1" applyAlignment="1">
      <alignment horizontal="left"/>
    </xf>
    <xf numFmtId="43" fontId="32" fillId="0" borderId="0" xfId="10" applyFont="1" applyFill="1" applyBorder="1" applyProtection="1">
      <protection locked="0"/>
    </xf>
    <xf numFmtId="43" fontId="31" fillId="0" borderId="0" xfId="10" applyFont="1" applyFill="1" applyBorder="1"/>
    <xf numFmtId="44" fontId="36" fillId="0" borderId="0" xfId="9" applyFont="1" applyFill="1" applyBorder="1"/>
    <xf numFmtId="0" fontId="37" fillId="0" borderId="0" xfId="8" applyFont="1" applyBorder="1"/>
    <xf numFmtId="4" fontId="38" fillId="0" borderId="0" xfId="8" applyNumberFormat="1" applyFont="1" applyBorder="1"/>
    <xf numFmtId="0" fontId="19" fillId="0" borderId="0" xfId="8" applyFont="1" applyBorder="1"/>
    <xf numFmtId="39" fontId="19" fillId="0" borderId="0" xfId="8" applyNumberFormat="1" applyFont="1" applyFill="1"/>
    <xf numFmtId="39" fontId="20" fillId="0" borderId="0" xfId="8" applyNumberFormat="1" applyFont="1" applyFill="1" applyBorder="1"/>
    <xf numFmtId="0" fontId="19" fillId="0" borderId="0" xfId="8" applyFont="1" applyFill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7" fillId="0" borderId="0" xfId="8" applyFont="1"/>
    <xf numFmtId="0" fontId="17" fillId="0" borderId="0" xfId="8" applyFont="1" applyFill="1"/>
    <xf numFmtId="4" fontId="17" fillId="0" borderId="0" xfId="8" applyNumberFormat="1" applyFont="1"/>
    <xf numFmtId="0" fontId="28" fillId="0" borderId="0" xfId="8" applyFont="1" applyFill="1"/>
    <xf numFmtId="0" fontId="17" fillId="0" borderId="0" xfId="8" applyFont="1" applyAlignment="1">
      <alignment vertical="center"/>
    </xf>
    <xf numFmtId="0" fontId="17" fillId="0" borderId="0" xfId="14" applyFont="1" applyFill="1" applyProtection="1"/>
    <xf numFmtId="0" fontId="17" fillId="0" borderId="0" xfId="14" applyFont="1" applyFill="1" applyAlignment="1" applyProtection="1">
      <alignment horizontal="center"/>
    </xf>
    <xf numFmtId="0" fontId="17" fillId="0" borderId="0" xfId="14" applyFont="1"/>
    <xf numFmtId="0" fontId="17" fillId="0" borderId="0" xfId="14" applyFont="1" applyFill="1" applyAlignment="1" applyProtection="1"/>
    <xf numFmtId="0" fontId="17" fillId="0" borderId="3" xfId="14" applyFont="1" applyFill="1" applyBorder="1" applyProtection="1"/>
    <xf numFmtId="0" fontId="17" fillId="0" borderId="0" xfId="14" applyFont="1" applyFill="1" applyAlignment="1" applyProtection="1">
      <alignment horizontal="right"/>
    </xf>
    <xf numFmtId="0" fontId="17" fillId="0" borderId="0" xfId="14" applyFont="1" applyFill="1" applyAlignment="1" applyProtection="1">
      <alignment horizontal="centerContinuous"/>
    </xf>
    <xf numFmtId="0" fontId="17" fillId="0" borderId="0" xfId="14" applyFont="1" applyAlignment="1">
      <alignment horizontal="centerContinuous"/>
    </xf>
    <xf numFmtId="0" fontId="17" fillId="0" borderId="0" xfId="14" applyFont="1" applyBorder="1" applyAlignment="1">
      <alignment horizontal="left" indent="1"/>
    </xf>
    <xf numFmtId="43" fontId="17" fillId="0" borderId="0" xfId="14" applyNumberFormat="1" applyFont="1" applyFill="1" applyBorder="1" applyProtection="1">
      <protection locked="0"/>
    </xf>
    <xf numFmtId="43" fontId="17" fillId="0" borderId="0" xfId="14" applyNumberFormat="1" applyFont="1"/>
    <xf numFmtId="0" fontId="17" fillId="0" borderId="0" xfId="14" applyFont="1" applyBorder="1" applyAlignment="1">
      <alignment horizontal="left" indent="2"/>
    </xf>
    <xf numFmtId="4" fontId="17" fillId="0" borderId="0" xfId="14" applyNumberFormat="1" applyFont="1" applyBorder="1"/>
    <xf numFmtId="43" fontId="17" fillId="0" borderId="5" xfId="14" applyNumberFormat="1" applyFont="1" applyFill="1" applyBorder="1"/>
    <xf numFmtId="0" fontId="17" fillId="0" borderId="0" xfId="14" applyFont="1" applyBorder="1"/>
    <xf numFmtId="43" fontId="17" fillId="0" borderId="0" xfId="14" applyNumberFormat="1" applyFont="1" applyFill="1" applyBorder="1"/>
    <xf numFmtId="43" fontId="17" fillId="0" borderId="0" xfId="14" applyNumberFormat="1" applyFont="1" applyFill="1" applyBorder="1" applyAlignment="1">
      <alignment horizontal="center"/>
    </xf>
    <xf numFmtId="4" fontId="17" fillId="0" borderId="0" xfId="14" applyNumberFormat="1" applyFont="1" applyBorder="1" applyAlignment="1">
      <alignment horizontal="left" indent="1"/>
    </xf>
    <xf numFmtId="4" fontId="17" fillId="0" borderId="0" xfId="14" applyNumberFormat="1" applyFont="1" applyFill="1" applyBorder="1"/>
    <xf numFmtId="43" fontId="17" fillId="0" borderId="6" xfId="14" applyNumberFormat="1" applyFont="1" applyFill="1" applyBorder="1"/>
    <xf numFmtId="0" fontId="17" fillId="0" borderId="0" xfId="14" applyFont="1" applyAlignment="1">
      <alignment horizontal="right"/>
    </xf>
    <xf numFmtId="44" fontId="17" fillId="0" borderId="0" xfId="11" applyFont="1"/>
    <xf numFmtId="44" fontId="17" fillId="0" borderId="0" xfId="11" applyFont="1" applyAlignment="1">
      <alignment horizontal="centerContinuous"/>
    </xf>
    <xf numFmtId="44" fontId="17" fillId="0" borderId="4" xfId="11" applyFont="1" applyBorder="1" applyAlignment="1">
      <alignment horizontal="center" vertical="center" wrapText="1"/>
    </xf>
    <xf numFmtId="44" fontId="17" fillId="6" borderId="0" xfId="11" applyFont="1" applyFill="1"/>
    <xf numFmtId="44" fontId="17" fillId="0" borderId="0" xfId="11" applyFont="1" applyFill="1"/>
    <xf numFmtId="44" fontId="17" fillId="0" borderId="0" xfId="11" applyFont="1" applyBorder="1" applyAlignment="1">
      <alignment horizontal="left" indent="1"/>
    </xf>
    <xf numFmtId="44" fontId="17" fillId="0" borderId="0" xfId="11" applyFont="1" applyFill="1" applyBorder="1" applyProtection="1">
      <protection locked="0"/>
    </xf>
    <xf numFmtId="44" fontId="17" fillId="0" borderId="0" xfId="11" applyFont="1" applyFill="1" applyBorder="1" applyAlignment="1">
      <alignment horizontal="left" indent="1"/>
    </xf>
    <xf numFmtId="44" fontId="17" fillId="0" borderId="0" xfId="11" applyFont="1" applyBorder="1" applyAlignment="1">
      <alignment horizontal="left" indent="2"/>
    </xf>
    <xf numFmtId="44" fontId="17" fillId="0" borderId="0" xfId="11" applyFont="1" applyBorder="1"/>
    <xf numFmtId="44" fontId="17" fillId="0" borderId="5" xfId="11" applyFont="1" applyFill="1" applyBorder="1"/>
    <xf numFmtId="44" fontId="17" fillId="0" borderId="0" xfId="11" applyFont="1" applyFill="1" applyBorder="1"/>
    <xf numFmtId="44" fontId="17" fillId="0" borderId="0" xfId="11" applyFont="1" applyFill="1" applyBorder="1" applyAlignment="1">
      <alignment horizontal="center"/>
    </xf>
    <xf numFmtId="44" fontId="17" fillId="0" borderId="3" xfId="11" applyFont="1" applyFill="1" applyBorder="1" applyProtection="1">
      <protection locked="0"/>
    </xf>
    <xf numFmtId="44" fontId="17" fillId="6" borderId="0" xfId="11" applyFont="1" applyFill="1" applyBorder="1"/>
    <xf numFmtId="44" fontId="17" fillId="6" borderId="0" xfId="11" applyFont="1" applyFill="1" applyBorder="1" applyAlignment="1">
      <alignment horizontal="center"/>
    </xf>
    <xf numFmtId="44" fontId="17" fillId="6" borderId="0" xfId="11" applyFont="1" applyFill="1" applyBorder="1" applyProtection="1">
      <protection locked="0"/>
    </xf>
    <xf numFmtId="44" fontId="17" fillId="0" borderId="6" xfId="11" applyFont="1" applyFill="1" applyBorder="1"/>
    <xf numFmtId="44" fontId="17" fillId="0" borderId="0" xfId="11" applyFont="1" applyAlignment="1">
      <alignment horizontal="right"/>
    </xf>
    <xf numFmtId="44" fontId="17" fillId="6" borderId="0" xfId="11" applyFont="1" applyFill="1" applyBorder="1" applyAlignment="1">
      <alignment horizontal="center" wrapText="1"/>
    </xf>
    <xf numFmtId="43" fontId="17" fillId="0" borderId="4" xfId="14" applyNumberFormat="1" applyFont="1" applyFill="1" applyBorder="1" applyProtection="1">
      <protection locked="0"/>
    </xf>
    <xf numFmtId="44" fontId="17" fillId="0" borderId="0" xfId="11" applyFont="1" applyAlignment="1">
      <alignment horizontal="center"/>
    </xf>
    <xf numFmtId="44" fontId="17" fillId="0" borderId="4" xfId="11" applyFont="1" applyBorder="1" applyAlignment="1">
      <alignment horizontal="center" vertical="center"/>
    </xf>
    <xf numFmtId="44" fontId="17" fillId="0" borderId="4" xfId="11" applyFont="1" applyFill="1" applyBorder="1"/>
    <xf numFmtId="44" fontId="17" fillId="0" borderId="4" xfId="11" applyFont="1" applyFill="1" applyBorder="1" applyProtection="1">
      <protection locked="0"/>
    </xf>
    <xf numFmtId="43" fontId="17" fillId="0" borderId="0" xfId="14" applyNumberFormat="1" applyFont="1" applyBorder="1" applyAlignment="1">
      <alignment horizontal="center"/>
    </xf>
    <xf numFmtId="43" fontId="17" fillId="0" borderId="3" xfId="14" applyNumberFormat="1" applyFont="1" applyBorder="1" applyAlignment="1">
      <alignment horizontal="center"/>
    </xf>
    <xf numFmtId="0" fontId="17" fillId="0" borderId="0" xfId="14" applyFont="1" applyBorder="1" applyAlignment="1">
      <alignment horizontal="left" indent="3"/>
    </xf>
    <xf numFmtId="43" fontId="17" fillId="0" borderId="6" xfId="14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4" fontId="17" fillId="0" borderId="3" xfId="11" applyFont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3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44" fontId="45" fillId="0" borderId="0" xfId="11" applyFont="1" applyFill="1" applyAlignment="1">
      <alignment vertical="center" wrapText="1"/>
    </xf>
    <xf numFmtId="44" fontId="45" fillId="0" borderId="0" xfId="11" applyFont="1" applyFill="1" applyAlignment="1">
      <alignment horizontal="center" vertical="center" wrapText="1"/>
    </xf>
    <xf numFmtId="44" fontId="45" fillId="6" borderId="0" xfId="11" applyFont="1" applyFill="1" applyAlignment="1">
      <alignment vertical="center"/>
    </xf>
    <xf numFmtId="44" fontId="45" fillId="6" borderId="0" xfId="11" applyFont="1" applyFill="1" applyAlignment="1">
      <alignment vertical="center" wrapText="1"/>
    </xf>
    <xf numFmtId="44" fontId="45" fillId="0" borderId="0" xfId="11" applyFont="1" applyFill="1" applyAlignment="1">
      <alignment vertical="center"/>
    </xf>
    <xf numFmtId="44" fontId="45" fillId="0" borderId="0" xfId="11" applyFont="1" applyBorder="1" applyAlignment="1">
      <alignment horizontal="left" vertical="center" wrapText="1"/>
    </xf>
    <xf numFmtId="44" fontId="45" fillId="0" borderId="0" xfId="11" applyFont="1" applyFill="1" applyBorder="1" applyAlignment="1" applyProtection="1">
      <alignment vertical="center"/>
      <protection locked="0"/>
    </xf>
    <xf numFmtId="44" fontId="45" fillId="0" borderId="0" xfId="11" applyFont="1" applyFill="1" applyBorder="1" applyAlignment="1">
      <alignment horizontal="left" vertical="center" wrapText="1"/>
    </xf>
    <xf numFmtId="44" fontId="45" fillId="0" borderId="0" xfId="11" applyFont="1" applyBorder="1" applyAlignment="1">
      <alignment vertical="center" wrapText="1"/>
    </xf>
    <xf numFmtId="44" fontId="45" fillId="0" borderId="5" xfId="11" applyFont="1" applyFill="1" applyBorder="1" applyAlignment="1">
      <alignment vertical="center"/>
    </xf>
    <xf numFmtId="44" fontId="45" fillId="0" borderId="0" xfId="11" applyFont="1" applyFill="1" applyBorder="1" applyAlignment="1">
      <alignment vertical="center"/>
    </xf>
    <xf numFmtId="44" fontId="45" fillId="0" borderId="0" xfId="11" applyFont="1" applyFill="1" applyBorder="1" applyAlignment="1">
      <alignment vertical="center" wrapText="1"/>
    </xf>
    <xf numFmtId="44" fontId="45" fillId="0" borderId="0" xfId="11" applyFont="1" applyFill="1" applyBorder="1" applyAlignment="1">
      <alignment horizontal="center" vertical="center"/>
    </xf>
    <xf numFmtId="44" fontId="45" fillId="0" borderId="3" xfId="11" applyFont="1" applyFill="1" applyBorder="1" applyAlignment="1" applyProtection="1">
      <alignment vertical="center"/>
      <protection locked="0"/>
    </xf>
    <xf numFmtId="44" fontId="45" fillId="0" borderId="7" xfId="11" applyFont="1" applyFill="1" applyBorder="1" applyAlignment="1" applyProtection="1">
      <alignment vertical="center"/>
      <protection locked="0"/>
    </xf>
    <xf numFmtId="44" fontId="45" fillId="0" borderId="0" xfId="11" applyFont="1" applyAlignment="1">
      <alignment vertical="center"/>
    </xf>
    <xf numFmtId="44" fontId="45" fillId="0" borderId="6" xfId="11" applyFont="1" applyFill="1" applyBorder="1" applyAlignment="1" applyProtection="1">
      <alignment vertical="center"/>
      <protection locked="0"/>
    </xf>
    <xf numFmtId="44" fontId="45" fillId="6" borderId="0" xfId="11" applyFont="1" applyFill="1" applyBorder="1" applyAlignment="1">
      <alignment vertical="center" wrapText="1"/>
    </xf>
    <xf numFmtId="44" fontId="45" fillId="6" borderId="6" xfId="11" applyFont="1" applyFill="1" applyBorder="1" applyAlignment="1" applyProtection="1">
      <alignment vertical="center"/>
      <protection locked="0"/>
    </xf>
    <xf numFmtId="44" fontId="45" fillId="6" borderId="0" xfId="11" applyFont="1" applyFill="1" applyBorder="1" applyAlignment="1">
      <alignment horizontal="center" vertical="center"/>
    </xf>
    <xf numFmtId="44" fontId="45" fillId="6" borderId="0" xfId="11" applyFont="1" applyFill="1" applyBorder="1" applyAlignment="1" applyProtection="1">
      <alignment vertical="center"/>
      <protection locked="0"/>
    </xf>
    <xf numFmtId="44" fontId="45" fillId="9" borderId="0" xfId="11" applyFont="1" applyFill="1" applyBorder="1" applyAlignment="1">
      <alignment vertical="center" wrapText="1"/>
    </xf>
    <xf numFmtId="44" fontId="45" fillId="0" borderId="6" xfId="11" applyFont="1" applyFill="1" applyBorder="1" applyAlignment="1">
      <alignment vertical="center"/>
    </xf>
    <xf numFmtId="44" fontId="45" fillId="8" borderId="0" xfId="11" applyFont="1" applyFill="1" applyAlignment="1">
      <alignment horizontal="right" vertical="center" wrapText="1"/>
    </xf>
    <xf numFmtId="44" fontId="45" fillId="8" borderId="0" xfId="11" applyFont="1" applyFill="1" applyAlignment="1">
      <alignment vertical="center"/>
    </xf>
    <xf numFmtId="44" fontId="45" fillId="0" borderId="0" xfId="11" applyFont="1" applyAlignment="1">
      <alignment vertical="center" wrapText="1"/>
    </xf>
    <xf numFmtId="44" fontId="45" fillId="0" borderId="5" xfId="11" applyFont="1" applyFill="1" applyBorder="1"/>
    <xf numFmtId="44" fontId="45" fillId="0" borderId="0" xfId="11" applyFont="1" applyFill="1" applyBorder="1"/>
    <xf numFmtId="44" fontId="45" fillId="6" borderId="0" xfId="11" applyFont="1" applyFill="1" applyBorder="1" applyAlignment="1">
      <alignment horizontal="center"/>
    </xf>
    <xf numFmtId="44" fontId="45" fillId="0" borderId="0" xfId="11" applyFont="1"/>
    <xf numFmtId="44" fontId="45" fillId="0" borderId="6" xfId="11" applyFont="1" applyFill="1" applyBorder="1" applyProtection="1">
      <protection locked="0"/>
    </xf>
    <xf numFmtId="44" fontId="45" fillId="0" borderId="0" xfId="11" applyFont="1" applyBorder="1" applyAlignment="1">
      <alignment horizontal="left" indent="2"/>
    </xf>
    <xf numFmtId="44" fontId="45" fillId="0" borderId="4" xfId="11" applyFont="1" applyBorder="1" applyAlignment="1">
      <alignment horizontal="center" vertical="center" wrapText="1"/>
    </xf>
    <xf numFmtId="44" fontId="45" fillId="6" borderId="0" xfId="11" applyFont="1" applyFill="1" applyBorder="1"/>
    <xf numFmtId="44" fontId="45" fillId="0" borderId="6" xfId="11" applyFont="1" applyFill="1" applyBorder="1"/>
    <xf numFmtId="44" fontId="45" fillId="0" borderId="0" xfId="11" applyFont="1" applyFill="1" applyBorder="1" applyAlignment="1">
      <alignment horizontal="center"/>
    </xf>
    <xf numFmtId="44" fontId="45" fillId="0" borderId="0" xfId="11" applyFont="1" applyBorder="1"/>
    <xf numFmtId="44" fontId="45" fillId="0" borderId="0" xfId="11" applyFont="1" applyFill="1"/>
    <xf numFmtId="44" fontId="45" fillId="0" borderId="0" xfId="11" applyFont="1" applyFill="1" applyBorder="1" applyAlignment="1">
      <alignment horizontal="left" indent="1"/>
    </xf>
    <xf numFmtId="44" fontId="45" fillId="0" borderId="0" xfId="11" applyFont="1" applyFill="1" applyBorder="1" applyProtection="1">
      <protection locked="0"/>
    </xf>
    <xf numFmtId="44" fontId="45" fillId="0" borderId="0" xfId="11" applyFont="1" applyBorder="1" applyAlignment="1">
      <alignment horizontal="left" indent="1"/>
    </xf>
    <xf numFmtId="44" fontId="45" fillId="6" borderId="0" xfId="11" applyFont="1" applyFill="1" applyBorder="1" applyAlignment="1">
      <alignment horizontal="center" wrapText="1"/>
    </xf>
    <xf numFmtId="44" fontId="45" fillId="6" borderId="0" xfId="11" applyFont="1" applyFill="1"/>
    <xf numFmtId="44" fontId="45" fillId="0" borderId="0" xfId="11" applyFont="1" applyAlignment="1">
      <alignment horizontal="right"/>
    </xf>
    <xf numFmtId="44" fontId="45" fillId="0" borderId="0" xfId="11" applyFont="1" applyAlignment="1">
      <alignment horizontal="centerContinuous"/>
    </xf>
    <xf numFmtId="44" fontId="45" fillId="0" borderId="0" xfId="11" applyFont="1" applyFill="1" applyAlignment="1">
      <alignment horizontal="centerContinuous"/>
    </xf>
    <xf numFmtId="44" fontId="45" fillId="0" borderId="3" xfId="11" applyFont="1" applyBorder="1" applyAlignment="1">
      <alignment horizontal="center" vertical="center" wrapText="1"/>
    </xf>
    <xf numFmtId="44" fontId="48" fillId="9" borderId="0" xfId="11" applyFont="1" applyFill="1" applyAlignment="1">
      <alignment vertical="center"/>
    </xf>
    <xf numFmtId="41" fontId="45" fillId="0" borderId="3" xfId="9" applyNumberFormat="1" applyFont="1" applyFill="1" applyBorder="1" applyAlignment="1">
      <alignment horizontal="center" vertical="center" wrapText="1"/>
    </xf>
    <xf numFmtId="44" fontId="45" fillId="0" borderId="3" xfId="9" applyFont="1" applyFill="1" applyBorder="1" applyAlignment="1">
      <alignment horizontal="center" vertical="center" wrapText="1"/>
    </xf>
    <xf numFmtId="44" fontId="45" fillId="9" borderId="0" xfId="11" applyFont="1" applyFill="1" applyAlignment="1">
      <alignment horizontal="right" vertical="center" wrapText="1"/>
    </xf>
    <xf numFmtId="44" fontId="45" fillId="9" borderId="0" xfId="11" applyFont="1" applyFill="1" applyAlignment="1">
      <alignment vertical="center" wrapText="1"/>
    </xf>
    <xf numFmtId="44" fontId="45" fillId="0" borderId="0" xfId="11" applyFont="1" applyFill="1" applyAlignment="1">
      <alignment horizontal="right"/>
    </xf>
    <xf numFmtId="44" fontId="45" fillId="0" borderId="5" xfId="11" applyFont="1" applyBorder="1"/>
    <xf numFmtId="44" fontId="45" fillId="0" borderId="5" xfId="11" applyFont="1" applyFill="1" applyBorder="1" applyProtection="1">
      <protection locked="0"/>
    </xf>
    <xf numFmtId="44" fontId="45" fillId="6" borderId="0" xfId="11" applyFont="1" applyFill="1" applyBorder="1" applyProtection="1">
      <protection locked="0"/>
    </xf>
    <xf numFmtId="44" fontId="45" fillId="0" borderId="0" xfId="11" applyFont="1" applyFill="1" applyBorder="1" applyAlignment="1">
      <alignment wrapText="1"/>
    </xf>
    <xf numFmtId="44" fontId="45" fillId="0" borderId="0" xfId="11" applyFont="1" applyFill="1" applyBorder="1" applyAlignment="1">
      <alignment horizontal="left" wrapText="1" indent="1"/>
    </xf>
    <xf numFmtId="44" fontId="45" fillId="0" borderId="0" xfId="11" applyFont="1" applyFill="1" applyBorder="1" applyAlignment="1">
      <alignment horizontal="left" indent="2"/>
    </xf>
    <xf numFmtId="44" fontId="45" fillId="0" borderId="0" xfId="11" applyFont="1" applyFill="1" applyBorder="1" applyAlignment="1">
      <alignment horizontal="left" wrapText="1" indent="2"/>
    </xf>
    <xf numFmtId="44" fontId="45" fillId="0" borderId="0" xfId="11" applyFont="1" applyBorder="1" applyAlignment="1">
      <alignment horizontal="left" wrapText="1" indent="2"/>
    </xf>
    <xf numFmtId="44" fontId="45" fillId="0" borderId="0" xfId="11" applyFont="1" applyFill="1" applyBorder="1" applyAlignment="1" applyProtection="1">
      <protection locked="0"/>
    </xf>
    <xf numFmtId="43" fontId="17" fillId="0" borderId="4" xfId="10" applyFont="1" applyFill="1" applyBorder="1" applyAlignment="1">
      <alignment horizontal="center" vertical="center" wrapText="1"/>
    </xf>
    <xf numFmtId="41" fontId="17" fillId="0" borderId="4" xfId="9" applyNumberFormat="1" applyFont="1" applyFill="1" applyBorder="1" applyAlignment="1">
      <alignment horizontal="center" vertical="center" wrapText="1"/>
    </xf>
    <xf numFmtId="43" fontId="17" fillId="0" borderId="4" xfId="14" applyNumberFormat="1" applyFont="1" applyFill="1" applyBorder="1" applyAlignment="1">
      <alignment horizontal="center" vertical="center" wrapText="1"/>
    </xf>
    <xf numFmtId="44" fontId="17" fillId="0" borderId="4" xfId="9" applyFont="1" applyFill="1" applyBorder="1" applyAlignment="1">
      <alignment horizontal="center" vertical="center" wrapText="1"/>
    </xf>
    <xf numFmtId="43" fontId="17" fillId="0" borderId="0" xfId="14" applyNumberFormat="1" applyFont="1" applyFill="1" applyBorder="1" applyProtection="1">
      <protection locked="0"/>
    </xf>
    <xf numFmtId="43" fontId="17" fillId="0" borderId="0" xfId="14" applyNumberFormat="1" applyFont="1"/>
    <xf numFmtId="43" fontId="17" fillId="0" borderId="5" xfId="14" applyNumberFormat="1" applyFont="1" applyFill="1" applyBorder="1"/>
    <xf numFmtId="43" fontId="17" fillId="0" borderId="0" xfId="14" applyNumberFormat="1" applyFont="1" applyFill="1" applyBorder="1"/>
    <xf numFmtId="43" fontId="17" fillId="0" borderId="0" xfId="14" applyNumberFormat="1" applyFont="1" applyFill="1" applyBorder="1" applyAlignment="1">
      <alignment horizontal="center"/>
    </xf>
    <xf numFmtId="43" fontId="17" fillId="0" borderId="6" xfId="14" applyNumberFormat="1" applyFont="1" applyFill="1" applyBorder="1"/>
    <xf numFmtId="43" fontId="17" fillId="0" borderId="4" xfId="14" applyNumberFormat="1" applyFont="1" applyFill="1" applyBorder="1" applyProtection="1">
      <protection locked="0"/>
    </xf>
    <xf numFmtId="43" fontId="17" fillId="0" borderId="0" xfId="14" applyNumberFormat="1" applyFont="1" applyBorder="1" applyAlignment="1">
      <alignment horizontal="center"/>
    </xf>
    <xf numFmtId="43" fontId="17" fillId="0" borderId="6" xfId="14" applyNumberFormat="1" applyFont="1" applyFill="1" applyBorder="1" applyAlignment="1">
      <alignment horizontal="center"/>
    </xf>
    <xf numFmtId="44" fontId="17" fillId="0" borderId="4" xfId="9" applyFont="1" applyFill="1" applyBorder="1" applyAlignment="1">
      <alignment horizontal="center" vertical="center" wrapText="1"/>
    </xf>
    <xf numFmtId="44" fontId="48" fillId="0" borderId="0" xfId="9" applyFont="1" applyFill="1" applyBorder="1" applyAlignment="1">
      <alignment horizontal="left"/>
    </xf>
    <xf numFmtId="44" fontId="45" fillId="0" borderId="0" xfId="9" applyFont="1" applyFill="1" applyBorder="1" applyAlignment="1">
      <alignment horizontal="left" wrapText="1" indent="1"/>
    </xf>
    <xf numFmtId="44" fontId="45" fillId="0" borderId="0" xfId="9" applyFont="1" applyFill="1" applyBorder="1" applyAlignment="1">
      <alignment horizontal="left" indent="2"/>
    </xf>
    <xf numFmtId="0" fontId="17" fillId="0" borderId="0" xfId="13"/>
    <xf numFmtId="0" fontId="17" fillId="0" borderId="0" xfId="14" applyFont="1"/>
    <xf numFmtId="0" fontId="45" fillId="0" borderId="0" xfId="14" applyFont="1" applyBorder="1"/>
    <xf numFmtId="44" fontId="45" fillId="0" borderId="0" xfId="9" applyFont="1" applyFill="1" applyBorder="1" applyAlignment="1">
      <alignment wrapText="1"/>
    </xf>
    <xf numFmtId="44" fontId="17" fillId="0" borderId="0" xfId="11" applyFont="1" applyFill="1" applyBorder="1" applyAlignment="1">
      <alignment horizontal="center" vertical="center"/>
    </xf>
    <xf numFmtId="44" fontId="17" fillId="0" borderId="0" xfId="11" applyFont="1" applyAlignment="1">
      <alignment vertical="center"/>
    </xf>
    <xf numFmtId="44" fontId="45" fillId="0" borderId="0" xfId="11" applyFont="1" applyFill="1" applyAlignment="1">
      <alignment horizontal="left"/>
    </xf>
    <xf numFmtId="44" fontId="45" fillId="0" borderId="0" xfId="11" applyFont="1" applyAlignment="1">
      <alignment horizontal="left"/>
    </xf>
    <xf numFmtId="44" fontId="45" fillId="6" borderId="0" xfId="11" applyFont="1" applyFill="1" applyBorder="1" applyAlignment="1">
      <alignment wrapText="1"/>
    </xf>
    <xf numFmtId="166" fontId="17" fillId="0" borderId="0" xfId="11" applyNumberFormat="1" applyFont="1" applyFill="1" applyBorder="1" applyProtection="1">
      <protection locked="0"/>
    </xf>
    <xf numFmtId="166" fontId="17" fillId="0" borderId="4" xfId="11" applyNumberFormat="1" applyFont="1" applyFill="1" applyBorder="1"/>
    <xf numFmtId="166" fontId="17" fillId="0" borderId="0" xfId="11" applyNumberFormat="1" applyFont="1" applyFill="1" applyBorder="1"/>
    <xf numFmtId="166" fontId="17" fillId="6" borderId="0" xfId="11" applyNumberFormat="1" applyFont="1" applyFill="1" applyBorder="1" applyAlignment="1">
      <alignment horizontal="center"/>
    </xf>
    <xf numFmtId="166" fontId="17" fillId="0" borderId="4" xfId="11" applyNumberFormat="1" applyFont="1" applyFill="1" applyBorder="1" applyProtection="1">
      <protection locked="0"/>
    </xf>
    <xf numFmtId="166" fontId="17" fillId="0" borderId="0" xfId="11" applyNumberFormat="1" applyFont="1" applyFill="1" applyBorder="1" applyAlignment="1">
      <alignment horizontal="center"/>
    </xf>
    <xf numFmtId="166" fontId="17" fillId="0" borderId="3" xfId="11" applyNumberFormat="1" applyFont="1" applyFill="1" applyBorder="1" applyProtection="1">
      <protection locked="0"/>
    </xf>
    <xf numFmtId="166" fontId="17" fillId="0" borderId="0" xfId="11" applyNumberFormat="1" applyFont="1"/>
    <xf numFmtId="166" fontId="17" fillId="0" borderId="0" xfId="11" applyNumberFormat="1" applyFont="1" applyAlignment="1">
      <alignment horizontal="center"/>
    </xf>
    <xf numFmtId="166" fontId="17" fillId="0" borderId="0" xfId="11" applyNumberFormat="1" applyFont="1" applyFill="1"/>
    <xf numFmtId="0" fontId="17" fillId="0" borderId="3" xfId="14" applyFont="1" applyFill="1" applyBorder="1" applyAlignment="1" applyProtection="1">
      <alignment horizontal="left"/>
    </xf>
    <xf numFmtId="0" fontId="17" fillId="0" borderId="0" xfId="14" applyFont="1" applyFill="1" applyAlignment="1" applyProtection="1">
      <alignment horizontal="center"/>
    </xf>
    <xf numFmtId="0" fontId="17" fillId="0" borderId="4" xfId="14" applyFont="1" applyFill="1" applyBorder="1" applyAlignment="1" applyProtection="1">
      <alignment horizontal="left"/>
    </xf>
    <xf numFmtId="0" fontId="17" fillId="0" borderId="3" xfId="14" applyFont="1" applyFill="1" applyBorder="1" applyAlignment="1" applyProtection="1">
      <alignment horizontal="left"/>
    </xf>
    <xf numFmtId="0" fontId="53" fillId="0" borderId="3" xfId="949" applyFill="1" applyBorder="1" applyAlignment="1" applyProtection="1">
      <alignment horizontal="left"/>
    </xf>
    <xf numFmtId="0" fontId="53" fillId="0" borderId="4" xfId="949" applyFill="1" applyBorder="1" applyAlignment="1" applyProtection="1">
      <alignment horizontal="left"/>
    </xf>
    <xf numFmtId="44" fontId="45" fillId="0" borderId="4" xfId="11" applyFont="1" applyFill="1" applyBorder="1" applyAlignment="1">
      <alignment horizontal="center" vertical="center" wrapText="1"/>
    </xf>
    <xf numFmtId="44" fontId="48" fillId="9" borderId="14" xfId="11" applyFont="1" applyFill="1" applyBorder="1" applyAlignment="1">
      <alignment horizontal="center" vertical="center"/>
    </xf>
    <xf numFmtId="44" fontId="48" fillId="9" borderId="15" xfId="11" applyFont="1" applyFill="1" applyBorder="1" applyAlignment="1">
      <alignment horizontal="center" vertical="center"/>
    </xf>
    <xf numFmtId="44" fontId="45" fillId="0" borderId="0" xfId="11" applyFont="1" applyFill="1" applyAlignment="1" applyProtection="1">
      <alignment horizontal="center"/>
      <protection locked="0"/>
    </xf>
    <xf numFmtId="44" fontId="45" fillId="0" borderId="0" xfId="11" applyFont="1" applyFill="1" applyAlignment="1">
      <alignment horizontal="center"/>
    </xf>
    <xf numFmtId="44" fontId="45" fillId="0" borderId="0" xfId="11" quotePrefix="1" applyFont="1" applyFill="1" applyAlignment="1">
      <alignment horizontal="center"/>
    </xf>
    <xf numFmtId="44" fontId="45" fillId="0" borderId="3" xfId="11" applyFont="1" applyBorder="1" applyAlignment="1">
      <alignment horizontal="center"/>
    </xf>
    <xf numFmtId="44" fontId="50" fillId="9" borderId="17" xfId="11" applyFont="1" applyFill="1" applyBorder="1" applyAlignment="1">
      <alignment horizontal="left" vertical="top" wrapText="1"/>
    </xf>
    <xf numFmtId="44" fontId="50" fillId="9" borderId="0" xfId="11" applyFont="1" applyFill="1" applyAlignment="1">
      <alignment horizontal="left" vertical="top" wrapText="1"/>
    </xf>
    <xf numFmtId="44" fontId="48" fillId="9" borderId="5" xfId="11" applyFont="1" applyFill="1" applyBorder="1" applyAlignment="1">
      <alignment horizontal="center" vertical="center"/>
    </xf>
    <xf numFmtId="44" fontId="48" fillId="9" borderId="16" xfId="11" applyFont="1" applyFill="1" applyBorder="1" applyAlignment="1">
      <alignment horizontal="center" vertical="center"/>
    </xf>
    <xf numFmtId="44" fontId="47" fillId="9" borderId="14" xfId="11" applyFont="1" applyFill="1" applyBorder="1" applyAlignment="1">
      <alignment horizontal="left" vertical="center"/>
    </xf>
    <xf numFmtId="44" fontId="47" fillId="9" borderId="15" xfId="11" applyFont="1" applyFill="1" applyBorder="1" applyAlignment="1">
      <alignment horizontal="left" vertical="center"/>
    </xf>
    <xf numFmtId="44" fontId="45" fillId="0" borderId="3" xfId="11" applyFont="1" applyFill="1" applyBorder="1" applyAlignment="1">
      <alignment horizontal="center"/>
    </xf>
    <xf numFmtId="44" fontId="17" fillId="0" borderId="0" xfId="11" applyFont="1" applyAlignment="1">
      <alignment horizontal="center"/>
    </xf>
    <xf numFmtId="44" fontId="17" fillId="0" borderId="3" xfId="11" applyFont="1" applyBorder="1" applyAlignment="1">
      <alignment horizontal="center"/>
    </xf>
    <xf numFmtId="44" fontId="17" fillId="0" borderId="0" xfId="11" applyFont="1" applyFill="1" applyAlignment="1" applyProtection="1">
      <alignment horizontal="center"/>
      <protection locked="0"/>
    </xf>
    <xf numFmtId="44" fontId="17" fillId="0" borderId="0" xfId="11" applyFont="1" applyFill="1" applyAlignment="1">
      <alignment horizontal="center"/>
    </xf>
    <xf numFmtId="44" fontId="17" fillId="0" borderId="0" xfId="11" quotePrefix="1" applyFont="1" applyFill="1" applyAlignment="1">
      <alignment horizontal="center"/>
    </xf>
    <xf numFmtId="3" fontId="17" fillId="0" borderId="0" xfId="14" applyNumberFormat="1" applyFont="1" applyFill="1" applyAlignment="1" applyProtection="1">
      <alignment horizontal="center"/>
      <protection locked="0"/>
    </xf>
    <xf numFmtId="3" fontId="17" fillId="0" borderId="0" xfId="14" applyNumberFormat="1" applyFont="1" applyFill="1" applyAlignment="1">
      <alignment horizontal="center"/>
    </xf>
    <xf numFmtId="49" fontId="17" fillId="0" borderId="0" xfId="14" applyNumberFormat="1" applyFont="1" applyFill="1" applyAlignment="1">
      <alignment horizontal="center"/>
    </xf>
    <xf numFmtId="0" fontId="43" fillId="8" borderId="14" xfId="0" applyFont="1" applyFill="1" applyBorder="1" applyAlignment="1">
      <alignment horizontal="left" vertical="top" wrapText="1"/>
    </xf>
    <xf numFmtId="0" fontId="43" fillId="8" borderId="4" xfId="0" applyFont="1" applyFill="1" applyBorder="1" applyAlignment="1">
      <alignment horizontal="left" vertical="top" wrapText="1"/>
    </xf>
    <xf numFmtId="0" fontId="43" fillId="8" borderId="15" xfId="0" applyFont="1" applyFill="1" applyBorder="1" applyAlignment="1">
      <alignment horizontal="left" vertical="top" wrapText="1"/>
    </xf>
    <xf numFmtId="44" fontId="17" fillId="0" borderId="0" xfId="11" applyFont="1" applyFill="1" applyAlignment="1" applyProtection="1">
      <alignment horizontal="center" vertical="center"/>
      <protection locked="0"/>
    </xf>
    <xf numFmtId="44" fontId="17" fillId="0" borderId="0" xfId="11" applyFont="1" applyFill="1" applyAlignment="1">
      <alignment horizontal="center" vertical="center"/>
    </xf>
    <xf numFmtId="0" fontId="20" fillId="0" borderId="0" xfId="8" applyFont="1" applyAlignment="1" applyProtection="1">
      <alignment horizontal="center"/>
      <protection locked="0"/>
    </xf>
    <xf numFmtId="0" fontId="20" fillId="0" borderId="0" xfId="8" applyFont="1" applyAlignment="1">
      <alignment horizontal="center"/>
    </xf>
    <xf numFmtId="4" fontId="20" fillId="0" borderId="0" xfId="8" applyNumberFormat="1" applyFont="1" applyAlignment="1">
      <alignment horizontal="center"/>
    </xf>
  </cellXfs>
  <cellStyles count="950">
    <cellStyle name="Comma 2" xfId="1"/>
    <cellStyle name="Comma 2 2" xfId="188"/>
    <cellStyle name="Comma 2 2 2" xfId="224"/>
    <cellStyle name="Comma 2 2 2 2" xfId="533"/>
    <cellStyle name="Comma 2 2 2 3" xfId="840"/>
    <cellStyle name="Comma 2 2 3" xfId="258"/>
    <cellStyle name="Comma 2 2 3 2" xfId="567"/>
    <cellStyle name="Comma 2 2 3 3" xfId="874"/>
    <cellStyle name="Comma 2 2 4" xfId="297"/>
    <cellStyle name="Comma 2 2 4 2" xfId="604"/>
    <cellStyle name="Comma 2 2 4 3" xfId="911"/>
    <cellStyle name="Comma 2 2 5" xfId="334"/>
    <cellStyle name="Comma 2 2 5 2" xfId="641"/>
    <cellStyle name="Comma 2 2 5 3" xfId="948"/>
    <cellStyle name="Comma 2 2 6" xfId="497"/>
    <cellStyle name="Comma 2 2 7" xfId="804"/>
    <cellStyle name="Comma 2 3" xfId="261"/>
    <cellStyle name="Comma 3" xfId="10"/>
    <cellStyle name="Comma 4" xfId="16"/>
    <cellStyle name="Comma 4 10" xfId="124"/>
    <cellStyle name="Comma 4 10 2" xfId="433"/>
    <cellStyle name="Comma 4 10 3" xfId="740"/>
    <cellStyle name="Comma 4 11" xfId="156"/>
    <cellStyle name="Comma 4 11 2" xfId="465"/>
    <cellStyle name="Comma 4 11 3" xfId="772"/>
    <cellStyle name="Comma 4 12" xfId="190"/>
    <cellStyle name="Comma 4 12 2" xfId="499"/>
    <cellStyle name="Comma 4 12 3" xfId="806"/>
    <cellStyle name="Comma 4 13" xfId="226"/>
    <cellStyle name="Comma 4 13 2" xfId="535"/>
    <cellStyle name="Comma 4 13 3" xfId="842"/>
    <cellStyle name="Comma 4 14" xfId="264"/>
    <cellStyle name="Comma 4 14 2" xfId="571"/>
    <cellStyle name="Comma 4 14 3" xfId="878"/>
    <cellStyle name="Comma 4 15" xfId="300"/>
    <cellStyle name="Comma 4 15 2" xfId="607"/>
    <cellStyle name="Comma 4 15 3" xfId="914"/>
    <cellStyle name="Comma 4 16" xfId="336"/>
    <cellStyle name="Comma 4 17" xfId="643"/>
    <cellStyle name="Comma 4 2" xfId="19"/>
    <cellStyle name="Comma 4 2 10" xfId="228"/>
    <cellStyle name="Comma 4 2 10 2" xfId="537"/>
    <cellStyle name="Comma 4 2 10 3" xfId="844"/>
    <cellStyle name="Comma 4 2 11" xfId="266"/>
    <cellStyle name="Comma 4 2 11 2" xfId="573"/>
    <cellStyle name="Comma 4 2 11 3" xfId="880"/>
    <cellStyle name="Comma 4 2 12" xfId="302"/>
    <cellStyle name="Comma 4 2 12 2" xfId="609"/>
    <cellStyle name="Comma 4 2 12 3" xfId="916"/>
    <cellStyle name="Comma 4 2 13" xfId="338"/>
    <cellStyle name="Comma 4 2 14" xfId="645"/>
    <cellStyle name="Comma 4 2 2" xfId="26"/>
    <cellStyle name="Comma 4 2 2 10" xfId="308"/>
    <cellStyle name="Comma 4 2 2 10 2" xfId="615"/>
    <cellStyle name="Comma 4 2 2 10 3" xfId="922"/>
    <cellStyle name="Comma 4 2 2 11" xfId="344"/>
    <cellStyle name="Comma 4 2 2 12" xfId="651"/>
    <cellStyle name="Comma 4 2 2 2" xfId="50"/>
    <cellStyle name="Comma 4 2 2 2 10" xfId="360"/>
    <cellStyle name="Comma 4 2 2 2 11" xfId="667"/>
    <cellStyle name="Comma 4 2 2 2 2" xfId="82"/>
    <cellStyle name="Comma 4 2 2 2 2 2" xfId="392"/>
    <cellStyle name="Comma 4 2 2 2 2 3" xfId="699"/>
    <cellStyle name="Comma 4 2 2 2 3" xfId="116"/>
    <cellStyle name="Comma 4 2 2 2 3 2" xfId="425"/>
    <cellStyle name="Comma 4 2 2 2 3 3" xfId="732"/>
    <cellStyle name="Comma 4 2 2 2 4" xfId="148"/>
    <cellStyle name="Comma 4 2 2 2 4 2" xfId="457"/>
    <cellStyle name="Comma 4 2 2 2 4 3" xfId="764"/>
    <cellStyle name="Comma 4 2 2 2 5" xfId="180"/>
    <cellStyle name="Comma 4 2 2 2 5 2" xfId="489"/>
    <cellStyle name="Comma 4 2 2 2 5 3" xfId="796"/>
    <cellStyle name="Comma 4 2 2 2 6" xfId="214"/>
    <cellStyle name="Comma 4 2 2 2 6 2" xfId="523"/>
    <cellStyle name="Comma 4 2 2 2 6 3" xfId="830"/>
    <cellStyle name="Comma 4 2 2 2 7" xfId="250"/>
    <cellStyle name="Comma 4 2 2 2 7 2" xfId="559"/>
    <cellStyle name="Comma 4 2 2 2 7 3" xfId="866"/>
    <cellStyle name="Comma 4 2 2 2 8" xfId="288"/>
    <cellStyle name="Comma 4 2 2 2 8 2" xfId="595"/>
    <cellStyle name="Comma 4 2 2 2 8 3" xfId="902"/>
    <cellStyle name="Comma 4 2 2 2 9" xfId="324"/>
    <cellStyle name="Comma 4 2 2 2 9 2" xfId="631"/>
    <cellStyle name="Comma 4 2 2 2 9 3" xfId="938"/>
    <cellStyle name="Comma 4 2 2 3" xfId="66"/>
    <cellStyle name="Comma 4 2 2 3 2" xfId="376"/>
    <cellStyle name="Comma 4 2 2 3 3" xfId="683"/>
    <cellStyle name="Comma 4 2 2 4" xfId="100"/>
    <cellStyle name="Comma 4 2 2 4 2" xfId="409"/>
    <cellStyle name="Comma 4 2 2 4 3" xfId="716"/>
    <cellStyle name="Comma 4 2 2 5" xfId="132"/>
    <cellStyle name="Comma 4 2 2 5 2" xfId="441"/>
    <cellStyle name="Comma 4 2 2 5 3" xfId="748"/>
    <cellStyle name="Comma 4 2 2 6" xfId="164"/>
    <cellStyle name="Comma 4 2 2 6 2" xfId="473"/>
    <cellStyle name="Comma 4 2 2 6 3" xfId="780"/>
    <cellStyle name="Comma 4 2 2 7" xfId="198"/>
    <cellStyle name="Comma 4 2 2 7 2" xfId="507"/>
    <cellStyle name="Comma 4 2 2 7 3" xfId="814"/>
    <cellStyle name="Comma 4 2 2 8" xfId="234"/>
    <cellStyle name="Comma 4 2 2 8 2" xfId="543"/>
    <cellStyle name="Comma 4 2 2 8 3" xfId="850"/>
    <cellStyle name="Comma 4 2 2 9" xfId="272"/>
    <cellStyle name="Comma 4 2 2 9 2" xfId="579"/>
    <cellStyle name="Comma 4 2 2 9 3" xfId="886"/>
    <cellStyle name="Comma 4 2 3" xfId="35"/>
    <cellStyle name="Comma 4 2 4" xfId="44"/>
    <cellStyle name="Comma 4 2 4 10" xfId="354"/>
    <cellStyle name="Comma 4 2 4 11" xfId="661"/>
    <cellStyle name="Comma 4 2 4 2" xfId="76"/>
    <cellStyle name="Comma 4 2 4 2 2" xfId="386"/>
    <cellStyle name="Comma 4 2 4 2 3" xfId="693"/>
    <cellStyle name="Comma 4 2 4 3" xfId="110"/>
    <cellStyle name="Comma 4 2 4 3 2" xfId="419"/>
    <cellStyle name="Comma 4 2 4 3 3" xfId="726"/>
    <cellStyle name="Comma 4 2 4 4" xfId="142"/>
    <cellStyle name="Comma 4 2 4 4 2" xfId="451"/>
    <cellStyle name="Comma 4 2 4 4 3" xfId="758"/>
    <cellStyle name="Comma 4 2 4 5" xfId="174"/>
    <cellStyle name="Comma 4 2 4 5 2" xfId="483"/>
    <cellStyle name="Comma 4 2 4 5 3" xfId="790"/>
    <cellStyle name="Comma 4 2 4 6" xfId="208"/>
    <cellStyle name="Comma 4 2 4 6 2" xfId="517"/>
    <cellStyle name="Comma 4 2 4 6 3" xfId="824"/>
    <cellStyle name="Comma 4 2 4 7" xfId="244"/>
    <cellStyle name="Comma 4 2 4 7 2" xfId="553"/>
    <cellStyle name="Comma 4 2 4 7 3" xfId="860"/>
    <cellStyle name="Comma 4 2 4 8" xfId="282"/>
    <cellStyle name="Comma 4 2 4 8 2" xfId="589"/>
    <cellStyle name="Comma 4 2 4 8 3" xfId="896"/>
    <cellStyle name="Comma 4 2 4 9" xfId="318"/>
    <cellStyle name="Comma 4 2 4 9 2" xfId="625"/>
    <cellStyle name="Comma 4 2 4 9 3" xfId="932"/>
    <cellStyle name="Comma 4 2 5" xfId="60"/>
    <cellStyle name="Comma 4 2 5 2" xfId="370"/>
    <cellStyle name="Comma 4 2 5 3" xfId="677"/>
    <cellStyle name="Comma 4 2 6" xfId="94"/>
    <cellStyle name="Comma 4 2 6 2" xfId="403"/>
    <cellStyle name="Comma 4 2 6 3" xfId="710"/>
    <cellStyle name="Comma 4 2 7" xfId="126"/>
    <cellStyle name="Comma 4 2 7 2" xfId="435"/>
    <cellStyle name="Comma 4 2 7 3" xfId="742"/>
    <cellStyle name="Comma 4 2 8" xfId="158"/>
    <cellStyle name="Comma 4 2 8 2" xfId="467"/>
    <cellStyle name="Comma 4 2 8 3" xfId="774"/>
    <cellStyle name="Comma 4 2 9" xfId="192"/>
    <cellStyle name="Comma 4 2 9 2" xfId="501"/>
    <cellStyle name="Comma 4 2 9 3" xfId="808"/>
    <cellStyle name="Comma 4 3" xfId="21"/>
    <cellStyle name="Comma 4 3 10" xfId="268"/>
    <cellStyle name="Comma 4 3 10 2" xfId="575"/>
    <cellStyle name="Comma 4 3 10 3" xfId="882"/>
    <cellStyle name="Comma 4 3 11" xfId="304"/>
    <cellStyle name="Comma 4 3 11 2" xfId="611"/>
    <cellStyle name="Comma 4 3 11 3" xfId="918"/>
    <cellStyle name="Comma 4 3 12" xfId="340"/>
    <cellStyle name="Comma 4 3 13" xfId="647"/>
    <cellStyle name="Comma 4 3 2" xfId="28"/>
    <cellStyle name="Comma 4 3 2 10" xfId="310"/>
    <cellStyle name="Comma 4 3 2 10 2" xfId="617"/>
    <cellStyle name="Comma 4 3 2 10 3" xfId="924"/>
    <cellStyle name="Comma 4 3 2 11" xfId="346"/>
    <cellStyle name="Comma 4 3 2 12" xfId="653"/>
    <cellStyle name="Comma 4 3 2 2" xfId="52"/>
    <cellStyle name="Comma 4 3 2 2 10" xfId="362"/>
    <cellStyle name="Comma 4 3 2 2 11" xfId="669"/>
    <cellStyle name="Comma 4 3 2 2 2" xfId="84"/>
    <cellStyle name="Comma 4 3 2 2 2 2" xfId="394"/>
    <cellStyle name="Comma 4 3 2 2 2 3" xfId="701"/>
    <cellStyle name="Comma 4 3 2 2 3" xfId="118"/>
    <cellStyle name="Comma 4 3 2 2 3 2" xfId="427"/>
    <cellStyle name="Comma 4 3 2 2 3 3" xfId="734"/>
    <cellStyle name="Comma 4 3 2 2 4" xfId="150"/>
    <cellStyle name="Comma 4 3 2 2 4 2" xfId="459"/>
    <cellStyle name="Comma 4 3 2 2 4 3" xfId="766"/>
    <cellStyle name="Comma 4 3 2 2 5" xfId="182"/>
    <cellStyle name="Comma 4 3 2 2 5 2" xfId="491"/>
    <cellStyle name="Comma 4 3 2 2 5 3" xfId="798"/>
    <cellStyle name="Comma 4 3 2 2 6" xfId="216"/>
    <cellStyle name="Comma 4 3 2 2 6 2" xfId="525"/>
    <cellStyle name="Comma 4 3 2 2 6 3" xfId="832"/>
    <cellStyle name="Comma 4 3 2 2 7" xfId="252"/>
    <cellStyle name="Comma 4 3 2 2 7 2" xfId="561"/>
    <cellStyle name="Comma 4 3 2 2 7 3" xfId="868"/>
    <cellStyle name="Comma 4 3 2 2 8" xfId="290"/>
    <cellStyle name="Comma 4 3 2 2 8 2" xfId="597"/>
    <cellStyle name="Comma 4 3 2 2 8 3" xfId="904"/>
    <cellStyle name="Comma 4 3 2 2 9" xfId="326"/>
    <cellStyle name="Comma 4 3 2 2 9 2" xfId="633"/>
    <cellStyle name="Comma 4 3 2 2 9 3" xfId="940"/>
    <cellStyle name="Comma 4 3 2 3" xfId="68"/>
    <cellStyle name="Comma 4 3 2 3 2" xfId="378"/>
    <cellStyle name="Comma 4 3 2 3 3" xfId="685"/>
    <cellStyle name="Comma 4 3 2 4" xfId="102"/>
    <cellStyle name="Comma 4 3 2 4 2" xfId="411"/>
    <cellStyle name="Comma 4 3 2 4 3" xfId="718"/>
    <cellStyle name="Comma 4 3 2 5" xfId="134"/>
    <cellStyle name="Comma 4 3 2 5 2" xfId="443"/>
    <cellStyle name="Comma 4 3 2 5 3" xfId="750"/>
    <cellStyle name="Comma 4 3 2 6" xfId="166"/>
    <cellStyle name="Comma 4 3 2 6 2" xfId="475"/>
    <cellStyle name="Comma 4 3 2 6 3" xfId="782"/>
    <cellStyle name="Comma 4 3 2 7" xfId="200"/>
    <cellStyle name="Comma 4 3 2 7 2" xfId="509"/>
    <cellStyle name="Comma 4 3 2 7 3" xfId="816"/>
    <cellStyle name="Comma 4 3 2 8" xfId="236"/>
    <cellStyle name="Comma 4 3 2 8 2" xfId="545"/>
    <cellStyle name="Comma 4 3 2 8 3" xfId="852"/>
    <cellStyle name="Comma 4 3 2 9" xfId="274"/>
    <cellStyle name="Comma 4 3 2 9 2" xfId="581"/>
    <cellStyle name="Comma 4 3 2 9 3" xfId="888"/>
    <cellStyle name="Comma 4 3 3" xfId="46"/>
    <cellStyle name="Comma 4 3 3 10" xfId="356"/>
    <cellStyle name="Comma 4 3 3 11" xfId="663"/>
    <cellStyle name="Comma 4 3 3 2" xfId="78"/>
    <cellStyle name="Comma 4 3 3 2 2" xfId="388"/>
    <cellStyle name="Comma 4 3 3 2 3" xfId="695"/>
    <cellStyle name="Comma 4 3 3 3" xfId="112"/>
    <cellStyle name="Comma 4 3 3 3 2" xfId="421"/>
    <cellStyle name="Comma 4 3 3 3 3" xfId="728"/>
    <cellStyle name="Comma 4 3 3 4" xfId="144"/>
    <cellStyle name="Comma 4 3 3 4 2" xfId="453"/>
    <cellStyle name="Comma 4 3 3 4 3" xfId="760"/>
    <cellStyle name="Comma 4 3 3 5" xfId="176"/>
    <cellStyle name="Comma 4 3 3 5 2" xfId="485"/>
    <cellStyle name="Comma 4 3 3 5 3" xfId="792"/>
    <cellStyle name="Comma 4 3 3 6" xfId="210"/>
    <cellStyle name="Comma 4 3 3 6 2" xfId="519"/>
    <cellStyle name="Comma 4 3 3 6 3" xfId="826"/>
    <cellStyle name="Comma 4 3 3 7" xfId="246"/>
    <cellStyle name="Comma 4 3 3 7 2" xfId="555"/>
    <cellStyle name="Comma 4 3 3 7 3" xfId="862"/>
    <cellStyle name="Comma 4 3 3 8" xfId="284"/>
    <cellStyle name="Comma 4 3 3 8 2" xfId="591"/>
    <cellStyle name="Comma 4 3 3 8 3" xfId="898"/>
    <cellStyle name="Comma 4 3 3 9" xfId="320"/>
    <cellStyle name="Comma 4 3 3 9 2" xfId="627"/>
    <cellStyle name="Comma 4 3 3 9 3" xfId="934"/>
    <cellStyle name="Comma 4 3 4" xfId="62"/>
    <cellStyle name="Comma 4 3 4 2" xfId="372"/>
    <cellStyle name="Comma 4 3 4 3" xfId="679"/>
    <cellStyle name="Comma 4 3 5" xfId="96"/>
    <cellStyle name="Comma 4 3 5 2" xfId="405"/>
    <cellStyle name="Comma 4 3 5 3" xfId="712"/>
    <cellStyle name="Comma 4 3 6" xfId="128"/>
    <cellStyle name="Comma 4 3 6 2" xfId="437"/>
    <cellStyle name="Comma 4 3 6 3" xfId="744"/>
    <cellStyle name="Comma 4 3 7" xfId="160"/>
    <cellStyle name="Comma 4 3 7 2" xfId="469"/>
    <cellStyle name="Comma 4 3 7 3" xfId="776"/>
    <cellStyle name="Comma 4 3 8" xfId="194"/>
    <cellStyle name="Comma 4 3 8 2" xfId="503"/>
    <cellStyle name="Comma 4 3 8 3" xfId="810"/>
    <cellStyle name="Comma 4 3 9" xfId="230"/>
    <cellStyle name="Comma 4 3 9 2" xfId="539"/>
    <cellStyle name="Comma 4 3 9 3" xfId="846"/>
    <cellStyle name="Comma 4 4" xfId="23"/>
    <cellStyle name="Comma 4 4 10" xfId="306"/>
    <cellStyle name="Comma 4 4 10 2" xfId="613"/>
    <cellStyle name="Comma 4 4 10 3" xfId="920"/>
    <cellStyle name="Comma 4 4 11" xfId="342"/>
    <cellStyle name="Comma 4 4 12" xfId="649"/>
    <cellStyle name="Comma 4 4 2" xfId="48"/>
    <cellStyle name="Comma 4 4 2 10" xfId="358"/>
    <cellStyle name="Comma 4 4 2 11" xfId="665"/>
    <cellStyle name="Comma 4 4 2 2" xfId="80"/>
    <cellStyle name="Comma 4 4 2 2 2" xfId="390"/>
    <cellStyle name="Comma 4 4 2 2 3" xfId="697"/>
    <cellStyle name="Comma 4 4 2 3" xfId="114"/>
    <cellStyle name="Comma 4 4 2 3 2" xfId="423"/>
    <cellStyle name="Comma 4 4 2 3 3" xfId="730"/>
    <cellStyle name="Comma 4 4 2 4" xfId="146"/>
    <cellStyle name="Comma 4 4 2 4 2" xfId="455"/>
    <cellStyle name="Comma 4 4 2 4 3" xfId="762"/>
    <cellStyle name="Comma 4 4 2 5" xfId="178"/>
    <cellStyle name="Comma 4 4 2 5 2" xfId="487"/>
    <cellStyle name="Comma 4 4 2 5 3" xfId="794"/>
    <cellStyle name="Comma 4 4 2 6" xfId="212"/>
    <cellStyle name="Comma 4 4 2 6 2" xfId="521"/>
    <cellStyle name="Comma 4 4 2 6 3" xfId="828"/>
    <cellStyle name="Comma 4 4 2 7" xfId="248"/>
    <cellStyle name="Comma 4 4 2 7 2" xfId="557"/>
    <cellStyle name="Comma 4 4 2 7 3" xfId="864"/>
    <cellStyle name="Comma 4 4 2 8" xfId="286"/>
    <cellStyle name="Comma 4 4 2 8 2" xfId="593"/>
    <cellStyle name="Comma 4 4 2 8 3" xfId="900"/>
    <cellStyle name="Comma 4 4 2 9" xfId="322"/>
    <cellStyle name="Comma 4 4 2 9 2" xfId="629"/>
    <cellStyle name="Comma 4 4 2 9 3" xfId="936"/>
    <cellStyle name="Comma 4 4 3" xfId="64"/>
    <cellStyle name="Comma 4 4 3 2" xfId="374"/>
    <cellStyle name="Comma 4 4 3 3" xfId="681"/>
    <cellStyle name="Comma 4 4 4" xfId="98"/>
    <cellStyle name="Comma 4 4 4 2" xfId="407"/>
    <cellStyle name="Comma 4 4 4 3" xfId="714"/>
    <cellStyle name="Comma 4 4 5" xfId="130"/>
    <cellStyle name="Comma 4 4 5 2" xfId="439"/>
    <cellStyle name="Comma 4 4 5 3" xfId="746"/>
    <cellStyle name="Comma 4 4 6" xfId="162"/>
    <cellStyle name="Comma 4 4 6 2" xfId="471"/>
    <cellStyle name="Comma 4 4 6 3" xfId="778"/>
    <cellStyle name="Comma 4 4 7" xfId="196"/>
    <cellStyle name="Comma 4 4 7 2" xfId="505"/>
    <cellStyle name="Comma 4 4 7 3" xfId="812"/>
    <cellStyle name="Comma 4 4 8" xfId="232"/>
    <cellStyle name="Comma 4 4 8 2" xfId="541"/>
    <cellStyle name="Comma 4 4 8 3" xfId="848"/>
    <cellStyle name="Comma 4 4 9" xfId="270"/>
    <cellStyle name="Comma 4 4 9 2" xfId="577"/>
    <cellStyle name="Comma 4 4 9 3" xfId="884"/>
    <cellStyle name="Comma 4 5" xfId="30"/>
    <cellStyle name="Comma 4 5 10" xfId="312"/>
    <cellStyle name="Comma 4 5 10 2" xfId="619"/>
    <cellStyle name="Comma 4 5 10 3" xfId="926"/>
    <cellStyle name="Comma 4 5 11" xfId="348"/>
    <cellStyle name="Comma 4 5 12" xfId="655"/>
    <cellStyle name="Comma 4 5 2" xfId="54"/>
    <cellStyle name="Comma 4 5 2 10" xfId="364"/>
    <cellStyle name="Comma 4 5 2 11" xfId="671"/>
    <cellStyle name="Comma 4 5 2 2" xfId="86"/>
    <cellStyle name="Comma 4 5 2 2 2" xfId="396"/>
    <cellStyle name="Comma 4 5 2 2 3" xfId="703"/>
    <cellStyle name="Comma 4 5 2 3" xfId="120"/>
    <cellStyle name="Comma 4 5 2 3 2" xfId="429"/>
    <cellStyle name="Comma 4 5 2 3 3" xfId="736"/>
    <cellStyle name="Comma 4 5 2 4" xfId="152"/>
    <cellStyle name="Comma 4 5 2 4 2" xfId="461"/>
    <cellStyle name="Comma 4 5 2 4 3" xfId="768"/>
    <cellStyle name="Comma 4 5 2 5" xfId="184"/>
    <cellStyle name="Comma 4 5 2 5 2" xfId="493"/>
    <cellStyle name="Comma 4 5 2 5 3" xfId="800"/>
    <cellStyle name="Comma 4 5 2 6" xfId="218"/>
    <cellStyle name="Comma 4 5 2 6 2" xfId="527"/>
    <cellStyle name="Comma 4 5 2 6 3" xfId="834"/>
    <cellStyle name="Comma 4 5 2 7" xfId="254"/>
    <cellStyle name="Comma 4 5 2 7 2" xfId="563"/>
    <cellStyle name="Comma 4 5 2 7 3" xfId="870"/>
    <cellStyle name="Comma 4 5 2 8" xfId="292"/>
    <cellStyle name="Comma 4 5 2 8 2" xfId="599"/>
    <cellStyle name="Comma 4 5 2 8 3" xfId="906"/>
    <cellStyle name="Comma 4 5 2 9" xfId="328"/>
    <cellStyle name="Comma 4 5 2 9 2" xfId="635"/>
    <cellStyle name="Comma 4 5 2 9 3" xfId="942"/>
    <cellStyle name="Comma 4 5 3" xfId="70"/>
    <cellStyle name="Comma 4 5 3 2" xfId="380"/>
    <cellStyle name="Comma 4 5 3 3" xfId="687"/>
    <cellStyle name="Comma 4 5 4" xfId="104"/>
    <cellStyle name="Comma 4 5 4 2" xfId="413"/>
    <cellStyle name="Comma 4 5 4 3" xfId="720"/>
    <cellStyle name="Comma 4 5 5" xfId="136"/>
    <cellStyle name="Comma 4 5 5 2" xfId="445"/>
    <cellStyle name="Comma 4 5 5 3" xfId="752"/>
    <cellStyle name="Comma 4 5 6" xfId="168"/>
    <cellStyle name="Comma 4 5 6 2" xfId="477"/>
    <cellStyle name="Comma 4 5 6 3" xfId="784"/>
    <cellStyle name="Comma 4 5 7" xfId="202"/>
    <cellStyle name="Comma 4 5 7 2" xfId="511"/>
    <cellStyle name="Comma 4 5 7 3" xfId="818"/>
    <cellStyle name="Comma 4 5 8" xfId="238"/>
    <cellStyle name="Comma 4 5 8 2" xfId="547"/>
    <cellStyle name="Comma 4 5 8 3" xfId="854"/>
    <cellStyle name="Comma 4 5 9" xfId="276"/>
    <cellStyle name="Comma 4 5 9 2" xfId="583"/>
    <cellStyle name="Comma 4 5 9 3" xfId="890"/>
    <cellStyle name="Comma 4 6" xfId="32"/>
    <cellStyle name="Comma 4 6 10" xfId="314"/>
    <cellStyle name="Comma 4 6 10 2" xfId="621"/>
    <cellStyle name="Comma 4 6 10 3" xfId="928"/>
    <cellStyle name="Comma 4 6 11" xfId="350"/>
    <cellStyle name="Comma 4 6 12" xfId="657"/>
    <cellStyle name="Comma 4 6 2" xfId="56"/>
    <cellStyle name="Comma 4 6 2 10" xfId="366"/>
    <cellStyle name="Comma 4 6 2 11" xfId="673"/>
    <cellStyle name="Comma 4 6 2 2" xfId="88"/>
    <cellStyle name="Comma 4 6 2 2 2" xfId="398"/>
    <cellStyle name="Comma 4 6 2 2 3" xfId="705"/>
    <cellStyle name="Comma 4 6 2 3" xfId="122"/>
    <cellStyle name="Comma 4 6 2 3 2" xfId="431"/>
    <cellStyle name="Comma 4 6 2 3 3" xfId="738"/>
    <cellStyle name="Comma 4 6 2 4" xfId="154"/>
    <cellStyle name="Comma 4 6 2 4 2" xfId="463"/>
    <cellStyle name="Comma 4 6 2 4 3" xfId="770"/>
    <cellStyle name="Comma 4 6 2 5" xfId="186"/>
    <cellStyle name="Comma 4 6 2 5 2" xfId="495"/>
    <cellStyle name="Comma 4 6 2 5 3" xfId="802"/>
    <cellStyle name="Comma 4 6 2 6" xfId="220"/>
    <cellStyle name="Comma 4 6 2 6 2" xfId="529"/>
    <cellStyle name="Comma 4 6 2 6 3" xfId="836"/>
    <cellStyle name="Comma 4 6 2 7" xfId="256"/>
    <cellStyle name="Comma 4 6 2 7 2" xfId="565"/>
    <cellStyle name="Comma 4 6 2 7 3" xfId="872"/>
    <cellStyle name="Comma 4 6 2 8" xfId="294"/>
    <cellStyle name="Comma 4 6 2 8 2" xfId="601"/>
    <cellStyle name="Comma 4 6 2 8 3" xfId="908"/>
    <cellStyle name="Comma 4 6 2 9" xfId="330"/>
    <cellStyle name="Comma 4 6 2 9 2" xfId="637"/>
    <cellStyle name="Comma 4 6 2 9 3" xfId="944"/>
    <cellStyle name="Comma 4 6 3" xfId="72"/>
    <cellStyle name="Comma 4 6 3 2" xfId="382"/>
    <cellStyle name="Comma 4 6 3 3" xfId="689"/>
    <cellStyle name="Comma 4 6 4" xfId="106"/>
    <cellStyle name="Comma 4 6 4 2" xfId="415"/>
    <cellStyle name="Comma 4 6 4 3" xfId="722"/>
    <cellStyle name="Comma 4 6 5" xfId="138"/>
    <cellStyle name="Comma 4 6 5 2" xfId="447"/>
    <cellStyle name="Comma 4 6 5 3" xfId="754"/>
    <cellStyle name="Comma 4 6 6" xfId="170"/>
    <cellStyle name="Comma 4 6 6 2" xfId="479"/>
    <cellStyle name="Comma 4 6 6 3" xfId="786"/>
    <cellStyle name="Comma 4 6 7" xfId="204"/>
    <cellStyle name="Comma 4 6 7 2" xfId="513"/>
    <cellStyle name="Comma 4 6 7 3" xfId="820"/>
    <cellStyle name="Comma 4 6 8" xfId="240"/>
    <cellStyle name="Comma 4 6 8 2" xfId="549"/>
    <cellStyle name="Comma 4 6 8 3" xfId="856"/>
    <cellStyle name="Comma 4 6 9" xfId="278"/>
    <cellStyle name="Comma 4 6 9 2" xfId="585"/>
    <cellStyle name="Comma 4 6 9 3" xfId="892"/>
    <cellStyle name="Comma 4 7" xfId="40"/>
    <cellStyle name="Comma 4 7 10" xfId="352"/>
    <cellStyle name="Comma 4 7 11" xfId="659"/>
    <cellStyle name="Comma 4 7 2" xfId="74"/>
    <cellStyle name="Comma 4 7 2 2" xfId="384"/>
    <cellStyle name="Comma 4 7 2 3" xfId="691"/>
    <cellStyle name="Comma 4 7 3" xfId="108"/>
    <cellStyle name="Comma 4 7 3 2" xfId="417"/>
    <cellStyle name="Comma 4 7 3 3" xfId="724"/>
    <cellStyle name="Comma 4 7 4" xfId="140"/>
    <cellStyle name="Comma 4 7 4 2" xfId="449"/>
    <cellStyle name="Comma 4 7 4 3" xfId="756"/>
    <cellStyle name="Comma 4 7 5" xfId="172"/>
    <cellStyle name="Comma 4 7 5 2" xfId="481"/>
    <cellStyle name="Comma 4 7 5 3" xfId="788"/>
    <cellStyle name="Comma 4 7 6" xfId="206"/>
    <cellStyle name="Comma 4 7 6 2" xfId="515"/>
    <cellStyle name="Comma 4 7 6 3" xfId="822"/>
    <cellStyle name="Comma 4 7 7" xfId="242"/>
    <cellStyle name="Comma 4 7 7 2" xfId="551"/>
    <cellStyle name="Comma 4 7 7 3" xfId="858"/>
    <cellStyle name="Comma 4 7 8" xfId="280"/>
    <cellStyle name="Comma 4 7 8 2" xfId="587"/>
    <cellStyle name="Comma 4 7 8 3" xfId="894"/>
    <cellStyle name="Comma 4 7 9" xfId="316"/>
    <cellStyle name="Comma 4 7 9 2" xfId="623"/>
    <cellStyle name="Comma 4 7 9 3" xfId="930"/>
    <cellStyle name="Comma 4 8" xfId="58"/>
    <cellStyle name="Comma 4 8 2" xfId="222"/>
    <cellStyle name="Comma 4 8 2 2" xfId="531"/>
    <cellStyle name="Comma 4 8 2 3" xfId="838"/>
    <cellStyle name="Comma 4 8 3" xfId="260"/>
    <cellStyle name="Comma 4 8 3 2" xfId="569"/>
    <cellStyle name="Comma 4 8 3 3" xfId="876"/>
    <cellStyle name="Comma 4 8 4" xfId="298"/>
    <cellStyle name="Comma 4 8 4 2" xfId="605"/>
    <cellStyle name="Comma 4 8 4 3" xfId="912"/>
    <cellStyle name="Comma 4 8 5" xfId="332"/>
    <cellStyle name="Comma 4 8 5 2" xfId="639"/>
    <cellStyle name="Comma 4 8 5 3" xfId="946"/>
    <cellStyle name="Comma 4 8 6" xfId="368"/>
    <cellStyle name="Comma 4 8 7" xfId="675"/>
    <cellStyle name="Comma 4 9" xfId="92"/>
    <cellStyle name="Comma 4 9 2" xfId="401"/>
    <cellStyle name="Comma 4 9 3" xfId="708"/>
    <cellStyle name="Comma 5" xfId="24"/>
    <cellStyle name="Comma 5 2" xfId="34"/>
    <cellStyle name="Currency" xfId="11" builtinId="4"/>
    <cellStyle name="Currency 2" xfId="9"/>
    <cellStyle name="Currency 3" xfId="36"/>
    <cellStyle name="Currency 4" xfId="42"/>
    <cellStyle name="Hyperlink" xfId="949" builtinId="8"/>
    <cellStyle name="Hyperlink 2" xfId="14"/>
    <cellStyle name="Hyperlink 3" xfId="17"/>
    <cellStyle name="Hyperlink 4" xfId="89"/>
    <cellStyle name="Hyperlink 4 2" xfId="399"/>
    <cellStyle name="Hyperlink 4 3" xfId="706"/>
    <cellStyle name="Normal" xfId="0" builtinId="0"/>
    <cellStyle name="Normal 2" xfId="2"/>
    <cellStyle name="Normal 2 2" xfId="13"/>
    <cellStyle name="Normal 2 3" xfId="12"/>
    <cellStyle name="Normal 2 4" xfId="37"/>
    <cellStyle name="Normal 2 5" xfId="187"/>
    <cellStyle name="Normal 2 5 2" xfId="223"/>
    <cellStyle name="Normal 2 5 2 2" xfId="532"/>
    <cellStyle name="Normal 2 5 2 3" xfId="839"/>
    <cellStyle name="Normal 2 5 3" xfId="257"/>
    <cellStyle name="Normal 2 5 3 2" xfId="566"/>
    <cellStyle name="Normal 2 5 3 3" xfId="873"/>
    <cellStyle name="Normal 2 5 4" xfId="296"/>
    <cellStyle name="Normal 2 5 4 2" xfId="603"/>
    <cellStyle name="Normal 2 5 4 3" xfId="910"/>
    <cellStyle name="Normal 2 5 5" xfId="333"/>
    <cellStyle name="Normal 2 5 5 2" xfId="640"/>
    <cellStyle name="Normal 2 5 5 3" xfId="947"/>
    <cellStyle name="Normal 2 5 6" xfId="496"/>
    <cellStyle name="Normal 2 5 7" xfId="803"/>
    <cellStyle name="Normal 3" xfId="3"/>
    <cellStyle name="Normal 3 2" xfId="262"/>
    <cellStyle name="Normal 4" xfId="8"/>
    <cellStyle name="Normal 5" xfId="15"/>
    <cellStyle name="Normal 5 10" xfId="123"/>
    <cellStyle name="Normal 5 10 2" xfId="432"/>
    <cellStyle name="Normal 5 10 3" xfId="739"/>
    <cellStyle name="Normal 5 11" xfId="155"/>
    <cellStyle name="Normal 5 11 2" xfId="464"/>
    <cellStyle name="Normal 5 11 3" xfId="771"/>
    <cellStyle name="Normal 5 12" xfId="189"/>
    <cellStyle name="Normal 5 12 2" xfId="498"/>
    <cellStyle name="Normal 5 12 3" xfId="805"/>
    <cellStyle name="Normal 5 13" xfId="225"/>
    <cellStyle name="Normal 5 13 2" xfId="534"/>
    <cellStyle name="Normal 5 13 3" xfId="841"/>
    <cellStyle name="Normal 5 14" xfId="263"/>
    <cellStyle name="Normal 5 14 2" xfId="570"/>
    <cellStyle name="Normal 5 14 3" xfId="877"/>
    <cellStyle name="Normal 5 15" xfId="299"/>
    <cellStyle name="Normal 5 15 2" xfId="606"/>
    <cellStyle name="Normal 5 15 3" xfId="913"/>
    <cellStyle name="Normal 5 16" xfId="335"/>
    <cellStyle name="Normal 5 17" xfId="642"/>
    <cellStyle name="Normal 5 2" xfId="18"/>
    <cellStyle name="Normal 5 2 10" xfId="227"/>
    <cellStyle name="Normal 5 2 10 2" xfId="536"/>
    <cellStyle name="Normal 5 2 10 3" xfId="843"/>
    <cellStyle name="Normal 5 2 11" xfId="265"/>
    <cellStyle name="Normal 5 2 11 2" xfId="572"/>
    <cellStyle name="Normal 5 2 11 3" xfId="879"/>
    <cellStyle name="Normal 5 2 12" xfId="301"/>
    <cellStyle name="Normal 5 2 12 2" xfId="608"/>
    <cellStyle name="Normal 5 2 12 3" xfId="915"/>
    <cellStyle name="Normal 5 2 13" xfId="337"/>
    <cellStyle name="Normal 5 2 14" xfId="644"/>
    <cellStyle name="Normal 5 2 2" xfId="25"/>
    <cellStyle name="Normal 5 2 2 10" xfId="307"/>
    <cellStyle name="Normal 5 2 2 10 2" xfId="614"/>
    <cellStyle name="Normal 5 2 2 10 3" xfId="921"/>
    <cellStyle name="Normal 5 2 2 11" xfId="343"/>
    <cellStyle name="Normal 5 2 2 12" xfId="650"/>
    <cellStyle name="Normal 5 2 2 2" xfId="49"/>
    <cellStyle name="Normal 5 2 2 2 10" xfId="359"/>
    <cellStyle name="Normal 5 2 2 2 11" xfId="666"/>
    <cellStyle name="Normal 5 2 2 2 2" xfId="81"/>
    <cellStyle name="Normal 5 2 2 2 2 2" xfId="391"/>
    <cellStyle name="Normal 5 2 2 2 2 3" xfId="698"/>
    <cellStyle name="Normal 5 2 2 2 3" xfId="115"/>
    <cellStyle name="Normal 5 2 2 2 3 2" xfId="424"/>
    <cellStyle name="Normal 5 2 2 2 3 3" xfId="731"/>
    <cellStyle name="Normal 5 2 2 2 4" xfId="147"/>
    <cellStyle name="Normal 5 2 2 2 4 2" xfId="456"/>
    <cellStyle name="Normal 5 2 2 2 4 3" xfId="763"/>
    <cellStyle name="Normal 5 2 2 2 5" xfId="179"/>
    <cellStyle name="Normal 5 2 2 2 5 2" xfId="488"/>
    <cellStyle name="Normal 5 2 2 2 5 3" xfId="795"/>
    <cellStyle name="Normal 5 2 2 2 6" xfId="213"/>
    <cellStyle name="Normal 5 2 2 2 6 2" xfId="522"/>
    <cellStyle name="Normal 5 2 2 2 6 3" xfId="829"/>
    <cellStyle name="Normal 5 2 2 2 7" xfId="249"/>
    <cellStyle name="Normal 5 2 2 2 7 2" xfId="558"/>
    <cellStyle name="Normal 5 2 2 2 7 3" xfId="865"/>
    <cellStyle name="Normal 5 2 2 2 8" xfId="287"/>
    <cellStyle name="Normal 5 2 2 2 8 2" xfId="594"/>
    <cellStyle name="Normal 5 2 2 2 8 3" xfId="901"/>
    <cellStyle name="Normal 5 2 2 2 9" xfId="323"/>
    <cellStyle name="Normal 5 2 2 2 9 2" xfId="630"/>
    <cellStyle name="Normal 5 2 2 2 9 3" xfId="937"/>
    <cellStyle name="Normal 5 2 2 3" xfId="65"/>
    <cellStyle name="Normal 5 2 2 3 2" xfId="375"/>
    <cellStyle name="Normal 5 2 2 3 3" xfId="682"/>
    <cellStyle name="Normal 5 2 2 4" xfId="99"/>
    <cellStyle name="Normal 5 2 2 4 2" xfId="408"/>
    <cellStyle name="Normal 5 2 2 4 3" xfId="715"/>
    <cellStyle name="Normal 5 2 2 5" xfId="131"/>
    <cellStyle name="Normal 5 2 2 5 2" xfId="440"/>
    <cellStyle name="Normal 5 2 2 5 3" xfId="747"/>
    <cellStyle name="Normal 5 2 2 6" xfId="163"/>
    <cellStyle name="Normal 5 2 2 6 2" xfId="472"/>
    <cellStyle name="Normal 5 2 2 6 3" xfId="779"/>
    <cellStyle name="Normal 5 2 2 7" xfId="197"/>
    <cellStyle name="Normal 5 2 2 7 2" xfId="506"/>
    <cellStyle name="Normal 5 2 2 7 3" xfId="813"/>
    <cellStyle name="Normal 5 2 2 8" xfId="233"/>
    <cellStyle name="Normal 5 2 2 8 2" xfId="542"/>
    <cellStyle name="Normal 5 2 2 8 3" xfId="849"/>
    <cellStyle name="Normal 5 2 2 9" xfId="271"/>
    <cellStyle name="Normal 5 2 2 9 2" xfId="578"/>
    <cellStyle name="Normal 5 2 2 9 3" xfId="885"/>
    <cellStyle name="Normal 5 2 3" xfId="38"/>
    <cellStyle name="Normal 5 2 4" xfId="43"/>
    <cellStyle name="Normal 5 2 4 10" xfId="353"/>
    <cellStyle name="Normal 5 2 4 11" xfId="660"/>
    <cellStyle name="Normal 5 2 4 2" xfId="75"/>
    <cellStyle name="Normal 5 2 4 2 2" xfId="385"/>
    <cellStyle name="Normal 5 2 4 2 3" xfId="692"/>
    <cellStyle name="Normal 5 2 4 3" xfId="109"/>
    <cellStyle name="Normal 5 2 4 3 2" xfId="418"/>
    <cellStyle name="Normal 5 2 4 3 3" xfId="725"/>
    <cellStyle name="Normal 5 2 4 4" xfId="141"/>
    <cellStyle name="Normal 5 2 4 4 2" xfId="450"/>
    <cellStyle name="Normal 5 2 4 4 3" xfId="757"/>
    <cellStyle name="Normal 5 2 4 5" xfId="173"/>
    <cellStyle name="Normal 5 2 4 5 2" xfId="482"/>
    <cellStyle name="Normal 5 2 4 5 3" xfId="789"/>
    <cellStyle name="Normal 5 2 4 6" xfId="207"/>
    <cellStyle name="Normal 5 2 4 6 2" xfId="516"/>
    <cellStyle name="Normal 5 2 4 6 3" xfId="823"/>
    <cellStyle name="Normal 5 2 4 7" xfId="243"/>
    <cellStyle name="Normal 5 2 4 7 2" xfId="552"/>
    <cellStyle name="Normal 5 2 4 7 3" xfId="859"/>
    <cellStyle name="Normal 5 2 4 8" xfId="281"/>
    <cellStyle name="Normal 5 2 4 8 2" xfId="588"/>
    <cellStyle name="Normal 5 2 4 8 3" xfId="895"/>
    <cellStyle name="Normal 5 2 4 9" xfId="317"/>
    <cellStyle name="Normal 5 2 4 9 2" xfId="624"/>
    <cellStyle name="Normal 5 2 4 9 3" xfId="931"/>
    <cellStyle name="Normal 5 2 5" xfId="59"/>
    <cellStyle name="Normal 5 2 5 2" xfId="369"/>
    <cellStyle name="Normal 5 2 5 3" xfId="676"/>
    <cellStyle name="Normal 5 2 6" xfId="93"/>
    <cellStyle name="Normal 5 2 6 2" xfId="402"/>
    <cellStyle name="Normal 5 2 6 3" xfId="709"/>
    <cellStyle name="Normal 5 2 7" xfId="125"/>
    <cellStyle name="Normal 5 2 7 2" xfId="434"/>
    <cellStyle name="Normal 5 2 7 3" xfId="741"/>
    <cellStyle name="Normal 5 2 8" xfId="157"/>
    <cellStyle name="Normal 5 2 8 2" xfId="466"/>
    <cellStyle name="Normal 5 2 8 3" xfId="773"/>
    <cellStyle name="Normal 5 2 9" xfId="191"/>
    <cellStyle name="Normal 5 2 9 2" xfId="500"/>
    <cellStyle name="Normal 5 2 9 3" xfId="807"/>
    <cellStyle name="Normal 5 3" xfId="20"/>
    <cellStyle name="Normal 5 3 10" xfId="267"/>
    <cellStyle name="Normal 5 3 10 2" xfId="574"/>
    <cellStyle name="Normal 5 3 10 3" xfId="881"/>
    <cellStyle name="Normal 5 3 11" xfId="303"/>
    <cellStyle name="Normal 5 3 11 2" xfId="610"/>
    <cellStyle name="Normal 5 3 11 3" xfId="917"/>
    <cellStyle name="Normal 5 3 12" xfId="339"/>
    <cellStyle name="Normal 5 3 13" xfId="646"/>
    <cellStyle name="Normal 5 3 2" xfId="27"/>
    <cellStyle name="Normal 5 3 2 10" xfId="309"/>
    <cellStyle name="Normal 5 3 2 10 2" xfId="616"/>
    <cellStyle name="Normal 5 3 2 10 3" xfId="923"/>
    <cellStyle name="Normal 5 3 2 11" xfId="345"/>
    <cellStyle name="Normal 5 3 2 12" xfId="652"/>
    <cellStyle name="Normal 5 3 2 2" xfId="51"/>
    <cellStyle name="Normal 5 3 2 2 10" xfId="361"/>
    <cellStyle name="Normal 5 3 2 2 11" xfId="668"/>
    <cellStyle name="Normal 5 3 2 2 2" xfId="83"/>
    <cellStyle name="Normal 5 3 2 2 2 2" xfId="393"/>
    <cellStyle name="Normal 5 3 2 2 2 3" xfId="700"/>
    <cellStyle name="Normal 5 3 2 2 3" xfId="117"/>
    <cellStyle name="Normal 5 3 2 2 3 2" xfId="426"/>
    <cellStyle name="Normal 5 3 2 2 3 3" xfId="733"/>
    <cellStyle name="Normal 5 3 2 2 4" xfId="149"/>
    <cellStyle name="Normal 5 3 2 2 4 2" xfId="458"/>
    <cellStyle name="Normal 5 3 2 2 4 3" xfId="765"/>
    <cellStyle name="Normal 5 3 2 2 5" xfId="181"/>
    <cellStyle name="Normal 5 3 2 2 5 2" xfId="490"/>
    <cellStyle name="Normal 5 3 2 2 5 3" xfId="797"/>
    <cellStyle name="Normal 5 3 2 2 6" xfId="215"/>
    <cellStyle name="Normal 5 3 2 2 6 2" xfId="524"/>
    <cellStyle name="Normal 5 3 2 2 6 3" xfId="831"/>
    <cellStyle name="Normal 5 3 2 2 7" xfId="251"/>
    <cellStyle name="Normal 5 3 2 2 7 2" xfId="560"/>
    <cellStyle name="Normal 5 3 2 2 7 3" xfId="867"/>
    <cellStyle name="Normal 5 3 2 2 8" xfId="289"/>
    <cellStyle name="Normal 5 3 2 2 8 2" xfId="596"/>
    <cellStyle name="Normal 5 3 2 2 8 3" xfId="903"/>
    <cellStyle name="Normal 5 3 2 2 9" xfId="325"/>
    <cellStyle name="Normal 5 3 2 2 9 2" xfId="632"/>
    <cellStyle name="Normal 5 3 2 2 9 3" xfId="939"/>
    <cellStyle name="Normal 5 3 2 3" xfId="67"/>
    <cellStyle name="Normal 5 3 2 3 2" xfId="377"/>
    <cellStyle name="Normal 5 3 2 3 3" xfId="684"/>
    <cellStyle name="Normal 5 3 2 4" xfId="101"/>
    <cellStyle name="Normal 5 3 2 4 2" xfId="410"/>
    <cellStyle name="Normal 5 3 2 4 3" xfId="717"/>
    <cellStyle name="Normal 5 3 2 5" xfId="133"/>
    <cellStyle name="Normal 5 3 2 5 2" xfId="442"/>
    <cellStyle name="Normal 5 3 2 5 3" xfId="749"/>
    <cellStyle name="Normal 5 3 2 6" xfId="165"/>
    <cellStyle name="Normal 5 3 2 6 2" xfId="474"/>
    <cellStyle name="Normal 5 3 2 6 3" xfId="781"/>
    <cellStyle name="Normal 5 3 2 7" xfId="199"/>
    <cellStyle name="Normal 5 3 2 7 2" xfId="508"/>
    <cellStyle name="Normal 5 3 2 7 3" xfId="815"/>
    <cellStyle name="Normal 5 3 2 8" xfId="235"/>
    <cellStyle name="Normal 5 3 2 8 2" xfId="544"/>
    <cellStyle name="Normal 5 3 2 8 3" xfId="851"/>
    <cellStyle name="Normal 5 3 2 9" xfId="273"/>
    <cellStyle name="Normal 5 3 2 9 2" xfId="580"/>
    <cellStyle name="Normal 5 3 2 9 3" xfId="887"/>
    <cellStyle name="Normal 5 3 3" xfId="45"/>
    <cellStyle name="Normal 5 3 3 10" xfId="355"/>
    <cellStyle name="Normal 5 3 3 11" xfId="662"/>
    <cellStyle name="Normal 5 3 3 2" xfId="77"/>
    <cellStyle name="Normal 5 3 3 2 2" xfId="387"/>
    <cellStyle name="Normal 5 3 3 2 3" xfId="694"/>
    <cellStyle name="Normal 5 3 3 3" xfId="111"/>
    <cellStyle name="Normal 5 3 3 3 2" xfId="420"/>
    <cellStyle name="Normal 5 3 3 3 3" xfId="727"/>
    <cellStyle name="Normal 5 3 3 4" xfId="143"/>
    <cellStyle name="Normal 5 3 3 4 2" xfId="452"/>
    <cellStyle name="Normal 5 3 3 4 3" xfId="759"/>
    <cellStyle name="Normal 5 3 3 5" xfId="175"/>
    <cellStyle name="Normal 5 3 3 5 2" xfId="484"/>
    <cellStyle name="Normal 5 3 3 5 3" xfId="791"/>
    <cellStyle name="Normal 5 3 3 6" xfId="209"/>
    <cellStyle name="Normal 5 3 3 6 2" xfId="518"/>
    <cellStyle name="Normal 5 3 3 6 3" xfId="825"/>
    <cellStyle name="Normal 5 3 3 7" xfId="245"/>
    <cellStyle name="Normal 5 3 3 7 2" xfId="554"/>
    <cellStyle name="Normal 5 3 3 7 3" xfId="861"/>
    <cellStyle name="Normal 5 3 3 8" xfId="283"/>
    <cellStyle name="Normal 5 3 3 8 2" xfId="590"/>
    <cellStyle name="Normal 5 3 3 8 3" xfId="897"/>
    <cellStyle name="Normal 5 3 3 9" xfId="319"/>
    <cellStyle name="Normal 5 3 3 9 2" xfId="626"/>
    <cellStyle name="Normal 5 3 3 9 3" xfId="933"/>
    <cellStyle name="Normal 5 3 4" xfId="61"/>
    <cellStyle name="Normal 5 3 4 2" xfId="371"/>
    <cellStyle name="Normal 5 3 4 3" xfId="678"/>
    <cellStyle name="Normal 5 3 5" xfId="95"/>
    <cellStyle name="Normal 5 3 5 2" xfId="404"/>
    <cellStyle name="Normal 5 3 5 3" xfId="711"/>
    <cellStyle name="Normal 5 3 6" xfId="127"/>
    <cellStyle name="Normal 5 3 6 2" xfId="436"/>
    <cellStyle name="Normal 5 3 6 3" xfId="743"/>
    <cellStyle name="Normal 5 3 7" xfId="159"/>
    <cellStyle name="Normal 5 3 7 2" xfId="468"/>
    <cellStyle name="Normal 5 3 7 3" xfId="775"/>
    <cellStyle name="Normal 5 3 8" xfId="193"/>
    <cellStyle name="Normal 5 3 8 2" xfId="502"/>
    <cellStyle name="Normal 5 3 8 3" xfId="809"/>
    <cellStyle name="Normal 5 3 9" xfId="229"/>
    <cellStyle name="Normal 5 3 9 2" xfId="538"/>
    <cellStyle name="Normal 5 3 9 3" xfId="845"/>
    <cellStyle name="Normal 5 4" xfId="22"/>
    <cellStyle name="Normal 5 4 10" xfId="305"/>
    <cellStyle name="Normal 5 4 10 2" xfId="612"/>
    <cellStyle name="Normal 5 4 10 3" xfId="919"/>
    <cellStyle name="Normal 5 4 11" xfId="341"/>
    <cellStyle name="Normal 5 4 12" xfId="648"/>
    <cellStyle name="Normal 5 4 2" xfId="47"/>
    <cellStyle name="Normal 5 4 2 10" xfId="357"/>
    <cellStyle name="Normal 5 4 2 11" xfId="664"/>
    <cellStyle name="Normal 5 4 2 2" xfId="79"/>
    <cellStyle name="Normal 5 4 2 2 2" xfId="389"/>
    <cellStyle name="Normal 5 4 2 2 3" xfId="696"/>
    <cellStyle name="Normal 5 4 2 3" xfId="113"/>
    <cellStyle name="Normal 5 4 2 3 2" xfId="422"/>
    <cellStyle name="Normal 5 4 2 3 3" xfId="729"/>
    <cellStyle name="Normal 5 4 2 4" xfId="145"/>
    <cellStyle name="Normal 5 4 2 4 2" xfId="454"/>
    <cellStyle name="Normal 5 4 2 4 3" xfId="761"/>
    <cellStyle name="Normal 5 4 2 5" xfId="177"/>
    <cellStyle name="Normal 5 4 2 5 2" xfId="486"/>
    <cellStyle name="Normal 5 4 2 5 3" xfId="793"/>
    <cellStyle name="Normal 5 4 2 6" xfId="211"/>
    <cellStyle name="Normal 5 4 2 6 2" xfId="520"/>
    <cellStyle name="Normal 5 4 2 6 3" xfId="827"/>
    <cellStyle name="Normal 5 4 2 7" xfId="247"/>
    <cellStyle name="Normal 5 4 2 7 2" xfId="556"/>
    <cellStyle name="Normal 5 4 2 7 3" xfId="863"/>
    <cellStyle name="Normal 5 4 2 8" xfId="285"/>
    <cellStyle name="Normal 5 4 2 8 2" xfId="592"/>
    <cellStyle name="Normal 5 4 2 8 3" xfId="899"/>
    <cellStyle name="Normal 5 4 2 9" xfId="321"/>
    <cellStyle name="Normal 5 4 2 9 2" xfId="628"/>
    <cellStyle name="Normal 5 4 2 9 3" xfId="935"/>
    <cellStyle name="Normal 5 4 3" xfId="63"/>
    <cellStyle name="Normal 5 4 3 2" xfId="373"/>
    <cellStyle name="Normal 5 4 3 3" xfId="680"/>
    <cellStyle name="Normal 5 4 4" xfId="97"/>
    <cellStyle name="Normal 5 4 4 2" xfId="406"/>
    <cellStyle name="Normal 5 4 4 3" xfId="713"/>
    <cellStyle name="Normal 5 4 5" xfId="129"/>
    <cellStyle name="Normal 5 4 5 2" xfId="438"/>
    <cellStyle name="Normal 5 4 5 3" xfId="745"/>
    <cellStyle name="Normal 5 4 6" xfId="161"/>
    <cellStyle name="Normal 5 4 6 2" xfId="470"/>
    <cellStyle name="Normal 5 4 6 3" xfId="777"/>
    <cellStyle name="Normal 5 4 7" xfId="195"/>
    <cellStyle name="Normal 5 4 7 2" xfId="504"/>
    <cellStyle name="Normal 5 4 7 3" xfId="811"/>
    <cellStyle name="Normal 5 4 8" xfId="231"/>
    <cellStyle name="Normal 5 4 8 2" xfId="540"/>
    <cellStyle name="Normal 5 4 8 3" xfId="847"/>
    <cellStyle name="Normal 5 4 9" xfId="269"/>
    <cellStyle name="Normal 5 4 9 2" xfId="576"/>
    <cellStyle name="Normal 5 4 9 3" xfId="883"/>
    <cellStyle name="Normal 5 5" xfId="29"/>
    <cellStyle name="Normal 5 5 10" xfId="311"/>
    <cellStyle name="Normal 5 5 10 2" xfId="618"/>
    <cellStyle name="Normal 5 5 10 3" xfId="925"/>
    <cellStyle name="Normal 5 5 11" xfId="347"/>
    <cellStyle name="Normal 5 5 12" xfId="654"/>
    <cellStyle name="Normal 5 5 2" xfId="53"/>
    <cellStyle name="Normal 5 5 2 10" xfId="363"/>
    <cellStyle name="Normal 5 5 2 11" xfId="670"/>
    <cellStyle name="Normal 5 5 2 2" xfId="85"/>
    <cellStyle name="Normal 5 5 2 2 2" xfId="395"/>
    <cellStyle name="Normal 5 5 2 2 3" xfId="702"/>
    <cellStyle name="Normal 5 5 2 3" xfId="119"/>
    <cellStyle name="Normal 5 5 2 3 2" xfId="428"/>
    <cellStyle name="Normal 5 5 2 3 3" xfId="735"/>
    <cellStyle name="Normal 5 5 2 4" xfId="151"/>
    <cellStyle name="Normal 5 5 2 4 2" xfId="460"/>
    <cellStyle name="Normal 5 5 2 4 3" xfId="767"/>
    <cellStyle name="Normal 5 5 2 5" xfId="183"/>
    <cellStyle name="Normal 5 5 2 5 2" xfId="492"/>
    <cellStyle name="Normal 5 5 2 5 3" xfId="799"/>
    <cellStyle name="Normal 5 5 2 6" xfId="217"/>
    <cellStyle name="Normal 5 5 2 6 2" xfId="526"/>
    <cellStyle name="Normal 5 5 2 6 3" xfId="833"/>
    <cellStyle name="Normal 5 5 2 7" xfId="253"/>
    <cellStyle name="Normal 5 5 2 7 2" xfId="562"/>
    <cellStyle name="Normal 5 5 2 7 3" xfId="869"/>
    <cellStyle name="Normal 5 5 2 8" xfId="291"/>
    <cellStyle name="Normal 5 5 2 8 2" xfId="598"/>
    <cellStyle name="Normal 5 5 2 8 3" xfId="905"/>
    <cellStyle name="Normal 5 5 2 9" xfId="327"/>
    <cellStyle name="Normal 5 5 2 9 2" xfId="634"/>
    <cellStyle name="Normal 5 5 2 9 3" xfId="941"/>
    <cellStyle name="Normal 5 5 3" xfId="69"/>
    <cellStyle name="Normal 5 5 3 2" xfId="379"/>
    <cellStyle name="Normal 5 5 3 3" xfId="686"/>
    <cellStyle name="Normal 5 5 4" xfId="103"/>
    <cellStyle name="Normal 5 5 4 2" xfId="412"/>
    <cellStyle name="Normal 5 5 4 3" xfId="719"/>
    <cellStyle name="Normal 5 5 5" xfId="135"/>
    <cellStyle name="Normal 5 5 5 2" xfId="444"/>
    <cellStyle name="Normal 5 5 5 3" xfId="751"/>
    <cellStyle name="Normal 5 5 6" xfId="167"/>
    <cellStyle name="Normal 5 5 6 2" xfId="476"/>
    <cellStyle name="Normal 5 5 6 3" xfId="783"/>
    <cellStyle name="Normal 5 5 7" xfId="201"/>
    <cellStyle name="Normal 5 5 7 2" xfId="510"/>
    <cellStyle name="Normal 5 5 7 3" xfId="817"/>
    <cellStyle name="Normal 5 5 8" xfId="237"/>
    <cellStyle name="Normal 5 5 8 2" xfId="546"/>
    <cellStyle name="Normal 5 5 8 3" xfId="853"/>
    <cellStyle name="Normal 5 5 9" xfId="275"/>
    <cellStyle name="Normal 5 5 9 2" xfId="582"/>
    <cellStyle name="Normal 5 5 9 3" xfId="889"/>
    <cellStyle name="Normal 5 6" xfId="31"/>
    <cellStyle name="Normal 5 6 10" xfId="313"/>
    <cellStyle name="Normal 5 6 10 2" xfId="620"/>
    <cellStyle name="Normal 5 6 10 3" xfId="927"/>
    <cellStyle name="Normal 5 6 11" xfId="349"/>
    <cellStyle name="Normal 5 6 12" xfId="656"/>
    <cellStyle name="Normal 5 6 2" xfId="55"/>
    <cellStyle name="Normal 5 6 2 10" xfId="365"/>
    <cellStyle name="Normal 5 6 2 11" xfId="672"/>
    <cellStyle name="Normal 5 6 2 2" xfId="87"/>
    <cellStyle name="Normal 5 6 2 2 2" xfId="397"/>
    <cellStyle name="Normal 5 6 2 2 3" xfId="704"/>
    <cellStyle name="Normal 5 6 2 3" xfId="121"/>
    <cellStyle name="Normal 5 6 2 3 2" xfId="430"/>
    <cellStyle name="Normal 5 6 2 3 3" xfId="737"/>
    <cellStyle name="Normal 5 6 2 4" xfId="153"/>
    <cellStyle name="Normal 5 6 2 4 2" xfId="462"/>
    <cellStyle name="Normal 5 6 2 4 3" xfId="769"/>
    <cellStyle name="Normal 5 6 2 5" xfId="185"/>
    <cellStyle name="Normal 5 6 2 5 2" xfId="494"/>
    <cellStyle name="Normal 5 6 2 5 3" xfId="801"/>
    <cellStyle name="Normal 5 6 2 6" xfId="219"/>
    <cellStyle name="Normal 5 6 2 6 2" xfId="528"/>
    <cellStyle name="Normal 5 6 2 6 3" xfId="835"/>
    <cellStyle name="Normal 5 6 2 7" xfId="255"/>
    <cellStyle name="Normal 5 6 2 7 2" xfId="564"/>
    <cellStyle name="Normal 5 6 2 7 3" xfId="871"/>
    <cellStyle name="Normal 5 6 2 8" xfId="293"/>
    <cellStyle name="Normal 5 6 2 8 2" xfId="600"/>
    <cellStyle name="Normal 5 6 2 8 3" xfId="907"/>
    <cellStyle name="Normal 5 6 2 9" xfId="329"/>
    <cellStyle name="Normal 5 6 2 9 2" xfId="636"/>
    <cellStyle name="Normal 5 6 2 9 3" xfId="943"/>
    <cellStyle name="Normal 5 6 3" xfId="71"/>
    <cellStyle name="Normal 5 6 3 2" xfId="381"/>
    <cellStyle name="Normal 5 6 3 3" xfId="688"/>
    <cellStyle name="Normal 5 6 4" xfId="105"/>
    <cellStyle name="Normal 5 6 4 2" xfId="414"/>
    <cellStyle name="Normal 5 6 4 3" xfId="721"/>
    <cellStyle name="Normal 5 6 5" xfId="137"/>
    <cellStyle name="Normal 5 6 5 2" xfId="446"/>
    <cellStyle name="Normal 5 6 5 3" xfId="753"/>
    <cellStyle name="Normal 5 6 6" xfId="169"/>
    <cellStyle name="Normal 5 6 6 2" xfId="478"/>
    <cellStyle name="Normal 5 6 6 3" xfId="785"/>
    <cellStyle name="Normal 5 6 7" xfId="203"/>
    <cellStyle name="Normal 5 6 7 2" xfId="512"/>
    <cellStyle name="Normal 5 6 7 3" xfId="819"/>
    <cellStyle name="Normal 5 6 8" xfId="239"/>
    <cellStyle name="Normal 5 6 8 2" xfId="548"/>
    <cellStyle name="Normal 5 6 8 3" xfId="855"/>
    <cellStyle name="Normal 5 6 9" xfId="277"/>
    <cellStyle name="Normal 5 6 9 2" xfId="584"/>
    <cellStyle name="Normal 5 6 9 3" xfId="891"/>
    <cellStyle name="Normal 5 7" xfId="39"/>
    <cellStyle name="Normal 5 7 10" xfId="351"/>
    <cellStyle name="Normal 5 7 11" xfId="658"/>
    <cellStyle name="Normal 5 7 2" xfId="73"/>
    <cellStyle name="Normal 5 7 2 2" xfId="383"/>
    <cellStyle name="Normal 5 7 2 3" xfId="690"/>
    <cellStyle name="Normal 5 7 3" xfId="107"/>
    <cellStyle name="Normal 5 7 3 2" xfId="416"/>
    <cellStyle name="Normal 5 7 3 3" xfId="723"/>
    <cellStyle name="Normal 5 7 4" xfId="139"/>
    <cellStyle name="Normal 5 7 4 2" xfId="448"/>
    <cellStyle name="Normal 5 7 4 3" xfId="755"/>
    <cellStyle name="Normal 5 7 5" xfId="171"/>
    <cellStyle name="Normal 5 7 5 2" xfId="480"/>
    <cellStyle name="Normal 5 7 5 3" xfId="787"/>
    <cellStyle name="Normal 5 7 6" xfId="205"/>
    <cellStyle name="Normal 5 7 6 2" xfId="514"/>
    <cellStyle name="Normal 5 7 6 3" xfId="821"/>
    <cellStyle name="Normal 5 7 7" xfId="241"/>
    <cellStyle name="Normal 5 7 7 2" xfId="550"/>
    <cellStyle name="Normal 5 7 7 3" xfId="857"/>
    <cellStyle name="Normal 5 7 8" xfId="279"/>
    <cellStyle name="Normal 5 7 8 2" xfId="586"/>
    <cellStyle name="Normal 5 7 8 3" xfId="893"/>
    <cellStyle name="Normal 5 7 9" xfId="315"/>
    <cellStyle name="Normal 5 7 9 2" xfId="622"/>
    <cellStyle name="Normal 5 7 9 3" xfId="929"/>
    <cellStyle name="Normal 5 8" xfId="57"/>
    <cellStyle name="Normal 5 8 2" xfId="221"/>
    <cellStyle name="Normal 5 8 2 2" xfId="530"/>
    <cellStyle name="Normal 5 8 2 3" xfId="837"/>
    <cellStyle name="Normal 5 8 3" xfId="259"/>
    <cellStyle name="Normal 5 8 3 2" xfId="568"/>
    <cellStyle name="Normal 5 8 3 3" xfId="875"/>
    <cellStyle name="Normal 5 8 4" xfId="295"/>
    <cellStyle name="Normal 5 8 4 2" xfId="602"/>
    <cellStyle name="Normal 5 8 4 3" xfId="909"/>
    <cellStyle name="Normal 5 8 5" xfId="331"/>
    <cellStyle name="Normal 5 8 5 2" xfId="638"/>
    <cellStyle name="Normal 5 8 5 3" xfId="945"/>
    <cellStyle name="Normal 5 8 6" xfId="367"/>
    <cellStyle name="Normal 5 8 7" xfId="674"/>
    <cellStyle name="Normal 5 9" xfId="91"/>
    <cellStyle name="Normal 5 9 2" xfId="400"/>
    <cellStyle name="Normal 5 9 3" xfId="707"/>
    <cellStyle name="Normal 6" xfId="33"/>
    <cellStyle name="Normal 7" xfId="41"/>
    <cellStyle name="Normal 7 2" xfId="90"/>
    <cellStyle name="Normal_0001PAGE47ESDRev" xfId="4"/>
    <cellStyle name="Normal_0001PAGE49expbyact" xfId="5"/>
    <cellStyle name="Normal_0001PAGE50 ESD actobj" xfId="6"/>
    <cellStyle name="Normal_Orig 0001PAGE49 ESD actobj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1FF"/>
      <color rgb="FFCCFF66"/>
      <color rgb="FFCCFFFF"/>
      <color rgb="FF66FF33"/>
      <color rgb="FFFFCC66"/>
      <color rgb="FFFF99CC"/>
      <color rgb="FFFF99FF"/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sd123.org/" TargetMode="External"/><Relationship Id="rId1" Type="http://schemas.openxmlformats.org/officeDocument/2006/relationships/hyperlink" Target="mailto:mdearlove@esd123.or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E71"/>
  <sheetViews>
    <sheetView topLeftCell="A41" workbookViewId="0">
      <selection activeCell="C61" sqref="C61"/>
    </sheetView>
  </sheetViews>
  <sheetFormatPr defaultRowHeight="12.75"/>
  <cols>
    <col min="1" max="1" width="2" bestFit="1" customWidth="1"/>
    <col min="3" max="3" width="48.5703125" bestFit="1" customWidth="1"/>
    <col min="4" max="6" width="10.42578125" customWidth="1"/>
  </cols>
  <sheetData>
    <row r="9" spans="1:3">
      <c r="A9" s="169" t="s">
        <v>648</v>
      </c>
      <c r="B9" s="169">
        <v>200</v>
      </c>
      <c r="C9" s="169" t="s">
        <v>195</v>
      </c>
    </row>
    <row r="10" spans="1:3">
      <c r="A10" s="169" t="s">
        <v>648</v>
      </c>
      <c r="B10" s="169">
        <v>230</v>
      </c>
      <c r="C10" s="169" t="s">
        <v>196</v>
      </c>
    </row>
    <row r="11" spans="1:3">
      <c r="A11" s="169" t="s">
        <v>648</v>
      </c>
      <c r="B11" s="169">
        <v>240</v>
      </c>
      <c r="C11" s="169" t="s">
        <v>606</v>
      </c>
    </row>
    <row r="12" spans="1:3">
      <c r="A12" s="169" t="s">
        <v>648</v>
      </c>
      <c r="B12" s="169">
        <v>241</v>
      </c>
      <c r="C12" s="169" t="s">
        <v>198</v>
      </c>
    </row>
    <row r="13" spans="1:3">
      <c r="A13" s="169" t="s">
        <v>650</v>
      </c>
      <c r="B13" s="169">
        <v>340</v>
      </c>
      <c r="C13" s="169" t="s">
        <v>201</v>
      </c>
    </row>
    <row r="14" spans="1:3">
      <c r="A14" s="169"/>
      <c r="B14" s="169">
        <v>344</v>
      </c>
      <c r="C14" s="169" t="s">
        <v>607</v>
      </c>
    </row>
    <row r="15" spans="1:3">
      <c r="A15" s="169"/>
      <c r="B15" s="169">
        <v>360</v>
      </c>
      <c r="C15" s="169" t="s">
        <v>82</v>
      </c>
    </row>
    <row r="16" spans="1:3">
      <c r="A16" s="169"/>
      <c r="B16" s="169">
        <v>361</v>
      </c>
      <c r="C16" s="169" t="s">
        <v>608</v>
      </c>
    </row>
    <row r="17" spans="1:3">
      <c r="A17" s="169"/>
      <c r="B17" s="169">
        <v>410</v>
      </c>
      <c r="C17" s="169" t="s">
        <v>609</v>
      </c>
    </row>
    <row r="18" spans="1:3">
      <c r="A18" s="169"/>
      <c r="B18" s="169">
        <v>430</v>
      </c>
      <c r="C18" s="169" t="s">
        <v>205</v>
      </c>
    </row>
    <row r="19" spans="1:3">
      <c r="A19" s="169" t="s">
        <v>649</v>
      </c>
      <c r="B19" s="169">
        <v>450</v>
      </c>
      <c r="C19" s="169" t="s">
        <v>199</v>
      </c>
    </row>
    <row r="20" spans="1:3">
      <c r="A20" s="169"/>
      <c r="B20" s="169">
        <v>452</v>
      </c>
      <c r="C20" s="169" t="s">
        <v>200</v>
      </c>
    </row>
    <row r="21" spans="1:3">
      <c r="A21" s="169"/>
      <c r="B21" s="169">
        <v>475</v>
      </c>
      <c r="C21" s="169" t="s">
        <v>610</v>
      </c>
    </row>
    <row r="22" spans="1:3">
      <c r="A22" s="169"/>
      <c r="B22" s="169">
        <v>480</v>
      </c>
      <c r="C22" s="169" t="s">
        <v>216</v>
      </c>
    </row>
    <row r="23" spans="1:3">
      <c r="A23" s="169"/>
      <c r="B23" s="169">
        <v>490</v>
      </c>
      <c r="C23" s="169" t="s">
        <v>611</v>
      </c>
    </row>
    <row r="24" spans="1:3">
      <c r="A24" s="169"/>
      <c r="B24" s="169">
        <v>491</v>
      </c>
      <c r="C24" s="169" t="s">
        <v>613</v>
      </c>
    </row>
    <row r="25" spans="1:3">
      <c r="A25" s="169"/>
      <c r="B25" s="169">
        <v>492</v>
      </c>
      <c r="C25" s="169" t="s">
        <v>614</v>
      </c>
    </row>
    <row r="26" spans="1:3">
      <c r="A26" s="169"/>
      <c r="B26" s="169">
        <v>493</v>
      </c>
      <c r="C26" s="169" t="s">
        <v>615</v>
      </c>
    </row>
    <row r="27" spans="1:3">
      <c r="A27" s="169"/>
      <c r="B27" s="169">
        <v>494</v>
      </c>
      <c r="C27" s="169" t="s">
        <v>616</v>
      </c>
    </row>
    <row r="28" spans="1:3">
      <c r="A28" s="169"/>
      <c r="B28" s="169">
        <v>498</v>
      </c>
      <c r="C28" s="169" t="s">
        <v>612</v>
      </c>
    </row>
    <row r="29" spans="1:3" ht="13.5" thickBot="1">
      <c r="A29" s="169"/>
      <c r="B29" s="169">
        <v>499</v>
      </c>
      <c r="C29" s="169" t="s">
        <v>617</v>
      </c>
    </row>
    <row r="30" spans="1:3">
      <c r="A30" s="169"/>
      <c r="B30" s="170">
        <v>510</v>
      </c>
      <c r="C30" s="171" t="s">
        <v>618</v>
      </c>
    </row>
    <row r="31" spans="1:3">
      <c r="A31" s="169"/>
      <c r="B31" s="172">
        <v>515</v>
      </c>
      <c r="C31" s="173" t="s">
        <v>619</v>
      </c>
    </row>
    <row r="32" spans="1:3">
      <c r="A32" s="169"/>
      <c r="B32" s="172">
        <v>520</v>
      </c>
      <c r="C32" s="173" t="s">
        <v>620</v>
      </c>
    </row>
    <row r="33" spans="1:4">
      <c r="A33" s="169"/>
      <c r="B33" s="172">
        <v>530</v>
      </c>
      <c r="C33" s="173" t="s">
        <v>621</v>
      </c>
    </row>
    <row r="34" spans="1:4">
      <c r="A34" s="169"/>
      <c r="B34" s="172">
        <v>535</v>
      </c>
      <c r="C34" s="173" t="s">
        <v>597</v>
      </c>
    </row>
    <row r="35" spans="1:4" ht="13.5" thickBot="1">
      <c r="A35" s="169"/>
      <c r="B35" s="174">
        <v>540</v>
      </c>
      <c r="C35" s="175" t="s">
        <v>622</v>
      </c>
    </row>
    <row r="36" spans="1:4">
      <c r="A36" s="169"/>
      <c r="B36" s="169">
        <v>601</v>
      </c>
      <c r="C36" s="169" t="s">
        <v>218</v>
      </c>
    </row>
    <row r="37" spans="1:4">
      <c r="A37" s="169"/>
      <c r="B37" s="169">
        <v>601</v>
      </c>
      <c r="C37" s="169" t="s">
        <v>623</v>
      </c>
    </row>
    <row r="38" spans="1:4">
      <c r="A38" s="169"/>
      <c r="B38" s="169">
        <v>603</v>
      </c>
      <c r="C38" s="169" t="s">
        <v>624</v>
      </c>
    </row>
    <row r="39" spans="1:4">
      <c r="A39" s="169"/>
      <c r="B39" s="169">
        <v>604</v>
      </c>
      <c r="C39" s="169" t="s">
        <v>221</v>
      </c>
    </row>
    <row r="40" spans="1:4">
      <c r="A40" s="169"/>
      <c r="B40" s="169">
        <v>605</v>
      </c>
      <c r="C40" s="169" t="s">
        <v>594</v>
      </c>
    </row>
    <row r="41" spans="1:4">
      <c r="A41" s="169"/>
      <c r="B41" s="169">
        <v>607</v>
      </c>
      <c r="C41" s="169" t="s">
        <v>224</v>
      </c>
      <c r="D41" s="169"/>
    </row>
    <row r="42" spans="1:4">
      <c r="A42" s="169"/>
      <c r="B42" s="169">
        <v>608</v>
      </c>
      <c r="C42" s="169" t="s">
        <v>225</v>
      </c>
      <c r="D42" s="169"/>
    </row>
    <row r="43" spans="1:4">
      <c r="A43" s="169"/>
      <c r="B43" s="169">
        <v>610</v>
      </c>
      <c r="C43" s="169" t="s">
        <v>625</v>
      </c>
    </row>
    <row r="44" spans="1:4">
      <c r="A44" s="169"/>
      <c r="B44" s="169">
        <v>620</v>
      </c>
      <c r="C44" s="169" t="s">
        <v>626</v>
      </c>
    </row>
    <row r="45" spans="1:4">
      <c r="A45" s="169"/>
      <c r="B45" s="169">
        <v>625</v>
      </c>
      <c r="C45" s="169" t="s">
        <v>627</v>
      </c>
    </row>
    <row r="46" spans="1:4">
      <c r="A46" s="169"/>
      <c r="B46" s="169">
        <v>630</v>
      </c>
      <c r="C46" s="169" t="s">
        <v>628</v>
      </c>
    </row>
    <row r="47" spans="1:4">
      <c r="A47" s="169"/>
      <c r="B47" s="169">
        <v>631</v>
      </c>
      <c r="C47" s="169" t="s">
        <v>629</v>
      </c>
    </row>
    <row r="48" spans="1:4">
      <c r="A48" s="169"/>
      <c r="B48" s="169">
        <v>632</v>
      </c>
      <c r="C48" s="169" t="s">
        <v>630</v>
      </c>
    </row>
    <row r="49" spans="1:5">
      <c r="A49" s="169"/>
      <c r="B49" s="169">
        <v>633</v>
      </c>
      <c r="C49" s="169" t="s">
        <v>631</v>
      </c>
      <c r="D49" s="169"/>
      <c r="E49" s="169"/>
    </row>
    <row r="50" spans="1:5">
      <c r="A50" s="169"/>
      <c r="B50" s="169">
        <v>634</v>
      </c>
      <c r="C50" s="169" t="s">
        <v>632</v>
      </c>
      <c r="D50" s="169"/>
      <c r="E50" s="169"/>
    </row>
    <row r="51" spans="1:5">
      <c r="A51" s="169"/>
      <c r="B51" s="169">
        <v>635</v>
      </c>
      <c r="C51" s="169" t="s">
        <v>633</v>
      </c>
      <c r="D51" s="169"/>
      <c r="E51" s="169"/>
    </row>
    <row r="52" spans="1:5">
      <c r="A52" s="169"/>
      <c r="B52" s="169">
        <v>636</v>
      </c>
      <c r="C52" s="169" t="s">
        <v>634</v>
      </c>
      <c r="D52" s="169"/>
      <c r="E52" s="169"/>
    </row>
    <row r="53" spans="1:5">
      <c r="A53" s="169"/>
      <c r="B53" s="169">
        <v>637</v>
      </c>
      <c r="C53" s="169" t="s">
        <v>635</v>
      </c>
      <c r="D53" s="169"/>
      <c r="E53" s="169"/>
    </row>
    <row r="54" spans="1:5">
      <c r="A54" s="169"/>
      <c r="B54" s="169">
        <v>650</v>
      </c>
      <c r="C54" s="169" t="s">
        <v>229</v>
      </c>
      <c r="D54" s="169"/>
      <c r="E54" s="169"/>
    </row>
    <row r="55" spans="1:5">
      <c r="A55" s="169"/>
      <c r="B55" s="169">
        <v>655</v>
      </c>
      <c r="C55" s="169" t="s">
        <v>228</v>
      </c>
    </row>
    <row r="56" spans="1:5">
      <c r="A56" s="169"/>
      <c r="B56" s="169">
        <v>680</v>
      </c>
      <c r="C56" s="169" t="s">
        <v>278</v>
      </c>
    </row>
    <row r="57" spans="1:5">
      <c r="A57" s="169"/>
      <c r="B57" s="169">
        <v>690</v>
      </c>
      <c r="C57" s="169" t="s">
        <v>636</v>
      </c>
    </row>
    <row r="58" spans="1:5">
      <c r="A58" s="169"/>
      <c r="B58" s="169">
        <v>710</v>
      </c>
      <c r="C58" s="169" t="s">
        <v>637</v>
      </c>
    </row>
    <row r="59" spans="1:5">
      <c r="A59" s="169"/>
      <c r="B59" s="169">
        <v>750</v>
      </c>
      <c r="C59" s="169" t="s">
        <v>638</v>
      </c>
    </row>
    <row r="60" spans="1:5">
      <c r="A60" s="169"/>
      <c r="B60" s="169">
        <v>810</v>
      </c>
      <c r="C60" s="169" t="s">
        <v>653</v>
      </c>
    </row>
    <row r="61" spans="1:5">
      <c r="A61" s="169"/>
      <c r="B61" s="169">
        <v>830</v>
      </c>
      <c r="C61" s="169" t="s">
        <v>639</v>
      </c>
    </row>
    <row r="62" spans="1:5">
      <c r="A62" s="169"/>
      <c r="B62" s="169">
        <v>845</v>
      </c>
      <c r="C62" s="169" t="s">
        <v>564</v>
      </c>
    </row>
    <row r="63" spans="1:5">
      <c r="A63" s="169"/>
      <c r="B63" s="169">
        <v>850</v>
      </c>
      <c r="C63" s="169" t="s">
        <v>640</v>
      </c>
    </row>
    <row r="64" spans="1:5">
      <c r="A64" s="169"/>
      <c r="B64" s="169">
        <v>865</v>
      </c>
      <c r="C64" s="169" t="s">
        <v>558</v>
      </c>
    </row>
    <row r="65" spans="1:3">
      <c r="A65" s="169"/>
      <c r="B65" s="169">
        <v>880</v>
      </c>
      <c r="C65" s="169" t="s">
        <v>641</v>
      </c>
    </row>
    <row r="66" spans="1:3">
      <c r="A66" s="169"/>
      <c r="B66" s="169">
        <v>881</v>
      </c>
      <c r="C66" s="169" t="s">
        <v>642</v>
      </c>
    </row>
    <row r="67" spans="1:3">
      <c r="A67" s="169"/>
      <c r="B67" s="169">
        <v>885</v>
      </c>
      <c r="C67" s="169" t="s">
        <v>643</v>
      </c>
    </row>
    <row r="68" spans="1:3">
      <c r="A68" s="169"/>
      <c r="B68" s="169">
        <v>890</v>
      </c>
      <c r="C68" s="169" t="s">
        <v>644</v>
      </c>
    </row>
    <row r="69" spans="1:3">
      <c r="A69" s="169"/>
      <c r="B69" s="169">
        <v>900</v>
      </c>
      <c r="C69" s="169" t="s">
        <v>645</v>
      </c>
    </row>
    <row r="70" spans="1:3">
      <c r="A70" s="169"/>
      <c r="B70" s="169">
        <v>960</v>
      </c>
      <c r="C70" s="169" t="s">
        <v>646</v>
      </c>
    </row>
    <row r="71" spans="1:3">
      <c r="B71">
        <v>965</v>
      </c>
      <c r="C71" t="s">
        <v>647</v>
      </c>
    </row>
  </sheetData>
  <printOptions horizontalCentered="1"/>
  <pageMargins left="0" right="0" top="0" bottom="0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workbookViewId="0">
      <selection activeCell="F13" sqref="F13"/>
    </sheetView>
  </sheetViews>
  <sheetFormatPr defaultColWidth="8.85546875" defaultRowHeight="12.75"/>
  <cols>
    <col min="1" max="1" width="17.140625" style="181" customWidth="1"/>
    <col min="2" max="2" width="10.42578125" style="181" customWidth="1"/>
    <col min="3" max="3" width="6" style="181" customWidth="1"/>
    <col min="4" max="4" width="18.140625" style="181" customWidth="1"/>
    <col min="5" max="5" width="3.5703125" style="181" customWidth="1"/>
    <col min="6" max="6" width="9.140625" style="181" customWidth="1"/>
    <col min="7" max="7" width="35.7109375" style="181" customWidth="1"/>
    <col min="8" max="8" width="9.140625" style="181" customWidth="1"/>
    <col min="9" max="9" width="10.7109375" style="181" customWidth="1"/>
    <col min="10" max="10" width="11.140625" style="181" bestFit="1" customWidth="1"/>
    <col min="11" max="11" width="14.7109375" style="181" bestFit="1" customWidth="1"/>
    <col min="12" max="12" width="2.85546875" style="181" customWidth="1"/>
    <col min="13" max="13" width="3" style="181" bestFit="1" customWidth="1"/>
    <col min="14" max="14" width="36.7109375" style="181" bestFit="1" customWidth="1"/>
    <col min="15" max="15" width="9.140625" style="181" customWidth="1"/>
    <col min="16" max="16384" width="8.85546875" style="181"/>
  </cols>
  <sheetData>
    <row r="1" spans="1:17">
      <c r="A1" s="346" t="s">
        <v>364</v>
      </c>
      <c r="B1" s="346"/>
      <c r="C1" s="346"/>
      <c r="D1" s="346"/>
      <c r="E1" s="346"/>
      <c r="F1" s="346"/>
      <c r="G1" s="346"/>
    </row>
    <row r="2" spans="1:17">
      <c r="A2" s="182"/>
      <c r="B2" s="182"/>
      <c r="C2" s="182"/>
      <c r="D2" s="182"/>
      <c r="E2" s="182"/>
      <c r="F2" s="182"/>
      <c r="G2" s="182"/>
    </row>
    <row r="4" spans="1:17">
      <c r="A4" s="346" t="s">
        <v>720</v>
      </c>
      <c r="B4" s="346"/>
      <c r="C4" s="346"/>
      <c r="D4" s="346"/>
      <c r="E4" s="346"/>
      <c r="F4" s="346"/>
      <c r="G4" s="346"/>
      <c r="O4" s="183"/>
      <c r="P4" s="183"/>
      <c r="Q4" s="183"/>
    </row>
    <row r="5" spans="1:17">
      <c r="A5" s="346" t="s">
        <v>721</v>
      </c>
      <c r="B5" s="346"/>
      <c r="C5" s="346"/>
      <c r="D5" s="346"/>
      <c r="E5" s="346"/>
      <c r="F5" s="346"/>
      <c r="G5" s="346"/>
    </row>
    <row r="7" spans="1:17">
      <c r="A7" s="346" t="s">
        <v>363</v>
      </c>
      <c r="B7" s="346"/>
      <c r="C7" s="346"/>
      <c r="D7" s="346"/>
      <c r="E7" s="346"/>
      <c r="F7" s="346"/>
      <c r="G7" s="346"/>
      <c r="H7" s="184"/>
    </row>
    <row r="10" spans="1:17">
      <c r="A10" s="181" t="s">
        <v>365</v>
      </c>
      <c r="B10" s="185">
        <v>20</v>
      </c>
      <c r="C10" s="181" t="s">
        <v>366</v>
      </c>
      <c r="D10" s="185" t="s">
        <v>732</v>
      </c>
      <c r="E10" s="181" t="s">
        <v>367</v>
      </c>
      <c r="F10" s="345">
        <v>16</v>
      </c>
      <c r="G10" s="181" t="s">
        <v>368</v>
      </c>
    </row>
    <row r="15" spans="1:17" ht="21" customHeight="1">
      <c r="A15" s="181" t="s">
        <v>369</v>
      </c>
      <c r="B15" s="348" t="s">
        <v>720</v>
      </c>
      <c r="C15" s="348"/>
      <c r="D15" s="348"/>
      <c r="E15" s="348"/>
      <c r="F15" s="348"/>
    </row>
    <row r="16" spans="1:17" ht="21" customHeight="1">
      <c r="B16" s="348" t="s">
        <v>725</v>
      </c>
      <c r="C16" s="348"/>
      <c r="D16" s="348"/>
      <c r="E16" s="348"/>
      <c r="F16" s="348"/>
    </row>
    <row r="17" spans="1:6" ht="21" customHeight="1">
      <c r="B17" s="347" t="s">
        <v>726</v>
      </c>
      <c r="C17" s="347"/>
      <c r="D17" s="347"/>
      <c r="E17" s="347"/>
      <c r="F17" s="347"/>
    </row>
    <row r="19" spans="1:6" ht="21" customHeight="1">
      <c r="A19" s="181" t="s">
        <v>370</v>
      </c>
      <c r="B19" s="349" t="s">
        <v>727</v>
      </c>
      <c r="C19" s="348"/>
      <c r="D19" s="348"/>
      <c r="E19" s="348"/>
      <c r="F19" s="348"/>
    </row>
    <row r="24" spans="1:6">
      <c r="A24" s="181" t="s">
        <v>371</v>
      </c>
    </row>
    <row r="25" spans="1:6" ht="21" customHeight="1">
      <c r="A25" s="186" t="s">
        <v>372</v>
      </c>
      <c r="B25" s="348" t="s">
        <v>722</v>
      </c>
      <c r="C25" s="348"/>
      <c r="D25" s="348"/>
      <c r="E25" s="348"/>
      <c r="F25" s="348"/>
    </row>
    <row r="26" spans="1:6" ht="21" customHeight="1">
      <c r="A26" s="186" t="s">
        <v>373</v>
      </c>
      <c r="B26" s="347" t="s">
        <v>723</v>
      </c>
      <c r="C26" s="347"/>
      <c r="D26" s="347"/>
      <c r="E26" s="347"/>
      <c r="F26" s="347"/>
    </row>
    <row r="27" spans="1:6" ht="21" customHeight="1">
      <c r="A27" s="186" t="s">
        <v>374</v>
      </c>
      <c r="B27" s="350" t="s">
        <v>724</v>
      </c>
      <c r="C27" s="347"/>
      <c r="D27" s="347"/>
      <c r="E27" s="347"/>
      <c r="F27" s="347"/>
    </row>
    <row r="30" spans="1:6">
      <c r="A30" s="186" t="s">
        <v>375</v>
      </c>
      <c r="B30" s="348"/>
      <c r="C30" s="348"/>
      <c r="D30" s="348"/>
      <c r="E30" s="348"/>
      <c r="F30" s="348"/>
    </row>
    <row r="37" spans="1:9">
      <c r="A37" s="187"/>
      <c r="B37" s="187"/>
      <c r="C37" s="187"/>
      <c r="D37" s="187"/>
      <c r="E37" s="187"/>
      <c r="F37" s="187"/>
      <c r="G37" s="187"/>
      <c r="H37" s="187"/>
      <c r="I37" s="187"/>
    </row>
    <row r="38" spans="1:9">
      <c r="B38" s="187"/>
      <c r="C38" s="187"/>
      <c r="D38" s="187"/>
      <c r="E38" s="187"/>
      <c r="F38" s="187"/>
      <c r="G38" s="187"/>
      <c r="H38" s="187"/>
      <c r="I38" s="187"/>
    </row>
    <row r="39" spans="1:9">
      <c r="A39" s="187"/>
      <c r="B39" s="187"/>
      <c r="C39" s="187"/>
      <c r="D39" s="187"/>
      <c r="E39" s="187"/>
      <c r="F39" s="187"/>
      <c r="G39" s="187"/>
      <c r="H39" s="187"/>
      <c r="I39" s="187"/>
    </row>
  </sheetData>
  <mergeCells count="12">
    <mergeCell ref="B27:F27"/>
    <mergeCell ref="B30:F30"/>
    <mergeCell ref="B25:F25"/>
    <mergeCell ref="A7:G7"/>
    <mergeCell ref="A5:G5"/>
    <mergeCell ref="A4:G4"/>
    <mergeCell ref="B26:F26"/>
    <mergeCell ref="A1:G1"/>
    <mergeCell ref="B15:F15"/>
    <mergeCell ref="B16:F16"/>
    <mergeCell ref="B17:F17"/>
    <mergeCell ref="B19:F19"/>
  </mergeCells>
  <hyperlinks>
    <hyperlink ref="B27" r:id="rId1"/>
    <hyperlink ref="B19" r:id="rId2"/>
  </hyperlinks>
  <printOptions horizontalCentered="1"/>
  <pageMargins left="0.75" right="0.76" top="1" bottom="1" header="0.5" footer="0.5"/>
  <pageSetup scale="90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33"/>
    <pageSetUpPr fitToPage="1"/>
  </sheetPr>
  <dimension ref="A1:I120"/>
  <sheetViews>
    <sheetView tabSelected="1" zoomScaleNormal="100" zoomScaleSheetLayoutView="100" workbookViewId="0">
      <selection activeCell="A5" sqref="A5"/>
    </sheetView>
  </sheetViews>
  <sheetFormatPr defaultColWidth="8.85546875" defaultRowHeight="12.75"/>
  <cols>
    <col min="1" max="1" width="35.85546875" style="276" customWidth="1"/>
    <col min="2" max="2" width="8.5703125" style="284" bestFit="1" customWidth="1"/>
    <col min="3" max="3" width="6.140625" style="284" customWidth="1"/>
    <col min="4" max="7" width="18.7109375" style="276" customWidth="1"/>
    <col min="8" max="8" width="12.28515625" style="276" customWidth="1"/>
    <col min="9" max="9" width="18.7109375" style="276" customWidth="1"/>
    <col min="10" max="16384" width="8.85546875" style="276"/>
  </cols>
  <sheetData>
    <row r="1" spans="1:9" ht="12.75" customHeight="1">
      <c r="A1" s="354" t="str">
        <f>+'CERTIFICATION-COVER'!A4:G4</f>
        <v>Educational Service District #123</v>
      </c>
      <c r="B1" s="354"/>
      <c r="C1" s="354"/>
      <c r="D1" s="354"/>
      <c r="E1" s="354"/>
      <c r="F1" s="354"/>
      <c r="G1" s="354"/>
      <c r="H1" s="354"/>
      <c r="I1" s="354"/>
    </row>
    <row r="2" spans="1:9">
      <c r="A2" s="355" t="s">
        <v>376</v>
      </c>
      <c r="B2" s="355"/>
      <c r="C2" s="355"/>
      <c r="D2" s="355"/>
      <c r="E2" s="355"/>
      <c r="F2" s="355"/>
      <c r="G2" s="355"/>
      <c r="H2" s="355"/>
      <c r="I2" s="355"/>
    </row>
    <row r="3" spans="1:9">
      <c r="A3" s="356" t="s">
        <v>728</v>
      </c>
      <c r="B3" s="355"/>
      <c r="C3" s="355"/>
      <c r="D3" s="355"/>
      <c r="E3" s="355"/>
      <c r="F3" s="355"/>
      <c r="G3" s="355"/>
      <c r="H3" s="355"/>
      <c r="I3" s="355"/>
    </row>
    <row r="4" spans="1:9" ht="8.25" customHeight="1">
      <c r="A4" s="291"/>
      <c r="B4" s="292"/>
      <c r="C4" s="292"/>
      <c r="D4" s="291"/>
      <c r="E4" s="357"/>
      <c r="F4" s="357"/>
      <c r="G4" s="357"/>
      <c r="H4" s="357"/>
      <c r="I4" s="357"/>
    </row>
    <row r="5" spans="1:9" ht="42" customHeight="1">
      <c r="A5" s="291"/>
      <c r="B5" s="351" t="s">
        <v>250</v>
      </c>
      <c r="C5" s="351"/>
      <c r="D5" s="279" t="s">
        <v>251</v>
      </c>
      <c r="E5" s="293" t="s">
        <v>287</v>
      </c>
      <c r="F5" s="293" t="s">
        <v>286</v>
      </c>
      <c r="G5" s="296" t="s">
        <v>705</v>
      </c>
      <c r="H5" s="295" t="s">
        <v>706</v>
      </c>
      <c r="I5" s="293" t="s">
        <v>390</v>
      </c>
    </row>
    <row r="6" spans="1:9">
      <c r="A6" s="250" t="s">
        <v>10</v>
      </c>
      <c r="B6" s="249"/>
      <c r="C6" s="249"/>
      <c r="D6" s="249"/>
      <c r="E6" s="249"/>
      <c r="F6" s="249"/>
      <c r="G6" s="249"/>
      <c r="H6" s="249"/>
      <c r="I6" s="249"/>
    </row>
    <row r="7" spans="1:9" s="284" customFormat="1">
      <c r="A7" s="247" t="s">
        <v>252</v>
      </c>
      <c r="B7" s="248"/>
      <c r="C7" s="248"/>
      <c r="D7" s="251"/>
      <c r="E7" s="251"/>
      <c r="F7" s="251"/>
      <c r="G7" s="251"/>
      <c r="H7" s="251"/>
      <c r="I7" s="251"/>
    </row>
    <row r="8" spans="1:9">
      <c r="A8" s="252" t="s">
        <v>197</v>
      </c>
      <c r="B8" s="251" t="s">
        <v>360</v>
      </c>
      <c r="C8" s="251"/>
      <c r="D8" s="253">
        <v>34334.339999999997</v>
      </c>
      <c r="E8" s="253">
        <v>44148.05</v>
      </c>
      <c r="F8" s="253"/>
      <c r="G8" s="253"/>
      <c r="H8" s="253"/>
      <c r="I8" s="262">
        <f t="shared" ref="I8:I20" si="0">SUM(D8:H8)</f>
        <v>78482.39</v>
      </c>
    </row>
    <row r="9" spans="1:9">
      <c r="A9" s="254" t="s">
        <v>652</v>
      </c>
      <c r="B9" s="251"/>
      <c r="C9" s="251"/>
      <c r="D9" s="253"/>
      <c r="E9" s="253"/>
      <c r="F9" s="253">
        <v>3002655.12</v>
      </c>
      <c r="G9" s="253"/>
      <c r="H9" s="253"/>
      <c r="I9" s="262">
        <f t="shared" si="0"/>
        <v>3002655.12</v>
      </c>
    </row>
    <row r="10" spans="1:9">
      <c r="A10" s="252" t="s">
        <v>199</v>
      </c>
      <c r="B10" s="251" t="s">
        <v>381</v>
      </c>
      <c r="C10" s="251"/>
      <c r="D10" s="253">
        <v>2596606.41</v>
      </c>
      <c r="E10" s="253">
        <v>10291881.98</v>
      </c>
      <c r="F10" s="253"/>
      <c r="G10" s="253"/>
      <c r="H10" s="253"/>
      <c r="I10" s="262">
        <f t="shared" si="0"/>
        <v>12888488.390000001</v>
      </c>
    </row>
    <row r="11" spans="1:9" ht="25.5">
      <c r="A11" s="252" t="s">
        <v>254</v>
      </c>
      <c r="B11" s="251" t="s">
        <v>360</v>
      </c>
      <c r="C11" s="251"/>
      <c r="D11" s="253">
        <v>1915568.81</v>
      </c>
      <c r="E11" s="253">
        <v>207409.62</v>
      </c>
      <c r="F11" s="253"/>
      <c r="G11" s="253"/>
      <c r="H11" s="253"/>
      <c r="I11" s="262">
        <f t="shared" si="0"/>
        <v>2122978.4300000002</v>
      </c>
    </row>
    <row r="12" spans="1:9">
      <c r="A12" s="252" t="s">
        <v>256</v>
      </c>
      <c r="B12" s="251" t="s">
        <v>382</v>
      </c>
      <c r="C12" s="251"/>
      <c r="D12" s="253"/>
      <c r="E12" s="253"/>
      <c r="F12" s="253"/>
      <c r="G12" s="253"/>
      <c r="H12" s="253"/>
      <c r="I12" s="262">
        <f t="shared" si="0"/>
        <v>0</v>
      </c>
    </row>
    <row r="13" spans="1:9">
      <c r="A13" s="252" t="s">
        <v>261</v>
      </c>
      <c r="B13" s="251"/>
      <c r="C13" s="251"/>
      <c r="D13" s="253"/>
      <c r="E13" s="253"/>
      <c r="F13" s="253"/>
      <c r="G13" s="253"/>
      <c r="H13" s="253"/>
      <c r="I13" s="262">
        <f t="shared" si="0"/>
        <v>0</v>
      </c>
    </row>
    <row r="14" spans="1:9">
      <c r="A14" s="252" t="s">
        <v>262</v>
      </c>
      <c r="B14" s="251"/>
      <c r="C14" s="251"/>
      <c r="D14" s="253"/>
      <c r="E14" s="253"/>
      <c r="F14" s="253"/>
      <c r="G14" s="253"/>
      <c r="H14" s="253"/>
      <c r="I14" s="262">
        <f t="shared" si="0"/>
        <v>0</v>
      </c>
    </row>
    <row r="15" spans="1:9">
      <c r="A15" s="252" t="s">
        <v>263</v>
      </c>
      <c r="B15" s="251"/>
      <c r="C15" s="251"/>
      <c r="D15" s="253"/>
      <c r="E15" s="253">
        <v>81876.69</v>
      </c>
      <c r="F15" s="253"/>
      <c r="G15" s="253"/>
      <c r="H15" s="253"/>
      <c r="I15" s="262">
        <f t="shared" si="0"/>
        <v>81876.69</v>
      </c>
    </row>
    <row r="16" spans="1:9">
      <c r="A16" s="252" t="s">
        <v>257</v>
      </c>
      <c r="B16" s="251" t="s">
        <v>360</v>
      </c>
      <c r="C16" s="251"/>
      <c r="D16" s="253"/>
      <c r="E16" s="253"/>
      <c r="F16" s="253"/>
      <c r="G16" s="253"/>
      <c r="H16" s="253"/>
      <c r="I16" s="262">
        <f t="shared" si="0"/>
        <v>0</v>
      </c>
    </row>
    <row r="17" spans="1:9">
      <c r="A17" s="252" t="s">
        <v>258</v>
      </c>
      <c r="B17" s="251" t="s">
        <v>360</v>
      </c>
      <c r="C17" s="251"/>
      <c r="D17" s="253"/>
      <c r="E17" s="253"/>
      <c r="F17" s="253"/>
      <c r="G17" s="253"/>
      <c r="H17" s="253"/>
      <c r="I17" s="262">
        <f t="shared" si="0"/>
        <v>0</v>
      </c>
    </row>
    <row r="18" spans="1:9">
      <c r="A18" s="252" t="s">
        <v>259</v>
      </c>
      <c r="B18" s="251" t="s">
        <v>360</v>
      </c>
      <c r="C18" s="251"/>
      <c r="D18" s="253">
        <v>1450.96</v>
      </c>
      <c r="E18" s="253"/>
      <c r="F18" s="253"/>
      <c r="G18" s="253"/>
      <c r="H18" s="253"/>
      <c r="I18" s="262">
        <f t="shared" si="0"/>
        <v>1450.96</v>
      </c>
    </row>
    <row r="19" spans="1:9">
      <c r="A19" s="252" t="s">
        <v>200</v>
      </c>
      <c r="B19" s="251" t="s">
        <v>360</v>
      </c>
      <c r="C19" s="251"/>
      <c r="D19" s="253"/>
      <c r="E19" s="253"/>
      <c r="F19" s="253"/>
      <c r="G19" s="253"/>
      <c r="H19" s="253"/>
      <c r="I19" s="262">
        <f t="shared" si="0"/>
        <v>0</v>
      </c>
    </row>
    <row r="20" spans="1:9">
      <c r="A20" s="252" t="s">
        <v>260</v>
      </c>
      <c r="B20" s="251" t="s">
        <v>360</v>
      </c>
      <c r="C20" s="251"/>
      <c r="D20" s="253"/>
      <c r="E20" s="253"/>
      <c r="F20" s="253"/>
      <c r="G20" s="253"/>
      <c r="H20" s="253"/>
      <c r="I20" s="262">
        <f t="shared" si="0"/>
        <v>0</v>
      </c>
    </row>
    <row r="21" spans="1:9" ht="13.5" thickBot="1">
      <c r="A21" s="255" t="s">
        <v>253</v>
      </c>
      <c r="B21" s="251"/>
      <c r="C21" s="251"/>
      <c r="D21" s="256">
        <f t="shared" ref="D21:I21" si="1">SUM(D8:D20)</f>
        <v>4547960.5200000005</v>
      </c>
      <c r="E21" s="256">
        <f t="shared" si="1"/>
        <v>10625316.34</v>
      </c>
      <c r="F21" s="256">
        <f t="shared" si="1"/>
        <v>3002655.12</v>
      </c>
      <c r="G21" s="256">
        <f t="shared" si="1"/>
        <v>0</v>
      </c>
      <c r="H21" s="256">
        <f t="shared" si="1"/>
        <v>0</v>
      </c>
      <c r="I21" s="256">
        <f t="shared" si="1"/>
        <v>18175931.980000004</v>
      </c>
    </row>
    <row r="22" spans="1:9" ht="13.5" thickTop="1">
      <c r="A22" s="255"/>
      <c r="B22" s="251"/>
      <c r="C22" s="251"/>
      <c r="D22" s="257"/>
      <c r="E22" s="257"/>
      <c r="F22" s="257"/>
      <c r="G22" s="257"/>
      <c r="H22" s="257"/>
      <c r="I22" s="262"/>
    </row>
    <row r="23" spans="1:9" s="284" customFormat="1">
      <c r="A23" s="258" t="s">
        <v>264</v>
      </c>
      <c r="B23" s="251"/>
      <c r="C23" s="251"/>
      <c r="D23" s="259"/>
      <c r="E23" s="259"/>
      <c r="F23" s="259"/>
      <c r="G23" s="259"/>
      <c r="H23" s="259"/>
      <c r="I23" s="251"/>
    </row>
    <row r="24" spans="1:9">
      <c r="A24" s="252" t="s">
        <v>199</v>
      </c>
      <c r="B24" s="251" t="s">
        <v>381</v>
      </c>
      <c r="C24" s="251"/>
      <c r="D24" s="253"/>
      <c r="E24" s="253"/>
      <c r="F24" s="253"/>
      <c r="G24" s="253"/>
      <c r="H24" s="253"/>
      <c r="I24" s="262">
        <f>SUM(D24:H24)</f>
        <v>0</v>
      </c>
    </row>
    <row r="25" spans="1:9">
      <c r="A25" s="252" t="s">
        <v>265</v>
      </c>
      <c r="B25" s="251" t="s">
        <v>361</v>
      </c>
      <c r="C25" s="251"/>
      <c r="D25" s="253"/>
      <c r="E25" s="253"/>
      <c r="F25" s="253"/>
      <c r="G25" s="253"/>
      <c r="H25" s="253"/>
      <c r="I25" s="262">
        <f t="shared" ref="I25:I27" si="2">SUM(D25:H25)</f>
        <v>0</v>
      </c>
    </row>
    <row r="26" spans="1:9">
      <c r="A26" s="252" t="s">
        <v>206</v>
      </c>
      <c r="B26" s="251"/>
      <c r="C26" s="251"/>
      <c r="D26" s="253">
        <v>242500</v>
      </c>
      <c r="E26" s="253"/>
      <c r="F26" s="253"/>
      <c r="G26" s="253"/>
      <c r="H26" s="253"/>
      <c r="I26" s="262">
        <f t="shared" si="2"/>
        <v>242500</v>
      </c>
    </row>
    <row r="27" spans="1:9">
      <c r="A27" s="254" t="s">
        <v>212</v>
      </c>
      <c r="B27" s="251"/>
      <c r="C27" s="251"/>
      <c r="D27" s="253">
        <v>1668896.48</v>
      </c>
      <c r="E27" s="253"/>
      <c r="F27" s="253"/>
      <c r="G27" s="253"/>
      <c r="H27" s="253"/>
      <c r="I27" s="262">
        <f t="shared" si="2"/>
        <v>1668896.48</v>
      </c>
    </row>
    <row r="28" spans="1:9">
      <c r="A28" s="252" t="s">
        <v>266</v>
      </c>
      <c r="B28" s="251"/>
      <c r="C28" s="251"/>
      <c r="D28" s="253">
        <v>2745153</v>
      </c>
      <c r="E28" s="253"/>
      <c r="F28" s="253"/>
      <c r="G28" s="253"/>
      <c r="H28" s="253"/>
      <c r="I28" s="262">
        <f>SUM(D28:H28)</f>
        <v>2745153</v>
      </c>
    </row>
    <row r="29" spans="1:9">
      <c r="A29" s="252" t="s">
        <v>209</v>
      </c>
      <c r="B29" s="251"/>
      <c r="C29" s="251"/>
      <c r="D29" s="253">
        <v>0</v>
      </c>
      <c r="E29" s="253"/>
      <c r="F29" s="253"/>
      <c r="G29" s="253"/>
      <c r="H29" s="253"/>
      <c r="I29" s="262">
        <f>SUM(D29:H29)</f>
        <v>0</v>
      </c>
    </row>
    <row r="30" spans="1:9">
      <c r="A30" s="252" t="s">
        <v>268</v>
      </c>
      <c r="B30" s="251"/>
      <c r="C30" s="251"/>
      <c r="D30" s="260">
        <v>-1344523</v>
      </c>
      <c r="E30" s="260"/>
      <c r="F30" s="260"/>
      <c r="G30" s="260"/>
      <c r="H30" s="260"/>
      <c r="I30" s="262">
        <f>SUM(D30:H30)</f>
        <v>-1344523</v>
      </c>
    </row>
    <row r="31" spans="1:9">
      <c r="A31" s="252" t="s">
        <v>267</v>
      </c>
      <c r="B31" s="251"/>
      <c r="C31" s="251"/>
      <c r="D31" s="261">
        <f t="shared" ref="D31:F31" si="3">SUM(D26:D30)</f>
        <v>3312026.4800000004</v>
      </c>
      <c r="E31" s="261">
        <f t="shared" si="3"/>
        <v>0</v>
      </c>
      <c r="F31" s="261">
        <f t="shared" si="3"/>
        <v>0</v>
      </c>
      <c r="G31" s="261">
        <f t="shared" ref="G31:H31" si="4">SUM(G26:G30)</f>
        <v>0</v>
      </c>
      <c r="H31" s="261">
        <f t="shared" si="4"/>
        <v>0</v>
      </c>
      <c r="I31" s="261">
        <f>SUM(I26:I30)</f>
        <v>3312026.4800000004</v>
      </c>
    </row>
    <row r="32" spans="1:9">
      <c r="A32" s="252"/>
      <c r="B32" s="251"/>
      <c r="C32" s="251"/>
      <c r="D32" s="253"/>
      <c r="E32" s="253"/>
      <c r="F32" s="253"/>
      <c r="G32" s="253"/>
      <c r="H32" s="253"/>
      <c r="I32" s="253"/>
    </row>
    <row r="33" spans="1:9">
      <c r="A33" s="252" t="s">
        <v>269</v>
      </c>
      <c r="B33" s="251"/>
      <c r="C33" s="251"/>
      <c r="D33" s="253"/>
      <c r="E33" s="253"/>
      <c r="F33" s="253"/>
      <c r="G33" s="253"/>
      <c r="H33" s="253"/>
      <c r="I33" s="262"/>
    </row>
    <row r="34" spans="1:9" ht="25.5">
      <c r="A34" s="254" t="s">
        <v>656</v>
      </c>
      <c r="B34" s="251"/>
      <c r="C34" s="251"/>
      <c r="D34" s="253">
        <v>107056.8</v>
      </c>
      <c r="E34" s="253"/>
      <c r="F34" s="253"/>
      <c r="G34" s="253"/>
      <c r="H34" s="253"/>
      <c r="I34" s="262">
        <f>SUM(D34:H34)</f>
        <v>107056.8</v>
      </c>
    </row>
    <row r="35" spans="1:9" ht="25.5">
      <c r="A35" s="254" t="s">
        <v>654</v>
      </c>
      <c r="B35" s="262"/>
      <c r="C35" s="262"/>
      <c r="D35" s="253">
        <v>615200.18999999994</v>
      </c>
      <c r="E35" s="253"/>
      <c r="F35" s="253"/>
      <c r="G35" s="253"/>
      <c r="H35" s="253"/>
      <c r="I35" s="262">
        <f>SUM(D35:H35)</f>
        <v>615200.18999999994</v>
      </c>
    </row>
    <row r="36" spans="1:9">
      <c r="A36" s="252" t="s">
        <v>355</v>
      </c>
      <c r="B36" s="251" t="s">
        <v>383</v>
      </c>
      <c r="C36" s="251"/>
      <c r="D36" s="253">
        <v>-19055.77</v>
      </c>
      <c r="E36" s="253"/>
      <c r="F36" s="253"/>
      <c r="G36" s="253"/>
      <c r="H36" s="253"/>
      <c r="I36" s="262">
        <f>SUM(D36:H36)</f>
        <v>-19055.77</v>
      </c>
    </row>
    <row r="37" spans="1:9">
      <c r="A37" s="252" t="s">
        <v>255</v>
      </c>
      <c r="B37" s="251" t="s">
        <v>360</v>
      </c>
      <c r="C37" s="251"/>
      <c r="D37" s="253"/>
      <c r="E37" s="253"/>
      <c r="F37" s="253"/>
      <c r="G37" s="253"/>
      <c r="H37" s="253"/>
      <c r="I37" s="262">
        <f>SUM(D37:H37)</f>
        <v>0</v>
      </c>
    </row>
    <row r="38" spans="1:9" ht="13.5" thickBot="1">
      <c r="A38" s="255" t="s">
        <v>274</v>
      </c>
      <c r="B38" s="262"/>
      <c r="C38" s="262"/>
      <c r="D38" s="256">
        <f>D24+D31+D34+D35+D36+D37</f>
        <v>4015227.7</v>
      </c>
      <c r="E38" s="256">
        <f t="shared" ref="E38:I38" si="5">E24+E31+E34+E35+E36+E37</f>
        <v>0</v>
      </c>
      <c r="F38" s="256">
        <f t="shared" si="5"/>
        <v>0</v>
      </c>
      <c r="G38" s="256">
        <f t="shared" ref="G38:H38" si="6">G24+G31+G34+G35+G36+G37</f>
        <v>0</v>
      </c>
      <c r="H38" s="256">
        <f t="shared" si="6"/>
        <v>0</v>
      </c>
      <c r="I38" s="256">
        <f t="shared" si="5"/>
        <v>4015227.7</v>
      </c>
    </row>
    <row r="39" spans="1:9" ht="13.5" thickTop="1">
      <c r="A39" s="252"/>
      <c r="B39" s="251"/>
      <c r="C39" s="251"/>
      <c r="D39" s="253"/>
      <c r="E39" s="253"/>
      <c r="F39" s="253"/>
      <c r="G39" s="253"/>
      <c r="H39" s="253"/>
      <c r="I39" s="262"/>
    </row>
    <row r="40" spans="1:9" ht="13.5" thickBot="1">
      <c r="A40" s="255" t="s">
        <v>213</v>
      </c>
      <c r="B40" s="251"/>
      <c r="C40" s="251"/>
      <c r="D40" s="263">
        <f>D21+D38</f>
        <v>8563188.2200000007</v>
      </c>
      <c r="E40" s="263">
        <f t="shared" ref="E40:I40" si="7">E21+E38</f>
        <v>10625316.34</v>
      </c>
      <c r="F40" s="263">
        <f t="shared" si="7"/>
        <v>3002655.12</v>
      </c>
      <c r="G40" s="263">
        <f t="shared" ref="G40:H40" si="8">G21+G38</f>
        <v>0</v>
      </c>
      <c r="H40" s="263">
        <f t="shared" si="8"/>
        <v>0</v>
      </c>
      <c r="I40" s="263">
        <f t="shared" si="7"/>
        <v>22191159.680000003</v>
      </c>
    </row>
    <row r="41" spans="1:9">
      <c r="A41" s="255"/>
      <c r="B41" s="251"/>
      <c r="C41" s="251"/>
      <c r="D41" s="253"/>
      <c r="E41" s="253"/>
      <c r="F41" s="253"/>
      <c r="G41" s="253"/>
      <c r="H41" s="253"/>
      <c r="I41" s="262"/>
    </row>
    <row r="42" spans="1:9">
      <c r="A42" s="264" t="s">
        <v>378</v>
      </c>
      <c r="B42" s="251"/>
      <c r="C42" s="251"/>
      <c r="D42" s="253"/>
      <c r="E42" s="253"/>
      <c r="F42" s="253"/>
      <c r="G42" s="253"/>
      <c r="H42" s="253"/>
      <c r="I42" s="262"/>
    </row>
    <row r="43" spans="1:9">
      <c r="A43" s="254" t="s">
        <v>684</v>
      </c>
      <c r="B43" s="251"/>
      <c r="C43" s="251"/>
      <c r="D43" s="253"/>
      <c r="E43" s="253"/>
      <c r="F43" s="253"/>
      <c r="G43" s="253"/>
      <c r="H43" s="253"/>
      <c r="I43" s="262">
        <f t="shared" ref="I43:I49" si="9">SUM(D43:H43)</f>
        <v>0</v>
      </c>
    </row>
    <row r="44" spans="1:9" ht="25.5">
      <c r="A44" s="254" t="s">
        <v>685</v>
      </c>
      <c r="B44" s="251"/>
      <c r="C44" s="251"/>
      <c r="D44" s="253">
        <v>298875</v>
      </c>
      <c r="E44" s="253"/>
      <c r="F44" s="253"/>
      <c r="G44" s="253"/>
      <c r="H44" s="253"/>
      <c r="I44" s="262">
        <f t="shared" si="9"/>
        <v>298875</v>
      </c>
    </row>
    <row r="45" spans="1:9" ht="25.5">
      <c r="A45" s="254" t="s">
        <v>686</v>
      </c>
      <c r="B45" s="251"/>
      <c r="C45" s="251"/>
      <c r="D45" s="253">
        <v>120179</v>
      </c>
      <c r="E45" s="253"/>
      <c r="F45" s="253"/>
      <c r="G45" s="253"/>
      <c r="H45" s="253"/>
      <c r="I45" s="262">
        <f t="shared" si="9"/>
        <v>120179</v>
      </c>
    </row>
    <row r="46" spans="1:9" ht="25.5">
      <c r="A46" s="254" t="s">
        <v>687</v>
      </c>
      <c r="B46" s="251"/>
      <c r="C46" s="251"/>
      <c r="D46" s="253">
        <v>19413</v>
      </c>
      <c r="E46" s="253"/>
      <c r="F46" s="253"/>
      <c r="G46" s="253"/>
      <c r="H46" s="253"/>
      <c r="I46" s="262">
        <f t="shared" si="9"/>
        <v>19413</v>
      </c>
    </row>
    <row r="47" spans="1:9" ht="25.5">
      <c r="A47" s="254" t="s">
        <v>688</v>
      </c>
      <c r="B47" s="251"/>
      <c r="C47" s="251"/>
      <c r="D47" s="253">
        <v>181932</v>
      </c>
      <c r="E47" s="253"/>
      <c r="F47" s="253"/>
      <c r="G47" s="253"/>
      <c r="H47" s="253"/>
      <c r="I47" s="262">
        <f t="shared" si="9"/>
        <v>181932</v>
      </c>
    </row>
    <row r="48" spans="1:9" ht="25.5">
      <c r="A48" s="254" t="s">
        <v>689</v>
      </c>
      <c r="B48" s="251"/>
      <c r="C48" s="251"/>
      <c r="D48" s="253">
        <v>98654</v>
      </c>
      <c r="E48" s="253"/>
      <c r="F48" s="253"/>
      <c r="G48" s="253"/>
      <c r="H48" s="253"/>
      <c r="I48" s="262">
        <f t="shared" si="9"/>
        <v>98654</v>
      </c>
    </row>
    <row r="49" spans="1:9" ht="26.25" thickBot="1">
      <c r="A49" s="264" t="s">
        <v>695</v>
      </c>
      <c r="B49" s="249" t="s">
        <v>360</v>
      </c>
      <c r="C49" s="249"/>
      <c r="D49" s="265">
        <f>SUM(D43:D48)</f>
        <v>719053</v>
      </c>
      <c r="E49" s="265">
        <f t="shared" ref="E49:F49" si="10">SUM(E43:E48)</f>
        <v>0</v>
      </c>
      <c r="F49" s="265">
        <f t="shared" si="10"/>
        <v>0</v>
      </c>
      <c r="G49" s="265">
        <f t="shared" ref="G49:H49" si="11">SUM(G43:G48)</f>
        <v>0</v>
      </c>
      <c r="H49" s="265">
        <f t="shared" si="11"/>
        <v>0</v>
      </c>
      <c r="I49" s="265">
        <f t="shared" si="9"/>
        <v>719053</v>
      </c>
    </row>
    <row r="50" spans="1:9">
      <c r="A50" s="255"/>
      <c r="B50" s="251"/>
      <c r="C50" s="251"/>
      <c r="D50" s="253"/>
      <c r="E50" s="253"/>
      <c r="F50" s="253"/>
      <c r="G50" s="253"/>
      <c r="H50" s="253"/>
      <c r="I50" s="262"/>
    </row>
    <row r="51" spans="1:9">
      <c r="A51" s="264" t="s">
        <v>4</v>
      </c>
      <c r="B51" s="266"/>
      <c r="C51" s="266"/>
      <c r="D51" s="266"/>
      <c r="E51" s="266"/>
      <c r="F51" s="266"/>
      <c r="G51" s="266"/>
      <c r="H51" s="266"/>
      <c r="I51" s="249"/>
    </row>
    <row r="52" spans="1:9" s="284" customFormat="1">
      <c r="A52" s="258" t="s">
        <v>270</v>
      </c>
      <c r="B52" s="251"/>
      <c r="C52" s="251"/>
      <c r="D52" s="259"/>
      <c r="E52" s="259"/>
      <c r="F52" s="259"/>
      <c r="G52" s="259"/>
      <c r="H52" s="259"/>
      <c r="I52" s="251"/>
    </row>
    <row r="53" spans="1:9">
      <c r="A53" s="254" t="s">
        <v>218</v>
      </c>
      <c r="B53" s="251" t="s">
        <v>360</v>
      </c>
      <c r="C53" s="251"/>
      <c r="D53" s="253">
        <v>746546.64</v>
      </c>
      <c r="E53" s="253">
        <v>332335.26</v>
      </c>
      <c r="F53" s="253"/>
      <c r="G53" s="253"/>
      <c r="H53" s="253"/>
      <c r="I53" s="262">
        <f t="shared" ref="I53:I67" si="12">SUM(D53:H53)</f>
        <v>1078881.8999999999</v>
      </c>
    </row>
    <row r="54" spans="1:9">
      <c r="A54" s="254" t="s">
        <v>666</v>
      </c>
      <c r="B54" s="251"/>
      <c r="C54" s="251"/>
      <c r="D54" s="253"/>
      <c r="E54" s="253"/>
      <c r="F54" s="253">
        <v>3002655.12</v>
      </c>
      <c r="G54" s="253"/>
      <c r="H54" s="253"/>
      <c r="I54" s="262">
        <f t="shared" si="12"/>
        <v>3002655.12</v>
      </c>
    </row>
    <row r="55" spans="1:9">
      <c r="A55" s="254" t="s">
        <v>220</v>
      </c>
      <c r="B55" s="251" t="s">
        <v>384</v>
      </c>
      <c r="C55" s="251"/>
      <c r="D55" s="253">
        <v>174287</v>
      </c>
      <c r="E55" s="253"/>
      <c r="F55" s="253"/>
      <c r="G55" s="253"/>
      <c r="H55" s="253"/>
      <c r="I55" s="262">
        <f t="shared" si="12"/>
        <v>174287</v>
      </c>
    </row>
    <row r="56" spans="1:9">
      <c r="A56" s="254" t="s">
        <v>221</v>
      </c>
      <c r="B56" s="251" t="s">
        <v>384</v>
      </c>
      <c r="C56" s="251"/>
      <c r="D56" s="253"/>
      <c r="E56" s="253"/>
      <c r="F56" s="253"/>
      <c r="G56" s="253"/>
      <c r="H56" s="253"/>
      <c r="I56" s="262">
        <f t="shared" si="12"/>
        <v>0</v>
      </c>
    </row>
    <row r="57" spans="1:9">
      <c r="A57" s="254" t="s">
        <v>594</v>
      </c>
      <c r="B57" s="251" t="s">
        <v>360</v>
      </c>
      <c r="C57" s="251"/>
      <c r="D57" s="253">
        <v>2619.75</v>
      </c>
      <c r="E57" s="253"/>
      <c r="F57" s="253"/>
      <c r="G57" s="253"/>
      <c r="H57" s="253"/>
      <c r="I57" s="262">
        <f t="shared" si="12"/>
        <v>2619.75</v>
      </c>
    </row>
    <row r="58" spans="1:9">
      <c r="A58" s="254" t="s">
        <v>223</v>
      </c>
      <c r="B58" s="251" t="s">
        <v>360</v>
      </c>
      <c r="C58" s="251"/>
      <c r="D58" s="253">
        <v>17794.95</v>
      </c>
      <c r="E58" s="253"/>
      <c r="F58" s="253"/>
      <c r="G58" s="253"/>
      <c r="H58" s="253"/>
      <c r="I58" s="262">
        <f t="shared" si="12"/>
        <v>17794.95</v>
      </c>
    </row>
    <row r="59" spans="1:9">
      <c r="A59" s="254" t="s">
        <v>667</v>
      </c>
      <c r="B59" s="251"/>
      <c r="C59" s="251"/>
      <c r="D59" s="253"/>
      <c r="E59" s="253"/>
      <c r="F59" s="253"/>
      <c r="G59" s="253"/>
      <c r="H59" s="253"/>
      <c r="I59" s="262">
        <f t="shared" si="12"/>
        <v>0</v>
      </c>
    </row>
    <row r="60" spans="1:9">
      <c r="A60" s="254" t="s">
        <v>595</v>
      </c>
      <c r="B60" s="251"/>
      <c r="C60" s="251"/>
      <c r="D60" s="253"/>
      <c r="E60" s="253"/>
      <c r="F60" s="253"/>
      <c r="G60" s="253"/>
      <c r="H60" s="253"/>
      <c r="I60" s="262">
        <f t="shared" si="12"/>
        <v>0</v>
      </c>
    </row>
    <row r="61" spans="1:9">
      <c r="A61" s="254" t="s">
        <v>601</v>
      </c>
      <c r="B61" s="251" t="s">
        <v>360</v>
      </c>
      <c r="C61" s="251"/>
      <c r="D61" s="253"/>
      <c r="E61" s="253"/>
      <c r="F61" s="253"/>
      <c r="G61" s="253"/>
      <c r="H61" s="253"/>
      <c r="I61" s="262">
        <f t="shared" si="12"/>
        <v>0</v>
      </c>
    </row>
    <row r="62" spans="1:9">
      <c r="A62" s="254" t="s">
        <v>275</v>
      </c>
      <c r="B62" s="251" t="s">
        <v>384</v>
      </c>
      <c r="C62" s="251"/>
      <c r="D62" s="253"/>
      <c r="E62" s="253"/>
      <c r="F62" s="253"/>
      <c r="G62" s="253"/>
      <c r="H62" s="253"/>
      <c r="I62" s="262">
        <f t="shared" si="12"/>
        <v>0</v>
      </c>
    </row>
    <row r="63" spans="1:9">
      <c r="A63" s="254" t="s">
        <v>276</v>
      </c>
      <c r="B63" s="251" t="s">
        <v>384</v>
      </c>
      <c r="C63" s="251"/>
      <c r="D63" s="253"/>
      <c r="E63" s="253"/>
      <c r="F63" s="253"/>
      <c r="G63" s="253"/>
      <c r="H63" s="253"/>
      <c r="I63" s="262">
        <f t="shared" si="12"/>
        <v>0</v>
      </c>
    </row>
    <row r="64" spans="1:9">
      <c r="A64" s="254" t="s">
        <v>602</v>
      </c>
      <c r="B64" s="251" t="s">
        <v>382</v>
      </c>
      <c r="C64" s="251"/>
      <c r="D64" s="253"/>
      <c r="E64" s="253">
        <v>544468</v>
      </c>
      <c r="F64" s="253"/>
      <c r="G64" s="253"/>
      <c r="H64" s="253"/>
      <c r="I64" s="262">
        <f t="shared" si="12"/>
        <v>544468</v>
      </c>
    </row>
    <row r="65" spans="1:9">
      <c r="A65" s="254" t="s">
        <v>603</v>
      </c>
      <c r="B65" s="251"/>
      <c r="C65" s="251"/>
      <c r="D65" s="253"/>
      <c r="E65" s="253">
        <v>699308</v>
      </c>
      <c r="F65" s="253"/>
      <c r="G65" s="253"/>
      <c r="H65" s="253"/>
      <c r="I65" s="262">
        <f t="shared" si="12"/>
        <v>699308</v>
      </c>
    </row>
    <row r="66" spans="1:9">
      <c r="A66" s="254" t="s">
        <v>604</v>
      </c>
      <c r="B66" s="251"/>
      <c r="C66" s="251"/>
      <c r="D66" s="253"/>
      <c r="E66" s="253"/>
      <c r="F66" s="253"/>
      <c r="G66" s="253"/>
      <c r="H66" s="253"/>
      <c r="I66" s="262">
        <f t="shared" si="12"/>
        <v>0</v>
      </c>
    </row>
    <row r="67" spans="1:9" ht="25.5">
      <c r="A67" s="254" t="s">
        <v>605</v>
      </c>
      <c r="B67" s="251"/>
      <c r="C67" s="251"/>
      <c r="D67" s="253"/>
      <c r="E67" s="253">
        <v>82160</v>
      </c>
      <c r="F67" s="253"/>
      <c r="G67" s="253"/>
      <c r="H67" s="253"/>
      <c r="I67" s="262">
        <f t="shared" si="12"/>
        <v>82160</v>
      </c>
    </row>
    <row r="68" spans="1:9">
      <c r="A68" s="254" t="s">
        <v>697</v>
      </c>
      <c r="B68" s="251"/>
      <c r="C68" s="251"/>
      <c r="D68" s="253"/>
      <c r="E68" s="253">
        <v>188968</v>
      </c>
      <c r="F68" s="253"/>
      <c r="G68" s="253"/>
      <c r="H68" s="253"/>
      <c r="I68" s="262"/>
    </row>
    <row r="69" spans="1:9">
      <c r="A69" s="254" t="s">
        <v>229</v>
      </c>
      <c r="B69" s="251" t="s">
        <v>360</v>
      </c>
      <c r="C69" s="251"/>
      <c r="D69" s="253"/>
      <c r="E69" s="253"/>
      <c r="F69" s="253"/>
      <c r="G69" s="253"/>
      <c r="H69" s="253"/>
      <c r="I69" s="262">
        <f>SUM(D69:H69)</f>
        <v>0</v>
      </c>
    </row>
    <row r="70" spans="1:9">
      <c r="A70" s="254" t="s">
        <v>228</v>
      </c>
      <c r="B70" s="251" t="s">
        <v>360</v>
      </c>
      <c r="C70" s="251"/>
      <c r="D70" s="253"/>
      <c r="E70" s="253"/>
      <c r="F70" s="253"/>
      <c r="G70" s="253"/>
      <c r="H70" s="253"/>
      <c r="I70" s="262">
        <f>SUM(D70:H70)</f>
        <v>0</v>
      </c>
    </row>
    <row r="71" spans="1:9" ht="25.5">
      <c r="A71" s="254" t="s">
        <v>285</v>
      </c>
      <c r="B71" s="251" t="s">
        <v>382</v>
      </c>
      <c r="C71" s="251"/>
      <c r="D71" s="253"/>
      <c r="E71" s="253"/>
      <c r="F71" s="253"/>
      <c r="G71" s="253"/>
      <c r="H71" s="253"/>
      <c r="I71" s="262">
        <f>SUM(D71:H71)</f>
        <v>0</v>
      </c>
    </row>
    <row r="72" spans="1:9">
      <c r="A72" s="254" t="s">
        <v>657</v>
      </c>
      <c r="B72" s="251" t="s">
        <v>360</v>
      </c>
      <c r="C72" s="251"/>
      <c r="D72" s="253"/>
      <c r="E72" s="253"/>
      <c r="F72" s="253"/>
      <c r="G72" s="253"/>
      <c r="H72" s="253"/>
      <c r="I72" s="262">
        <f>SUM(D72:H72)</f>
        <v>0</v>
      </c>
    </row>
    <row r="73" spans="1:9" ht="13.5" thickBot="1">
      <c r="A73" s="255" t="s">
        <v>271</v>
      </c>
      <c r="B73" s="251"/>
      <c r="C73" s="251"/>
      <c r="D73" s="256">
        <f t="shared" ref="D73:I73" si="13">SUM(D53:D72)</f>
        <v>941248.34</v>
      </c>
      <c r="E73" s="256">
        <f t="shared" si="13"/>
        <v>1847239.26</v>
      </c>
      <c r="F73" s="256">
        <f t="shared" si="13"/>
        <v>3002655.12</v>
      </c>
      <c r="G73" s="256">
        <f t="shared" si="13"/>
        <v>0</v>
      </c>
      <c r="H73" s="256">
        <f t="shared" si="13"/>
        <v>0</v>
      </c>
      <c r="I73" s="256">
        <f t="shared" si="13"/>
        <v>5602174.7199999997</v>
      </c>
    </row>
    <row r="74" spans="1:9" ht="13.5" thickTop="1">
      <c r="A74" s="255"/>
      <c r="B74" s="251"/>
      <c r="C74" s="251"/>
      <c r="D74" s="259"/>
      <c r="E74" s="259"/>
      <c r="F74" s="259"/>
      <c r="G74" s="259"/>
      <c r="H74" s="259"/>
      <c r="I74" s="262"/>
    </row>
    <row r="75" spans="1:9" s="284" customFormat="1">
      <c r="A75" s="258" t="s">
        <v>272</v>
      </c>
      <c r="B75" s="251"/>
      <c r="C75" s="251"/>
      <c r="D75" s="259"/>
      <c r="E75" s="259"/>
      <c r="F75" s="259"/>
      <c r="G75" s="259"/>
      <c r="H75" s="259"/>
      <c r="I75" s="251"/>
    </row>
    <row r="76" spans="1:9">
      <c r="A76" s="252" t="s">
        <v>277</v>
      </c>
      <c r="B76" s="251" t="s">
        <v>360</v>
      </c>
      <c r="C76" s="251"/>
      <c r="D76" s="253">
        <v>216938.04</v>
      </c>
      <c r="E76" s="253"/>
      <c r="F76" s="253"/>
      <c r="G76" s="253"/>
      <c r="H76" s="253"/>
      <c r="I76" s="262">
        <f t="shared" ref="I76:I86" si="14">SUM(D76:H76)</f>
        <v>216938.04</v>
      </c>
    </row>
    <row r="77" spans="1:9">
      <c r="A77" s="254" t="s">
        <v>655</v>
      </c>
      <c r="B77" s="251"/>
      <c r="C77" s="251"/>
      <c r="D77" s="253"/>
      <c r="E77" s="253"/>
      <c r="F77" s="253"/>
      <c r="G77" s="253"/>
      <c r="H77" s="253"/>
      <c r="I77" s="262">
        <f t="shared" si="14"/>
        <v>0</v>
      </c>
    </row>
    <row r="78" spans="1:9">
      <c r="A78" s="254" t="s">
        <v>563</v>
      </c>
      <c r="B78" s="251" t="s">
        <v>384</v>
      </c>
      <c r="C78" s="251"/>
      <c r="D78" s="253">
        <v>3767160.74</v>
      </c>
      <c r="E78" s="253"/>
      <c r="F78" s="253"/>
      <c r="G78" s="253"/>
      <c r="H78" s="253"/>
      <c r="I78" s="262">
        <f t="shared" si="14"/>
        <v>3767160.74</v>
      </c>
    </row>
    <row r="79" spans="1:9">
      <c r="A79" s="254" t="s">
        <v>281</v>
      </c>
      <c r="B79" s="251" t="s">
        <v>382</v>
      </c>
      <c r="C79" s="251"/>
      <c r="D79" s="253">
        <v>0</v>
      </c>
      <c r="E79" s="253">
        <v>1178532</v>
      </c>
      <c r="F79" s="253"/>
      <c r="G79" s="253"/>
      <c r="H79" s="253"/>
      <c r="I79" s="262">
        <f t="shared" si="14"/>
        <v>1178532</v>
      </c>
    </row>
    <row r="80" spans="1:9">
      <c r="A80" s="252" t="s">
        <v>282</v>
      </c>
      <c r="B80" s="251"/>
      <c r="C80" s="251"/>
      <c r="D80" s="253"/>
      <c r="E80" s="253">
        <v>1513692</v>
      </c>
      <c r="F80" s="253"/>
      <c r="G80" s="253"/>
      <c r="H80" s="253"/>
      <c r="I80" s="262">
        <f t="shared" si="14"/>
        <v>1513692</v>
      </c>
    </row>
    <row r="81" spans="1:9">
      <c r="A81" s="252" t="s">
        <v>283</v>
      </c>
      <c r="B81" s="251"/>
      <c r="C81" s="251"/>
      <c r="D81" s="253"/>
      <c r="E81" s="253"/>
      <c r="F81" s="253"/>
      <c r="G81" s="253"/>
      <c r="H81" s="253"/>
      <c r="I81" s="262">
        <f t="shared" si="14"/>
        <v>0</v>
      </c>
    </row>
    <row r="82" spans="1:9" ht="25.5">
      <c r="A82" s="254" t="s">
        <v>698</v>
      </c>
      <c r="B82" s="251"/>
      <c r="C82" s="251"/>
      <c r="D82" s="253"/>
      <c r="E82" s="253">
        <v>177840</v>
      </c>
      <c r="F82" s="253"/>
      <c r="G82" s="253"/>
      <c r="H82" s="253"/>
      <c r="I82" s="262">
        <f t="shared" si="14"/>
        <v>177840</v>
      </c>
    </row>
    <row r="83" spans="1:9">
      <c r="A83" s="254" t="s">
        <v>699</v>
      </c>
      <c r="B83" s="251"/>
      <c r="C83" s="251"/>
      <c r="D83" s="253"/>
      <c r="E83" s="253">
        <v>409032</v>
      </c>
      <c r="F83" s="253"/>
      <c r="G83" s="253"/>
      <c r="H83" s="253"/>
      <c r="I83" s="262">
        <f t="shared" si="14"/>
        <v>409032</v>
      </c>
    </row>
    <row r="84" spans="1:9">
      <c r="A84" s="254" t="s">
        <v>672</v>
      </c>
      <c r="B84" s="251"/>
      <c r="C84" s="251"/>
      <c r="D84" s="253">
        <v>4225826</v>
      </c>
      <c r="E84" s="253"/>
      <c r="F84" s="253"/>
      <c r="G84" s="253"/>
      <c r="H84" s="253"/>
      <c r="I84" s="262">
        <f t="shared" si="14"/>
        <v>4225826</v>
      </c>
    </row>
    <row r="85" spans="1:9">
      <c r="A85" s="252" t="s">
        <v>278</v>
      </c>
      <c r="B85" s="251" t="s">
        <v>384</v>
      </c>
      <c r="C85" s="251"/>
      <c r="D85" s="253"/>
      <c r="E85" s="253"/>
      <c r="F85" s="253"/>
      <c r="G85" s="253"/>
      <c r="H85" s="253"/>
      <c r="I85" s="262">
        <f t="shared" si="14"/>
        <v>0</v>
      </c>
    </row>
    <row r="86" spans="1:9">
      <c r="A86" s="252" t="s">
        <v>279</v>
      </c>
      <c r="B86" s="251" t="s">
        <v>384</v>
      </c>
      <c r="C86" s="251"/>
      <c r="D86" s="253"/>
      <c r="E86" s="253"/>
      <c r="F86" s="253"/>
      <c r="G86" s="253"/>
      <c r="H86" s="253"/>
      <c r="I86" s="262">
        <f t="shared" si="14"/>
        <v>0</v>
      </c>
    </row>
    <row r="87" spans="1:9" ht="13.5" thickBot="1">
      <c r="A87" s="255" t="s">
        <v>273</v>
      </c>
      <c r="B87" s="251"/>
      <c r="C87" s="251"/>
      <c r="D87" s="256">
        <f t="shared" ref="D87:I87" si="15">SUM(D76:D86)</f>
        <v>8209924.7800000003</v>
      </c>
      <c r="E87" s="256">
        <f t="shared" si="15"/>
        <v>3279096</v>
      </c>
      <c r="F87" s="256">
        <f t="shared" si="15"/>
        <v>0</v>
      </c>
      <c r="G87" s="256">
        <f t="shared" si="15"/>
        <v>0</v>
      </c>
      <c r="H87" s="256">
        <f t="shared" si="15"/>
        <v>0</v>
      </c>
      <c r="I87" s="256">
        <f t="shared" si="15"/>
        <v>11489020.780000001</v>
      </c>
    </row>
    <row r="88" spans="1:9" ht="13.5" thickTop="1">
      <c r="A88" s="255"/>
      <c r="B88" s="251"/>
      <c r="C88" s="251"/>
      <c r="D88" s="259"/>
      <c r="E88" s="259"/>
      <c r="F88" s="259"/>
      <c r="G88" s="259"/>
      <c r="H88" s="259"/>
      <c r="I88" s="262"/>
    </row>
    <row r="89" spans="1:9" ht="13.5" thickBot="1">
      <c r="A89" s="255" t="s">
        <v>233</v>
      </c>
      <c r="B89" s="251"/>
      <c r="C89" s="251"/>
      <c r="D89" s="263">
        <f t="shared" ref="D89:I89" si="16">D73+D87</f>
        <v>9151173.120000001</v>
      </c>
      <c r="E89" s="263">
        <f t="shared" si="16"/>
        <v>5126335.26</v>
      </c>
      <c r="F89" s="263">
        <f t="shared" si="16"/>
        <v>3002655.12</v>
      </c>
      <c r="G89" s="263">
        <f t="shared" si="16"/>
        <v>0</v>
      </c>
      <c r="H89" s="263">
        <f t="shared" si="16"/>
        <v>0</v>
      </c>
      <c r="I89" s="263">
        <f t="shared" si="16"/>
        <v>17091195.5</v>
      </c>
    </row>
    <row r="90" spans="1:9">
      <c r="A90" s="255"/>
      <c r="B90" s="251"/>
      <c r="C90" s="251"/>
      <c r="D90" s="259"/>
      <c r="E90" s="259"/>
      <c r="F90" s="259"/>
      <c r="G90" s="259"/>
      <c r="H90" s="259"/>
      <c r="I90" s="262"/>
    </row>
    <row r="91" spans="1:9">
      <c r="A91" s="264" t="s">
        <v>379</v>
      </c>
      <c r="B91" s="251"/>
      <c r="C91" s="251"/>
      <c r="D91" s="259"/>
      <c r="E91" s="259"/>
      <c r="F91" s="259"/>
      <c r="G91" s="259"/>
      <c r="H91" s="259"/>
      <c r="I91" s="262"/>
    </row>
    <row r="92" spans="1:9">
      <c r="A92" s="254" t="s">
        <v>690</v>
      </c>
      <c r="B92" s="251"/>
      <c r="C92" s="251"/>
      <c r="D92" s="259"/>
      <c r="E92" s="259"/>
      <c r="F92" s="259"/>
      <c r="G92" s="259"/>
      <c r="H92" s="259"/>
      <c r="I92" s="262">
        <f t="shared" ref="I92:I97" si="17">SUM(D92:H92)</f>
        <v>0</v>
      </c>
    </row>
    <row r="93" spans="1:9" ht="25.5">
      <c r="A93" s="254" t="s">
        <v>691</v>
      </c>
      <c r="B93" s="251"/>
      <c r="C93" s="251"/>
      <c r="D93" s="259">
        <v>0</v>
      </c>
      <c r="E93" s="259"/>
      <c r="F93" s="259"/>
      <c r="G93" s="259"/>
      <c r="H93" s="259"/>
      <c r="I93" s="262">
        <f t="shared" si="17"/>
        <v>0</v>
      </c>
    </row>
    <row r="94" spans="1:9" ht="25.5">
      <c r="A94" s="254" t="s">
        <v>692</v>
      </c>
      <c r="B94" s="251"/>
      <c r="C94" s="251"/>
      <c r="D94" s="259">
        <v>15143</v>
      </c>
      <c r="E94" s="259"/>
      <c r="F94" s="259"/>
      <c r="G94" s="259"/>
      <c r="H94" s="259"/>
      <c r="I94" s="262">
        <f t="shared" si="17"/>
        <v>15143</v>
      </c>
    </row>
    <row r="95" spans="1:9" ht="25.5">
      <c r="A95" s="254" t="s">
        <v>693</v>
      </c>
      <c r="B95" s="251"/>
      <c r="C95" s="251"/>
      <c r="D95" s="259"/>
      <c r="E95" s="259"/>
      <c r="F95" s="259"/>
      <c r="G95" s="259"/>
      <c r="H95" s="259"/>
      <c r="I95" s="262">
        <f t="shared" si="17"/>
        <v>0</v>
      </c>
    </row>
    <row r="96" spans="1:9" ht="25.5">
      <c r="A96" s="254" t="s">
        <v>694</v>
      </c>
      <c r="B96" s="251"/>
      <c r="C96" s="251"/>
      <c r="D96" s="259">
        <v>2863</v>
      </c>
      <c r="E96" s="259"/>
      <c r="F96" s="259"/>
      <c r="G96" s="259"/>
      <c r="H96" s="259"/>
      <c r="I96" s="262">
        <f t="shared" si="17"/>
        <v>2863</v>
      </c>
    </row>
    <row r="97" spans="1:9" ht="13.5" thickBot="1">
      <c r="A97" s="264" t="s">
        <v>696</v>
      </c>
      <c r="B97" s="249" t="s">
        <v>360</v>
      </c>
      <c r="C97" s="249"/>
      <c r="D97" s="265">
        <f>SUM(D92:D96)</f>
        <v>18006</v>
      </c>
      <c r="E97" s="265">
        <f t="shared" ref="E97:F97" si="18">SUM(E92:E96)</f>
        <v>0</v>
      </c>
      <c r="F97" s="265">
        <f t="shared" si="18"/>
        <v>0</v>
      </c>
      <c r="G97" s="265">
        <f t="shared" ref="G97:H97" si="19">SUM(G92:G96)</f>
        <v>0</v>
      </c>
      <c r="H97" s="265">
        <f t="shared" si="19"/>
        <v>0</v>
      </c>
      <c r="I97" s="265">
        <f t="shared" si="17"/>
        <v>18006</v>
      </c>
    </row>
    <row r="98" spans="1:9">
      <c r="A98" s="255"/>
      <c r="B98" s="251"/>
      <c r="C98" s="251"/>
      <c r="D98" s="253"/>
      <c r="E98" s="253"/>
      <c r="F98" s="253"/>
      <c r="G98" s="253"/>
      <c r="H98" s="253"/>
      <c r="I98" s="262"/>
    </row>
    <row r="99" spans="1:9">
      <c r="A99" s="264" t="s">
        <v>377</v>
      </c>
      <c r="B99" s="249"/>
      <c r="C99" s="249"/>
      <c r="D99" s="267"/>
      <c r="E99" s="266"/>
      <c r="F99" s="266"/>
      <c r="G99" s="266"/>
      <c r="H99" s="266"/>
      <c r="I99" s="249"/>
    </row>
    <row r="100" spans="1:9">
      <c r="A100" s="258" t="s">
        <v>653</v>
      </c>
      <c r="B100" s="262"/>
      <c r="C100" s="262"/>
      <c r="D100" s="253">
        <f>D31-D55-D78+3600000-D27</f>
        <v>1301682.2600000002</v>
      </c>
      <c r="E100" s="253">
        <f>E31</f>
        <v>0</v>
      </c>
      <c r="F100" s="253">
        <f>F31</f>
        <v>0</v>
      </c>
      <c r="G100" s="253">
        <f>G31</f>
        <v>0</v>
      </c>
      <c r="H100" s="253">
        <f>H31</f>
        <v>0</v>
      </c>
      <c r="I100" s="262">
        <f t="shared" ref="I100:I106" si="20">SUM(D100:H100)</f>
        <v>1301682.2600000002</v>
      </c>
    </row>
    <row r="101" spans="1:9">
      <c r="A101" s="255" t="s">
        <v>556</v>
      </c>
      <c r="B101" s="251"/>
      <c r="C101" s="251"/>
      <c r="D101" s="253">
        <v>0</v>
      </c>
      <c r="E101" s="253"/>
      <c r="F101" s="253"/>
      <c r="G101" s="253"/>
      <c r="H101" s="253"/>
      <c r="I101" s="262">
        <f t="shared" si="20"/>
        <v>0</v>
      </c>
    </row>
    <row r="102" spans="1:9">
      <c r="A102" s="255" t="s">
        <v>557</v>
      </c>
      <c r="B102" s="251"/>
      <c r="C102" s="251"/>
      <c r="D102" s="253">
        <v>615200.18999999994</v>
      </c>
      <c r="E102" s="253"/>
      <c r="F102" s="253"/>
      <c r="G102" s="253"/>
      <c r="H102" s="253"/>
      <c r="I102" s="262">
        <f t="shared" si="20"/>
        <v>615200.18999999994</v>
      </c>
    </row>
    <row r="103" spans="1:9">
      <c r="A103" s="255" t="s">
        <v>280</v>
      </c>
      <c r="B103" s="251" t="s">
        <v>385</v>
      </c>
      <c r="C103" s="251"/>
      <c r="D103" s="253">
        <f>493224.23+177042.85</f>
        <v>670267.07999999996</v>
      </c>
      <c r="E103" s="253"/>
      <c r="F103" s="253"/>
      <c r="G103" s="253"/>
      <c r="H103" s="253"/>
      <c r="I103" s="262">
        <f t="shared" si="20"/>
        <v>670267.07999999996</v>
      </c>
    </row>
    <row r="104" spans="1:9" s="284" customFormat="1">
      <c r="A104" s="258" t="s">
        <v>564</v>
      </c>
      <c r="B104" s="251"/>
      <c r="C104" s="251"/>
      <c r="D104" s="253"/>
      <c r="E104" s="253">
        <v>5498981.0800000001</v>
      </c>
      <c r="F104" s="253"/>
      <c r="G104" s="253"/>
      <c r="H104" s="253"/>
      <c r="I104" s="262">
        <f t="shared" si="20"/>
        <v>5498981.0800000001</v>
      </c>
    </row>
    <row r="105" spans="1:9">
      <c r="A105" s="255" t="s">
        <v>558</v>
      </c>
      <c r="B105" s="251"/>
      <c r="C105" s="251"/>
      <c r="D105" s="253"/>
      <c r="E105" s="253"/>
      <c r="F105" s="253"/>
      <c r="G105" s="253"/>
      <c r="H105" s="253"/>
      <c r="I105" s="262">
        <f t="shared" si="20"/>
        <v>0</v>
      </c>
    </row>
    <row r="106" spans="1:9">
      <c r="A106" s="255" t="s">
        <v>356</v>
      </c>
      <c r="B106" s="251" t="s">
        <v>383</v>
      </c>
      <c r="C106" s="251"/>
      <c r="D106" s="253">
        <f>D36</f>
        <v>-19055.77</v>
      </c>
      <c r="E106" s="253">
        <f>E36</f>
        <v>0</v>
      </c>
      <c r="F106" s="253">
        <f>F36</f>
        <v>0</v>
      </c>
      <c r="G106" s="253">
        <f>G36</f>
        <v>0</v>
      </c>
      <c r="H106" s="253">
        <f>H36</f>
        <v>0</v>
      </c>
      <c r="I106" s="262">
        <f t="shared" si="20"/>
        <v>-19055.77</v>
      </c>
    </row>
    <row r="107" spans="1:9" hidden="1">
      <c r="A107" s="268" t="s">
        <v>669</v>
      </c>
      <c r="B107" s="362">
        <f>-2936370-312236-276174</f>
        <v>-3524780</v>
      </c>
      <c r="C107" s="363"/>
      <c r="D107" s="267"/>
      <c r="E107" s="253"/>
      <c r="F107" s="253"/>
      <c r="G107" s="253"/>
      <c r="H107" s="253"/>
      <c r="I107" s="262"/>
    </row>
    <row r="108" spans="1:9" hidden="1">
      <c r="A108" s="268" t="s">
        <v>670</v>
      </c>
      <c r="B108" s="362">
        <v>1069748.3400000001</v>
      </c>
      <c r="C108" s="363"/>
      <c r="D108" s="267"/>
      <c r="E108" s="253"/>
      <c r="F108" s="253"/>
      <c r="G108" s="253"/>
      <c r="H108" s="253"/>
      <c r="I108" s="262"/>
    </row>
    <row r="109" spans="1:9">
      <c r="A109" s="255" t="s">
        <v>0</v>
      </c>
      <c r="B109" s="251"/>
      <c r="C109" s="251"/>
      <c r="D109" s="253">
        <f>D40+D49-D89-D97-D100-D101-D102-D103-D104-D105-D106</f>
        <v>-2455031.6600000006</v>
      </c>
      <c r="E109" s="253">
        <f>E40+E49-E89-E97-E100-E103-E106-E104</f>
        <v>0</v>
      </c>
      <c r="F109" s="253">
        <f>F40+F49-F89-F97-F100-F103-F106</f>
        <v>0</v>
      </c>
      <c r="G109" s="253">
        <f>G40+G49-G89-G97-G100-G103-G106</f>
        <v>0</v>
      </c>
      <c r="H109" s="253">
        <f>H40+H49-H89-H97-H100-H103-H106</f>
        <v>0</v>
      </c>
      <c r="I109" s="262">
        <f>SUM(D109:H109)</f>
        <v>-2455031.6600000006</v>
      </c>
    </row>
    <row r="110" spans="1:9" ht="13.5" thickBot="1">
      <c r="A110" s="255" t="s">
        <v>380</v>
      </c>
      <c r="B110" s="262"/>
      <c r="C110" s="262"/>
      <c r="D110" s="269">
        <f>SUM(D100:D109)</f>
        <v>113062.09999999963</v>
      </c>
      <c r="E110" s="269">
        <f t="shared" ref="E110:I110" si="21">SUM(E100:E109)</f>
        <v>5498981.0800000001</v>
      </c>
      <c r="F110" s="269">
        <f t="shared" si="21"/>
        <v>0</v>
      </c>
      <c r="G110" s="269">
        <f t="shared" ref="G110:H110" si="22">SUM(G100:G109)</f>
        <v>0</v>
      </c>
      <c r="H110" s="269">
        <f t="shared" si="22"/>
        <v>0</v>
      </c>
      <c r="I110" s="269">
        <f t="shared" si="21"/>
        <v>5612043.1799999997</v>
      </c>
    </row>
    <row r="111" spans="1:9">
      <c r="A111" s="255"/>
      <c r="B111" s="251"/>
      <c r="C111" s="251"/>
      <c r="D111" s="262"/>
      <c r="E111" s="262"/>
      <c r="F111" s="262"/>
      <c r="G111" s="262"/>
      <c r="H111" s="262"/>
      <c r="I111" s="262"/>
    </row>
    <row r="112" spans="1:9">
      <c r="A112" s="270" t="s">
        <v>391</v>
      </c>
      <c r="B112" s="271"/>
      <c r="C112" s="271"/>
      <c r="D112" s="271">
        <f t="shared" ref="D112:I112" si="23">D40+D49-D89-D97-D110</f>
        <v>0</v>
      </c>
      <c r="E112" s="271">
        <f t="shared" si="23"/>
        <v>0</v>
      </c>
      <c r="F112" s="271">
        <f t="shared" si="23"/>
        <v>0</v>
      </c>
      <c r="G112" s="271">
        <f t="shared" si="23"/>
        <v>0</v>
      </c>
      <c r="H112" s="271">
        <f t="shared" si="23"/>
        <v>0</v>
      </c>
      <c r="I112" s="271">
        <f t="shared" si="23"/>
        <v>188968.00000000373</v>
      </c>
    </row>
    <row r="113" spans="1:9">
      <c r="A113" s="272"/>
      <c r="B113" s="251"/>
      <c r="C113" s="251"/>
      <c r="D113" s="262"/>
      <c r="E113" s="262"/>
      <c r="F113" s="262"/>
      <c r="G113" s="262"/>
      <c r="H113" s="262"/>
      <c r="I113" s="262"/>
    </row>
    <row r="114" spans="1:9">
      <c r="A114" s="272"/>
      <c r="B114" s="251"/>
      <c r="C114" s="251"/>
      <c r="D114" s="262"/>
      <c r="E114" s="262"/>
      <c r="F114" s="262"/>
      <c r="G114" s="262"/>
      <c r="H114" s="262"/>
      <c r="I114" s="262"/>
    </row>
    <row r="115" spans="1:9" hidden="1">
      <c r="A115" s="268" t="s">
        <v>669</v>
      </c>
      <c r="B115" s="352">
        <f>+B107</f>
        <v>-3524780</v>
      </c>
      <c r="C115" s="353"/>
      <c r="D115" s="358" t="s">
        <v>702</v>
      </c>
      <c r="E115" s="359"/>
      <c r="F115" s="359"/>
      <c r="G115" s="359"/>
      <c r="H115" s="359"/>
      <c r="I115" s="359"/>
    </row>
    <row r="116" spans="1:9" hidden="1">
      <c r="A116" s="268" t="s">
        <v>670</v>
      </c>
      <c r="B116" s="352">
        <f>+B108</f>
        <v>1069748.3400000001</v>
      </c>
      <c r="C116" s="353"/>
      <c r="D116" s="358"/>
      <c r="E116" s="359"/>
      <c r="F116" s="359"/>
      <c r="G116" s="359"/>
      <c r="H116" s="359"/>
      <c r="I116" s="359"/>
    </row>
    <row r="117" spans="1:9" ht="13.5" hidden="1" thickBot="1">
      <c r="A117" s="268" t="s">
        <v>671</v>
      </c>
      <c r="B117" s="360">
        <f>+B115+B116</f>
        <v>-2455031.66</v>
      </c>
      <c r="C117" s="360"/>
      <c r="D117" s="262"/>
      <c r="E117" s="262"/>
      <c r="F117" s="262"/>
      <c r="G117" s="262"/>
      <c r="H117" s="262"/>
      <c r="I117" s="262"/>
    </row>
    <row r="118" spans="1:9" hidden="1">
      <c r="A118" s="298"/>
      <c r="B118" s="294"/>
      <c r="C118" s="294"/>
      <c r="D118" s="262"/>
      <c r="E118" s="262"/>
      <c r="F118" s="262"/>
      <c r="G118" s="262"/>
      <c r="H118" s="262"/>
      <c r="I118" s="262"/>
    </row>
    <row r="119" spans="1:9" ht="13.5" hidden="1" thickBot="1">
      <c r="A119" s="268" t="s">
        <v>0</v>
      </c>
      <c r="B119" s="360">
        <f>+D109</f>
        <v>-2455031.6600000006</v>
      </c>
      <c r="C119" s="360"/>
      <c r="D119" s="262"/>
      <c r="E119" s="262"/>
      <c r="F119" s="262"/>
      <c r="G119" s="262"/>
      <c r="H119" s="262"/>
      <c r="I119" s="262"/>
    </row>
    <row r="120" spans="1:9" ht="13.5" hidden="1" thickTop="1">
      <c r="A120" s="297" t="s">
        <v>391</v>
      </c>
      <c r="B120" s="361">
        <f>+B117-B119</f>
        <v>0</v>
      </c>
      <c r="C120" s="361"/>
      <c r="D120" s="262"/>
      <c r="E120" s="262"/>
      <c r="F120" s="262"/>
      <c r="G120" s="262"/>
      <c r="H120" s="262"/>
      <c r="I120" s="262"/>
    </row>
  </sheetData>
  <autoFilter ref="A6:I6"/>
  <mergeCells count="13">
    <mergeCell ref="B117:C117"/>
    <mergeCell ref="B119:C119"/>
    <mergeCell ref="B120:C120"/>
    <mergeCell ref="B107:C107"/>
    <mergeCell ref="B108:C108"/>
    <mergeCell ref="B5:C5"/>
    <mergeCell ref="B115:C115"/>
    <mergeCell ref="B116:C116"/>
    <mergeCell ref="A1:I1"/>
    <mergeCell ref="A2:I2"/>
    <mergeCell ref="A3:I3"/>
    <mergeCell ref="E4:I4"/>
    <mergeCell ref="D115:I116"/>
  </mergeCells>
  <printOptions horizontalCentered="1"/>
  <pageMargins left="0.25" right="0.25" top="0.25" bottom="0.5" header="0.5" footer="0.25"/>
  <pageSetup scale="87" fitToHeight="3" orientation="landscape" r:id="rId1"/>
  <headerFooter alignWithMargins="0">
    <oddFooter>&amp;CThe accompanying notes are an integral part of the financial statements.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I62"/>
  <sheetViews>
    <sheetView zoomScaleNormal="100" zoomScaleSheetLayoutView="100" workbookViewId="0">
      <selection activeCell="D8" sqref="D8"/>
    </sheetView>
  </sheetViews>
  <sheetFormatPr defaultColWidth="8.85546875" defaultRowHeight="12.75"/>
  <cols>
    <col min="1" max="1" width="46.42578125" style="276" bestFit="1" customWidth="1"/>
    <col min="2" max="3" width="18.85546875" style="276" hidden="1" customWidth="1"/>
    <col min="4" max="4" width="20" style="284" customWidth="1"/>
    <col min="5" max="9" width="18.7109375" style="284" customWidth="1"/>
    <col min="10" max="16384" width="8.85546875" style="276"/>
  </cols>
  <sheetData>
    <row r="1" spans="1:9">
      <c r="A1" s="354" t="str">
        <f>+'NET POSITION'!A1:I1</f>
        <v>Educational Service District #123</v>
      </c>
      <c r="B1" s="354"/>
      <c r="C1" s="354"/>
      <c r="D1" s="354"/>
      <c r="E1" s="354"/>
      <c r="F1" s="354"/>
      <c r="G1" s="354"/>
      <c r="H1" s="354"/>
      <c r="I1" s="354"/>
    </row>
    <row r="2" spans="1:9">
      <c r="A2" s="355" t="s">
        <v>386</v>
      </c>
      <c r="B2" s="355"/>
      <c r="C2" s="355"/>
      <c r="D2" s="355"/>
      <c r="E2" s="355"/>
      <c r="F2" s="355"/>
      <c r="G2" s="355"/>
      <c r="H2" s="355"/>
      <c r="I2" s="355"/>
    </row>
    <row r="3" spans="1:9">
      <c r="A3" s="356" t="s">
        <v>729</v>
      </c>
      <c r="B3" s="355"/>
      <c r="C3" s="355"/>
      <c r="D3" s="355"/>
      <c r="E3" s="355"/>
      <c r="F3" s="355"/>
      <c r="G3" s="355"/>
      <c r="H3" s="355"/>
      <c r="I3" s="355"/>
    </row>
    <row r="4" spans="1:9" ht="7.5" customHeight="1">
      <c r="A4" s="291"/>
      <c r="B4" s="291"/>
      <c r="C4" s="291"/>
      <c r="D4" s="364"/>
      <c r="E4" s="364"/>
      <c r="F4" s="364"/>
      <c r="G4" s="364"/>
      <c r="H4" s="364"/>
      <c r="I4" s="364"/>
    </row>
    <row r="5" spans="1:9" ht="25.5">
      <c r="D5" s="279" t="s">
        <v>251</v>
      </c>
      <c r="E5" s="293" t="s">
        <v>287</v>
      </c>
      <c r="F5" s="293" t="s">
        <v>286</v>
      </c>
      <c r="G5" s="296" t="s">
        <v>705</v>
      </c>
      <c r="H5" s="295" t="s">
        <v>706</v>
      </c>
      <c r="I5" s="293" t="s">
        <v>390</v>
      </c>
    </row>
    <row r="6" spans="1:9">
      <c r="A6" s="289" t="s">
        <v>1</v>
      </c>
      <c r="B6" s="289"/>
      <c r="C6" s="289"/>
      <c r="D6" s="288"/>
      <c r="E6" s="288"/>
      <c r="F6" s="288"/>
      <c r="G6" s="288"/>
      <c r="H6" s="288"/>
      <c r="I6" s="288"/>
    </row>
    <row r="7" spans="1:9">
      <c r="A7" s="287" t="s">
        <v>243</v>
      </c>
      <c r="B7" s="287"/>
      <c r="C7" s="287"/>
      <c r="D7" s="286">
        <v>898941.56</v>
      </c>
      <c r="E7" s="286"/>
      <c r="F7" s="286"/>
      <c r="G7" s="286"/>
      <c r="H7" s="286"/>
      <c r="I7" s="284">
        <f>SUM(D7:H7)</f>
        <v>898941.56</v>
      </c>
    </row>
    <row r="8" spans="1:9">
      <c r="A8" s="287" t="s">
        <v>288</v>
      </c>
      <c r="B8" s="287"/>
      <c r="C8" s="287"/>
      <c r="D8" s="286">
        <v>3716944.08</v>
      </c>
      <c r="E8" s="286"/>
      <c r="F8" s="286"/>
      <c r="G8" s="286"/>
      <c r="H8" s="286"/>
      <c r="I8" s="284">
        <f t="shared" ref="I8:I15" si="0">SUM(D8:H8)</f>
        <v>3716944.08</v>
      </c>
    </row>
    <row r="9" spans="1:9">
      <c r="A9" s="278" t="s">
        <v>289</v>
      </c>
      <c r="B9" s="278"/>
      <c r="C9" s="278"/>
      <c r="D9" s="286">
        <v>556943.26</v>
      </c>
      <c r="E9" s="286"/>
      <c r="F9" s="286"/>
      <c r="G9" s="286"/>
      <c r="H9" s="286"/>
      <c r="I9" s="284">
        <f t="shared" si="0"/>
        <v>556943.26</v>
      </c>
    </row>
    <row r="10" spans="1:9">
      <c r="A10" s="287" t="s">
        <v>290</v>
      </c>
      <c r="B10" s="287"/>
      <c r="C10" s="287"/>
      <c r="D10" s="286">
        <v>3039791.47</v>
      </c>
      <c r="E10" s="286"/>
      <c r="F10" s="286"/>
      <c r="G10" s="286"/>
      <c r="H10" s="286"/>
      <c r="I10" s="284">
        <f t="shared" si="0"/>
        <v>3039791.47</v>
      </c>
    </row>
    <row r="11" spans="1:9">
      <c r="A11" s="287" t="s">
        <v>291</v>
      </c>
      <c r="B11" s="287"/>
      <c r="C11" s="287"/>
      <c r="D11" s="286">
        <v>2019088.48</v>
      </c>
      <c r="E11" s="286"/>
      <c r="F11" s="286"/>
      <c r="G11" s="286"/>
      <c r="H11" s="286"/>
      <c r="I11" s="284">
        <f t="shared" si="0"/>
        <v>2019088.48</v>
      </c>
    </row>
    <row r="12" spans="1:9">
      <c r="A12" s="287" t="s">
        <v>292</v>
      </c>
      <c r="B12" s="287"/>
      <c r="C12" s="287"/>
      <c r="D12" s="286">
        <v>1844480.37</v>
      </c>
      <c r="E12" s="286"/>
      <c r="F12" s="286"/>
      <c r="G12" s="286"/>
      <c r="H12" s="286"/>
      <c r="I12" s="284">
        <f t="shared" si="0"/>
        <v>1844480.37</v>
      </c>
    </row>
    <row r="13" spans="1:9">
      <c r="A13" s="287" t="s">
        <v>261</v>
      </c>
      <c r="B13" s="287"/>
      <c r="C13" s="287"/>
      <c r="D13" s="286"/>
      <c r="E13" s="286">
        <v>3896717.12</v>
      </c>
      <c r="F13" s="286">
        <v>45253.13</v>
      </c>
      <c r="G13" s="286"/>
      <c r="H13" s="286"/>
      <c r="I13" s="284">
        <f t="shared" si="0"/>
        <v>3941970.25</v>
      </c>
    </row>
    <row r="14" spans="1:9">
      <c r="A14" s="287" t="s">
        <v>65</v>
      </c>
      <c r="B14" s="287"/>
      <c r="C14" s="287"/>
      <c r="D14" s="286"/>
      <c r="E14" s="286"/>
      <c r="F14" s="286"/>
      <c r="G14" s="286"/>
      <c r="H14" s="286"/>
      <c r="I14" s="284">
        <f t="shared" si="0"/>
        <v>0</v>
      </c>
    </row>
    <row r="15" spans="1:9">
      <c r="A15" s="287" t="s">
        <v>66</v>
      </c>
      <c r="B15" s="287"/>
      <c r="C15" s="287"/>
      <c r="D15" s="286"/>
      <c r="E15" s="286">
        <v>167881.45</v>
      </c>
      <c r="F15" s="286"/>
      <c r="G15" s="286"/>
      <c r="H15" s="286"/>
      <c r="I15" s="284">
        <f t="shared" si="0"/>
        <v>167881.45</v>
      </c>
    </row>
    <row r="16" spans="1:9" ht="13.5" thickBot="1">
      <c r="A16" s="283" t="s">
        <v>293</v>
      </c>
      <c r="B16" s="283"/>
      <c r="C16" s="283"/>
      <c r="D16" s="273">
        <f>SUM(D7:D15)</f>
        <v>12076189.220000003</v>
      </c>
      <c r="E16" s="273">
        <f t="shared" ref="E16:I16" si="1">SUM(E7:E15)</f>
        <v>4064598.5700000003</v>
      </c>
      <c r="F16" s="273">
        <f t="shared" si="1"/>
        <v>45253.13</v>
      </c>
      <c r="G16" s="273">
        <f t="shared" si="1"/>
        <v>0</v>
      </c>
      <c r="H16" s="273">
        <f t="shared" ref="H16" si="2">SUM(H7:H15)</f>
        <v>0</v>
      </c>
      <c r="I16" s="273">
        <f t="shared" si="1"/>
        <v>16186040.920000002</v>
      </c>
    </row>
    <row r="17" spans="1:9" ht="13.5" thickTop="1">
      <c r="A17" s="283"/>
      <c r="B17" s="283"/>
      <c r="C17" s="283"/>
      <c r="D17" s="274"/>
      <c r="E17" s="274"/>
      <c r="F17" s="274"/>
      <c r="G17" s="274"/>
      <c r="H17" s="274"/>
    </row>
    <row r="18" spans="1:9">
      <c r="A18" s="280" t="s">
        <v>2</v>
      </c>
      <c r="B18" s="280"/>
      <c r="C18" s="280"/>
      <c r="D18" s="275"/>
      <c r="E18" s="275"/>
      <c r="F18" s="275"/>
      <c r="G18" s="275"/>
      <c r="H18" s="275"/>
      <c r="I18" s="289"/>
    </row>
    <row r="19" spans="1:9">
      <c r="A19" s="287" t="s">
        <v>303</v>
      </c>
      <c r="B19" s="287"/>
      <c r="C19" s="287"/>
      <c r="D19" s="286">
        <f>1060357.22+917014-133154.84</f>
        <v>1844216.38</v>
      </c>
      <c r="E19" s="286">
        <v>744064.36</v>
      </c>
      <c r="F19" s="286">
        <v>58589.55</v>
      </c>
      <c r="G19" s="286"/>
      <c r="H19" s="286"/>
      <c r="I19" s="284">
        <f t="shared" ref="I19:I33" si="3">SUM(D19:H19)</f>
        <v>2646870.2899999996</v>
      </c>
    </row>
    <row r="20" spans="1:9">
      <c r="A20" s="287" t="s">
        <v>560</v>
      </c>
      <c r="B20" s="287"/>
      <c r="C20" s="287"/>
      <c r="D20" s="286">
        <v>8800066.0500000007</v>
      </c>
      <c r="E20" s="286"/>
      <c r="F20" s="286"/>
      <c r="G20" s="286"/>
      <c r="H20" s="286"/>
      <c r="I20" s="284">
        <f t="shared" si="3"/>
        <v>8800066.0500000007</v>
      </c>
    </row>
    <row r="21" spans="1:9">
      <c r="A21" s="287" t="s">
        <v>294</v>
      </c>
      <c r="B21" s="287"/>
      <c r="C21" s="287"/>
      <c r="D21" s="286">
        <v>941703.27</v>
      </c>
      <c r="E21" s="286"/>
      <c r="F21" s="286"/>
      <c r="G21" s="286"/>
      <c r="H21" s="286"/>
      <c r="I21" s="284">
        <f t="shared" si="3"/>
        <v>941703.27</v>
      </c>
    </row>
    <row r="22" spans="1:9">
      <c r="A22" s="287" t="s">
        <v>297</v>
      </c>
      <c r="B22" s="287"/>
      <c r="C22" s="287"/>
      <c r="D22" s="286"/>
      <c r="E22" s="286"/>
      <c r="F22" s="286"/>
      <c r="G22" s="286"/>
      <c r="H22" s="286"/>
      <c r="I22" s="284">
        <f t="shared" si="3"/>
        <v>0</v>
      </c>
    </row>
    <row r="23" spans="1:9">
      <c r="A23" s="278" t="s">
        <v>298</v>
      </c>
      <c r="B23" s="278"/>
      <c r="C23" s="278"/>
      <c r="D23" s="286"/>
      <c r="E23" s="286"/>
      <c r="F23" s="286"/>
      <c r="G23" s="286"/>
      <c r="H23" s="286"/>
      <c r="I23" s="284">
        <f t="shared" si="3"/>
        <v>0</v>
      </c>
    </row>
    <row r="24" spans="1:9">
      <c r="A24" s="278" t="s">
        <v>299</v>
      </c>
      <c r="B24" s="278"/>
      <c r="C24" s="278"/>
      <c r="D24" s="286"/>
      <c r="E24" s="286">
        <v>428000</v>
      </c>
      <c r="F24" s="286"/>
      <c r="G24" s="286"/>
      <c r="H24" s="286"/>
      <c r="I24" s="284">
        <f t="shared" si="3"/>
        <v>428000</v>
      </c>
    </row>
    <row r="25" spans="1:9">
      <c r="A25" s="287" t="s">
        <v>284</v>
      </c>
      <c r="B25" s="287"/>
      <c r="C25" s="287"/>
      <c r="D25" s="286"/>
      <c r="E25" s="286"/>
      <c r="F25" s="286"/>
      <c r="G25" s="286"/>
      <c r="H25" s="286"/>
      <c r="I25" s="284">
        <f t="shared" si="3"/>
        <v>0</v>
      </c>
    </row>
    <row r="26" spans="1:9">
      <c r="A26" s="278" t="s">
        <v>300</v>
      </c>
      <c r="B26" s="278"/>
      <c r="C26" s="278"/>
      <c r="D26" s="286"/>
      <c r="E26" s="286"/>
      <c r="F26" s="286"/>
      <c r="G26" s="286"/>
      <c r="H26" s="286"/>
      <c r="I26" s="284">
        <f t="shared" si="3"/>
        <v>0</v>
      </c>
    </row>
    <row r="27" spans="1:9">
      <c r="A27" s="278" t="s">
        <v>301</v>
      </c>
      <c r="B27" s="278"/>
      <c r="C27" s="278"/>
      <c r="D27" s="286"/>
      <c r="E27" s="286">
        <v>12000</v>
      </c>
      <c r="F27" s="286"/>
      <c r="G27" s="286"/>
      <c r="H27" s="286"/>
      <c r="I27" s="284">
        <f t="shared" si="3"/>
        <v>12000</v>
      </c>
    </row>
    <row r="28" spans="1:9">
      <c r="A28" s="287" t="s">
        <v>302</v>
      </c>
      <c r="B28" s="287"/>
      <c r="C28" s="287"/>
      <c r="D28" s="286"/>
      <c r="E28" s="286">
        <v>134193</v>
      </c>
      <c r="F28" s="286"/>
      <c r="G28" s="286"/>
      <c r="H28" s="286"/>
      <c r="I28" s="284">
        <f t="shared" si="3"/>
        <v>134193</v>
      </c>
    </row>
    <row r="29" spans="1:9">
      <c r="A29" s="287" t="s">
        <v>67</v>
      </c>
      <c r="B29" s="287"/>
      <c r="C29" s="287"/>
      <c r="D29" s="286"/>
      <c r="E29" s="286">
        <v>34150</v>
      </c>
      <c r="F29" s="286"/>
      <c r="G29" s="286"/>
      <c r="H29" s="286"/>
      <c r="I29" s="284">
        <f t="shared" si="3"/>
        <v>34150</v>
      </c>
    </row>
    <row r="30" spans="1:9">
      <c r="A30" s="287" t="s">
        <v>304</v>
      </c>
      <c r="B30" s="287"/>
      <c r="C30" s="287"/>
      <c r="D30" s="286"/>
      <c r="E30" s="286">
        <v>326603.83</v>
      </c>
      <c r="F30" s="286"/>
      <c r="G30" s="286"/>
      <c r="H30" s="286"/>
      <c r="I30" s="284">
        <f t="shared" si="3"/>
        <v>326603.83</v>
      </c>
    </row>
    <row r="31" spans="1:9">
      <c r="A31" s="287" t="s">
        <v>295</v>
      </c>
      <c r="B31" s="287"/>
      <c r="C31" s="287"/>
      <c r="D31" s="286"/>
      <c r="E31" s="286"/>
      <c r="F31" s="286"/>
      <c r="G31" s="286"/>
      <c r="H31" s="286"/>
      <c r="I31" s="284">
        <f t="shared" si="3"/>
        <v>0</v>
      </c>
    </row>
    <row r="32" spans="1:9">
      <c r="A32" s="287" t="s">
        <v>296</v>
      </c>
      <c r="B32" s="287"/>
      <c r="C32" s="287"/>
      <c r="D32" s="286"/>
      <c r="E32" s="286">
        <v>2005460.17</v>
      </c>
      <c r="F32" s="286"/>
      <c r="G32" s="286"/>
      <c r="H32" s="286"/>
      <c r="I32" s="284">
        <f t="shared" si="3"/>
        <v>2005460.17</v>
      </c>
    </row>
    <row r="33" spans="1:9">
      <c r="A33" s="323" t="s">
        <v>717</v>
      </c>
      <c r="B33" s="285"/>
      <c r="C33" s="285"/>
      <c r="D33" s="286">
        <f>-917014+917014+276173</f>
        <v>276173</v>
      </c>
      <c r="E33" s="286"/>
      <c r="F33" s="286"/>
      <c r="G33" s="286"/>
      <c r="H33" s="286"/>
      <c r="I33" s="284">
        <f t="shared" si="3"/>
        <v>276173</v>
      </c>
    </row>
    <row r="34" spans="1:9" ht="13.5" thickBot="1">
      <c r="A34" s="283" t="s">
        <v>13</v>
      </c>
      <c r="B34" s="283"/>
      <c r="C34" s="283"/>
      <c r="D34" s="273">
        <f>SUM(D19:D33)</f>
        <v>11862158.699999999</v>
      </c>
      <c r="E34" s="273">
        <f t="shared" ref="E34:H34" si="4">SUM(E19:E33)</f>
        <v>3684471.36</v>
      </c>
      <c r="F34" s="273">
        <f t="shared" si="4"/>
        <v>58589.55</v>
      </c>
      <c r="G34" s="273">
        <f t="shared" si="4"/>
        <v>0</v>
      </c>
      <c r="H34" s="273">
        <f t="shared" si="4"/>
        <v>0</v>
      </c>
      <c r="I34" s="273">
        <f>SUM(I19:I33)</f>
        <v>15605219.609999999</v>
      </c>
    </row>
    <row r="35" spans="1:9" ht="13.5" thickTop="1">
      <c r="A35" s="278"/>
      <c r="B35" s="278"/>
      <c r="C35" s="278"/>
      <c r="D35" s="286"/>
      <c r="E35" s="286"/>
      <c r="F35" s="286"/>
      <c r="G35" s="286"/>
      <c r="H35" s="286"/>
    </row>
    <row r="36" spans="1:9" ht="13.5" thickBot="1">
      <c r="A36" s="283" t="s">
        <v>11</v>
      </c>
      <c r="B36" s="283"/>
      <c r="C36" s="283"/>
      <c r="D36" s="277">
        <f>D16-D34</f>
        <v>214030.52000000328</v>
      </c>
      <c r="E36" s="277">
        <f t="shared" ref="E36:I36" si="5">E16-E34</f>
        <v>380127.21000000043</v>
      </c>
      <c r="F36" s="277">
        <f t="shared" si="5"/>
        <v>-13336.420000000006</v>
      </c>
      <c r="G36" s="277">
        <f t="shared" si="5"/>
        <v>0</v>
      </c>
      <c r="H36" s="277">
        <f t="shared" ref="H36" si="6">H16-H34</f>
        <v>0</v>
      </c>
      <c r="I36" s="277">
        <f t="shared" si="5"/>
        <v>580821.31000000238</v>
      </c>
    </row>
    <row r="37" spans="1:9">
      <c r="A37" s="283"/>
      <c r="B37" s="283"/>
      <c r="C37" s="283"/>
      <c r="D37" s="286"/>
      <c r="E37" s="286"/>
      <c r="F37" s="286"/>
      <c r="G37" s="286"/>
      <c r="H37" s="286"/>
    </row>
    <row r="38" spans="1:9">
      <c r="A38" s="280" t="s">
        <v>305</v>
      </c>
      <c r="B38" s="280"/>
      <c r="C38" s="280"/>
      <c r="D38" s="275"/>
      <c r="E38" s="275"/>
      <c r="F38" s="275"/>
      <c r="G38" s="275"/>
      <c r="H38" s="275"/>
      <c r="I38" s="289"/>
    </row>
    <row r="39" spans="1:9">
      <c r="A39" s="287" t="s">
        <v>306</v>
      </c>
      <c r="B39" s="287"/>
      <c r="C39" s="287"/>
      <c r="D39" s="286">
        <v>10320.040000000001</v>
      </c>
      <c r="E39" s="286">
        <v>32372.53</v>
      </c>
      <c r="F39" s="286">
        <v>13336.42</v>
      </c>
      <c r="G39" s="286"/>
      <c r="H39" s="286"/>
      <c r="I39" s="284">
        <f t="shared" ref="I39:I47" si="7">SUM(D39:H39)</f>
        <v>56028.99</v>
      </c>
    </row>
    <row r="40" spans="1:9">
      <c r="A40" s="287" t="s">
        <v>307</v>
      </c>
      <c r="B40" s="287"/>
      <c r="C40" s="287"/>
      <c r="D40" s="286">
        <v>-133154.84</v>
      </c>
      <c r="E40" s="286"/>
      <c r="F40" s="286"/>
      <c r="G40" s="286"/>
      <c r="H40" s="286"/>
      <c r="I40" s="284">
        <f t="shared" si="7"/>
        <v>-133154.84</v>
      </c>
    </row>
    <row r="41" spans="1:9">
      <c r="A41" s="287" t="s">
        <v>308</v>
      </c>
      <c r="B41" s="287"/>
      <c r="C41" s="287"/>
      <c r="D41" s="286"/>
      <c r="E41" s="286"/>
      <c r="F41" s="286"/>
      <c r="G41" s="286"/>
      <c r="H41" s="286"/>
      <c r="I41" s="284">
        <f t="shared" si="7"/>
        <v>0</v>
      </c>
    </row>
    <row r="42" spans="1:9">
      <c r="A42" s="287" t="s">
        <v>309</v>
      </c>
      <c r="B42" s="287"/>
      <c r="C42" s="287"/>
      <c r="D42" s="286"/>
      <c r="E42" s="286"/>
      <c r="F42" s="286"/>
      <c r="G42" s="286"/>
      <c r="H42" s="286"/>
      <c r="I42" s="284">
        <f t="shared" si="7"/>
        <v>0</v>
      </c>
    </row>
    <row r="43" spans="1:9">
      <c r="A43" s="287" t="s">
        <v>357</v>
      </c>
      <c r="B43" s="287"/>
      <c r="C43" s="287"/>
      <c r="D43" s="286">
        <v>23516.11</v>
      </c>
      <c r="E43" s="286"/>
      <c r="F43" s="286"/>
      <c r="G43" s="286"/>
      <c r="H43" s="286"/>
      <c r="I43" s="284">
        <f t="shared" si="7"/>
        <v>23516.11</v>
      </c>
    </row>
    <row r="44" spans="1:9">
      <c r="A44" s="285" t="s">
        <v>596</v>
      </c>
      <c r="B44" s="285"/>
      <c r="C44" s="285"/>
      <c r="D44" s="286"/>
      <c r="E44" s="286"/>
      <c r="F44" s="286"/>
      <c r="G44" s="286"/>
      <c r="H44" s="286"/>
      <c r="I44" s="284">
        <f t="shared" si="7"/>
        <v>0</v>
      </c>
    </row>
    <row r="45" spans="1:9">
      <c r="A45" s="285" t="s">
        <v>597</v>
      </c>
      <c r="B45" s="285"/>
      <c r="C45" s="285"/>
      <c r="D45" s="286"/>
      <c r="E45" s="286"/>
      <c r="F45" s="286"/>
      <c r="G45" s="286"/>
      <c r="H45" s="286"/>
      <c r="I45" s="284">
        <f t="shared" si="7"/>
        <v>0</v>
      </c>
    </row>
    <row r="46" spans="1:9">
      <c r="A46" s="287" t="s">
        <v>310</v>
      </c>
      <c r="B46" s="287"/>
      <c r="C46" s="287"/>
      <c r="D46" s="286"/>
      <c r="E46" s="286"/>
      <c r="F46" s="286"/>
      <c r="G46" s="286"/>
      <c r="H46" s="286"/>
      <c r="I46" s="284">
        <f t="shared" si="7"/>
        <v>0</v>
      </c>
    </row>
    <row r="47" spans="1:9">
      <c r="A47" s="287" t="s">
        <v>311</v>
      </c>
      <c r="B47" s="287"/>
      <c r="C47" s="287"/>
      <c r="D47" s="286"/>
      <c r="E47" s="286"/>
      <c r="F47" s="286"/>
      <c r="G47" s="286"/>
      <c r="H47" s="286"/>
      <c r="I47" s="284">
        <f t="shared" si="7"/>
        <v>0</v>
      </c>
    </row>
    <row r="48" spans="1:9" ht="13.5" thickBot="1">
      <c r="A48" s="283" t="s">
        <v>312</v>
      </c>
      <c r="B48" s="283"/>
      <c r="C48" s="283"/>
      <c r="D48" s="273">
        <f>SUM(D39:D47)</f>
        <v>-99318.689999999988</v>
      </c>
      <c r="E48" s="273">
        <f t="shared" ref="E48:I48" si="8">SUM(E39:E47)</f>
        <v>32372.53</v>
      </c>
      <c r="F48" s="273">
        <f t="shared" si="8"/>
        <v>13336.42</v>
      </c>
      <c r="G48" s="273">
        <f t="shared" si="8"/>
        <v>0</v>
      </c>
      <c r="H48" s="273">
        <f t="shared" ref="H48" si="9">SUM(H39:H47)</f>
        <v>0</v>
      </c>
      <c r="I48" s="273">
        <f t="shared" si="8"/>
        <v>-53609.740000000005</v>
      </c>
    </row>
    <row r="49" spans="1:9" ht="13.5" thickTop="1">
      <c r="A49" s="283"/>
      <c r="B49" s="283"/>
      <c r="C49" s="283"/>
      <c r="D49" s="282"/>
      <c r="E49" s="282"/>
      <c r="F49" s="282"/>
      <c r="G49" s="282"/>
      <c r="H49" s="282"/>
    </row>
    <row r="50" spans="1:9" ht="13.5" thickBot="1">
      <c r="A50" s="283" t="s">
        <v>313</v>
      </c>
      <c r="B50" s="283"/>
      <c r="C50" s="283"/>
      <c r="D50" s="277">
        <f>D36+D48</f>
        <v>114711.83000000329</v>
      </c>
      <c r="E50" s="277">
        <f t="shared" ref="E50:I50" si="10">E36+E48</f>
        <v>412499.74000000046</v>
      </c>
      <c r="F50" s="277">
        <f t="shared" si="10"/>
        <v>0</v>
      </c>
      <c r="G50" s="277">
        <f t="shared" si="10"/>
        <v>0</v>
      </c>
      <c r="H50" s="277">
        <f t="shared" ref="H50" si="11">H36+H48</f>
        <v>0</v>
      </c>
      <c r="I50" s="277">
        <f t="shared" si="10"/>
        <v>527211.57000000239</v>
      </c>
    </row>
    <row r="51" spans="1:9">
      <c r="A51" s="283"/>
      <c r="B51" s="283"/>
      <c r="C51" s="283"/>
      <c r="D51" s="286"/>
      <c r="E51" s="286"/>
      <c r="F51" s="286"/>
      <c r="G51" s="286"/>
      <c r="H51" s="286"/>
    </row>
    <row r="52" spans="1:9">
      <c r="A52" s="287" t="s">
        <v>314</v>
      </c>
      <c r="B52" s="287"/>
      <c r="C52" s="287"/>
      <c r="D52" s="286"/>
      <c r="E52" s="286"/>
      <c r="F52" s="286"/>
      <c r="G52" s="286"/>
      <c r="H52" s="286"/>
      <c r="I52" s="284">
        <f t="shared" ref="I52:I53" si="12">SUM(D52:H52)</f>
        <v>0</v>
      </c>
    </row>
    <row r="53" spans="1:9">
      <c r="A53" s="287" t="s">
        <v>315</v>
      </c>
      <c r="B53" s="287"/>
      <c r="C53" s="287"/>
      <c r="D53" s="286"/>
      <c r="E53" s="286"/>
      <c r="F53" s="286"/>
      <c r="G53" s="286"/>
      <c r="H53" s="286"/>
      <c r="I53" s="284">
        <f t="shared" si="12"/>
        <v>0</v>
      </c>
    </row>
    <row r="54" spans="1:9" ht="13.5" thickBot="1">
      <c r="A54" s="283" t="s">
        <v>389</v>
      </c>
      <c r="B54" s="283"/>
      <c r="C54" s="283"/>
      <c r="D54" s="277">
        <f>D50+D52+D53</f>
        <v>114711.83000000329</v>
      </c>
      <c r="E54" s="277">
        <f t="shared" ref="E54:I54" si="13">E50+E52+E53</f>
        <v>412499.74000000046</v>
      </c>
      <c r="F54" s="277">
        <f t="shared" si="13"/>
        <v>0</v>
      </c>
      <c r="G54" s="277">
        <f t="shared" si="13"/>
        <v>0</v>
      </c>
      <c r="H54" s="277">
        <f t="shared" ref="H54" si="14">H50+H52+H53</f>
        <v>0</v>
      </c>
      <c r="I54" s="277">
        <f t="shared" si="13"/>
        <v>527211.57000000239</v>
      </c>
    </row>
    <row r="55" spans="1:9">
      <c r="A55" s="283"/>
      <c r="B55" s="283"/>
      <c r="C55" s="283"/>
      <c r="D55" s="282"/>
      <c r="E55" s="282"/>
      <c r="F55" s="282"/>
      <c r="G55" s="282"/>
      <c r="H55" s="282"/>
    </row>
    <row r="56" spans="1:9">
      <c r="A56" s="283" t="s">
        <v>387</v>
      </c>
      <c r="B56" s="283"/>
      <c r="C56" s="283"/>
      <c r="D56" s="282">
        <v>-1649.73</v>
      </c>
      <c r="E56" s="282">
        <v>5086481.34</v>
      </c>
      <c r="F56" s="282"/>
      <c r="G56" s="282"/>
      <c r="H56" s="282"/>
      <c r="I56" s="284">
        <f t="shared" ref="I56:I58" si="15">SUM(D56:H56)</f>
        <v>5084831.6099999994</v>
      </c>
    </row>
    <row r="57" spans="1:9">
      <c r="A57" s="283" t="s">
        <v>703</v>
      </c>
      <c r="B57" s="283"/>
      <c r="C57" s="283"/>
      <c r="D57" s="282"/>
      <c r="E57" s="282"/>
      <c r="F57" s="282"/>
      <c r="G57" s="282"/>
      <c r="H57" s="282"/>
      <c r="I57" s="284">
        <f t="shared" si="15"/>
        <v>0</v>
      </c>
    </row>
    <row r="58" spans="1:9">
      <c r="A58" s="274" t="s">
        <v>598</v>
      </c>
      <c r="B58" s="274"/>
      <c r="C58" s="274"/>
      <c r="D58" s="282"/>
      <c r="E58" s="282"/>
      <c r="F58" s="282"/>
      <c r="G58" s="282"/>
      <c r="H58" s="282"/>
      <c r="I58" s="284">
        <f t="shared" si="15"/>
        <v>0</v>
      </c>
    </row>
    <row r="59" spans="1:9">
      <c r="A59" s="283"/>
      <c r="B59" s="283"/>
      <c r="C59" s="283"/>
      <c r="D59" s="282"/>
      <c r="E59" s="282"/>
      <c r="F59" s="282"/>
      <c r="G59" s="282"/>
      <c r="H59" s="282"/>
    </row>
    <row r="60" spans="1:9" ht="13.5" thickBot="1">
      <c r="A60" s="283" t="s">
        <v>388</v>
      </c>
      <c r="B60" s="283"/>
      <c r="C60" s="283"/>
      <c r="D60" s="281">
        <f>D54+D56+D57+D58</f>
        <v>113062.10000000329</v>
      </c>
      <c r="E60" s="281">
        <f t="shared" ref="E60:I60" si="16">E54+E56+E57+E58</f>
        <v>5498981.0800000001</v>
      </c>
      <c r="F60" s="281">
        <f t="shared" si="16"/>
        <v>0</v>
      </c>
      <c r="G60" s="281">
        <f t="shared" si="16"/>
        <v>0</v>
      </c>
      <c r="H60" s="281">
        <f t="shared" ref="H60" si="17">H54+H56+H57+H58</f>
        <v>0</v>
      </c>
      <c r="I60" s="281">
        <f t="shared" si="16"/>
        <v>5612043.1800000016</v>
      </c>
    </row>
    <row r="61" spans="1:9">
      <c r="A61" s="283"/>
      <c r="B61" s="283"/>
      <c r="C61" s="283"/>
    </row>
    <row r="62" spans="1:9">
      <c r="A62" s="290" t="s">
        <v>391</v>
      </c>
      <c r="B62" s="290"/>
      <c r="C62" s="290"/>
      <c r="D62" s="284">
        <f>'NET POSITION'!D110-D60</f>
        <v>-3.6670826375484467E-9</v>
      </c>
      <c r="E62" s="284">
        <f>'NET POSITION'!E110-E60</f>
        <v>0</v>
      </c>
      <c r="F62" s="284">
        <f>'NET POSITION'!F110-F60</f>
        <v>0</v>
      </c>
      <c r="G62" s="284">
        <f>'NET POSITION'!G110-G60</f>
        <v>0</v>
      </c>
      <c r="H62" s="284">
        <f>'NET POSITION'!H110-H60</f>
        <v>0</v>
      </c>
      <c r="I62" s="284">
        <f>'NET POSITION'!I110-I60</f>
        <v>0</v>
      </c>
    </row>
  </sheetData>
  <mergeCells count="4">
    <mergeCell ref="A1:I1"/>
    <mergeCell ref="A2:I2"/>
    <mergeCell ref="A3:I3"/>
    <mergeCell ref="D4:I4"/>
  </mergeCells>
  <printOptions horizontalCentered="1"/>
  <pageMargins left="0.25" right="0.25" top="0.25" bottom="0.25" header="0.5" footer="0.5"/>
  <pageSetup scale="65" orientation="portrait" r:id="rId1"/>
  <headerFooter alignWithMargins="0">
    <oddFooter>&amp;CThe accompanying notes are an integral part of the financial statements.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K64"/>
  <sheetViews>
    <sheetView workbookViewId="0">
      <selection activeCell="G39" sqref="G39"/>
    </sheetView>
  </sheetViews>
  <sheetFormatPr defaultColWidth="9.140625" defaultRowHeight="12.75"/>
  <cols>
    <col min="1" max="1" width="47" style="202" bestFit="1" customWidth="1"/>
    <col min="2" max="2" width="14.5703125" style="202" bestFit="1" customWidth="1"/>
    <col min="3" max="3" width="12.28515625" style="202" bestFit="1" customWidth="1"/>
    <col min="4" max="4" width="14.85546875" style="202" bestFit="1" customWidth="1"/>
    <col min="5" max="5" width="24.28515625" style="202" bestFit="1" customWidth="1"/>
    <col min="6" max="16384" width="9.140625" style="202"/>
  </cols>
  <sheetData>
    <row r="1" spans="1:5">
      <c r="A1" s="365" t="str">
        <f>'NET POSITION'!A1:I1</f>
        <v>Educational Service District #123</v>
      </c>
      <c r="B1" s="365"/>
      <c r="C1" s="365"/>
      <c r="D1" s="365"/>
      <c r="E1" s="365"/>
    </row>
    <row r="2" spans="1:5">
      <c r="A2" s="365" t="s">
        <v>568</v>
      </c>
      <c r="B2" s="365"/>
      <c r="C2" s="365"/>
      <c r="D2" s="365"/>
      <c r="E2" s="365"/>
    </row>
    <row r="3" spans="1:5">
      <c r="A3" s="365" t="s">
        <v>569</v>
      </c>
      <c r="B3" s="365"/>
      <c r="C3" s="365"/>
      <c r="D3" s="365"/>
      <c r="E3" s="365"/>
    </row>
    <row r="4" spans="1:5">
      <c r="A4" s="365" t="s">
        <v>730</v>
      </c>
      <c r="B4" s="365"/>
      <c r="C4" s="365"/>
      <c r="D4" s="365"/>
      <c r="E4" s="365"/>
    </row>
    <row r="5" spans="1:5">
      <c r="A5" s="223"/>
      <c r="B5" s="223"/>
      <c r="C5" s="223"/>
      <c r="D5" s="223"/>
      <c r="E5" s="223"/>
    </row>
    <row r="6" spans="1:5">
      <c r="B6" s="366" t="s">
        <v>570</v>
      </c>
      <c r="C6" s="366"/>
    </row>
    <row r="7" spans="1:5" ht="38.25">
      <c r="B7" s="224" t="s">
        <v>571</v>
      </c>
      <c r="C7" s="224" t="s">
        <v>572</v>
      </c>
      <c r="D7" s="204" t="s">
        <v>573</v>
      </c>
      <c r="E7" s="204" t="s">
        <v>574</v>
      </c>
    </row>
    <row r="8" spans="1:5">
      <c r="A8" s="205" t="s">
        <v>1</v>
      </c>
      <c r="B8" s="221"/>
      <c r="C8" s="221"/>
      <c r="D8" s="221"/>
      <c r="E8" s="221"/>
    </row>
    <row r="9" spans="1:5">
      <c r="A9" s="207" t="s">
        <v>243</v>
      </c>
      <c r="B9" s="335">
        <v>1395046</v>
      </c>
      <c r="C9" s="335">
        <v>1395046</v>
      </c>
      <c r="D9" s="208">
        <v>898941.56</v>
      </c>
      <c r="E9" s="208">
        <f>+D9-C9</f>
        <v>-496104.43999999994</v>
      </c>
    </row>
    <row r="10" spans="1:5">
      <c r="A10" s="207" t="s">
        <v>288</v>
      </c>
      <c r="B10" s="335">
        <v>3038824</v>
      </c>
      <c r="C10" s="335">
        <v>3038824</v>
      </c>
      <c r="D10" s="208">
        <v>3716944.08</v>
      </c>
      <c r="E10" s="208">
        <f t="shared" ref="E10:E18" si="0">+D10-C10</f>
        <v>678120.08000000007</v>
      </c>
    </row>
    <row r="11" spans="1:5">
      <c r="A11" s="210" t="s">
        <v>289</v>
      </c>
      <c r="B11" s="335">
        <v>883399</v>
      </c>
      <c r="C11" s="335">
        <v>883399</v>
      </c>
      <c r="D11" s="208">
        <v>556943.26</v>
      </c>
      <c r="E11" s="208">
        <f t="shared" si="0"/>
        <v>-326455.74</v>
      </c>
    </row>
    <row r="12" spans="1:5">
      <c r="A12" s="207" t="s">
        <v>290</v>
      </c>
      <c r="B12" s="335">
        <v>2727144</v>
      </c>
      <c r="C12" s="335">
        <v>2727144</v>
      </c>
      <c r="D12" s="208">
        <v>3039791.47</v>
      </c>
      <c r="E12" s="208">
        <f t="shared" si="0"/>
        <v>312647.4700000002</v>
      </c>
    </row>
    <row r="13" spans="1:5">
      <c r="A13" s="207" t="s">
        <v>291</v>
      </c>
      <c r="B13" s="335">
        <v>1945957</v>
      </c>
      <c r="C13" s="335">
        <v>1945957</v>
      </c>
      <c r="D13" s="208">
        <v>2019088.48</v>
      </c>
      <c r="E13" s="208">
        <f t="shared" si="0"/>
        <v>73131.479999999981</v>
      </c>
    </row>
    <row r="14" spans="1:5">
      <c r="A14" s="207" t="s">
        <v>292</v>
      </c>
      <c r="B14" s="335">
        <v>3326006</v>
      </c>
      <c r="C14" s="335">
        <v>3326006</v>
      </c>
      <c r="D14" s="208">
        <v>1844480.37</v>
      </c>
      <c r="E14" s="208">
        <f t="shared" si="0"/>
        <v>-1481525.63</v>
      </c>
    </row>
    <row r="15" spans="1:5">
      <c r="A15" s="207" t="s">
        <v>261</v>
      </c>
      <c r="B15" s="335"/>
      <c r="C15" s="335"/>
      <c r="D15" s="208"/>
      <c r="E15" s="208">
        <f t="shared" si="0"/>
        <v>0</v>
      </c>
    </row>
    <row r="16" spans="1:5">
      <c r="A16" s="207" t="s">
        <v>65</v>
      </c>
      <c r="B16" s="335"/>
      <c r="C16" s="335"/>
      <c r="D16" s="208"/>
      <c r="E16" s="208">
        <f t="shared" si="0"/>
        <v>0</v>
      </c>
    </row>
    <row r="17" spans="1:5">
      <c r="A17" s="207" t="s">
        <v>66</v>
      </c>
      <c r="B17" s="335"/>
      <c r="C17" s="335"/>
      <c r="D17" s="208"/>
      <c r="E17" s="208">
        <f t="shared" si="0"/>
        <v>0</v>
      </c>
    </row>
    <row r="18" spans="1:5">
      <c r="A18" s="211" t="s">
        <v>293</v>
      </c>
      <c r="B18" s="336">
        <f>SUM(B9:B17)</f>
        <v>13316376</v>
      </c>
      <c r="C18" s="336">
        <f>SUM(C9:C17)</f>
        <v>13316376</v>
      </c>
      <c r="D18" s="225">
        <f>SUM(D9:D17)</f>
        <v>12076189.220000003</v>
      </c>
      <c r="E18" s="225">
        <f t="shared" si="0"/>
        <v>-1240186.7799999975</v>
      </c>
    </row>
    <row r="19" spans="1:5">
      <c r="A19" s="211"/>
      <c r="B19" s="337"/>
      <c r="C19" s="337"/>
      <c r="D19" s="213"/>
      <c r="E19" s="213"/>
    </row>
    <row r="20" spans="1:5">
      <c r="A20" s="216" t="s">
        <v>2</v>
      </c>
      <c r="B20" s="217"/>
      <c r="C20" s="338"/>
      <c r="D20" s="217"/>
      <c r="E20" s="217"/>
    </row>
    <row r="21" spans="1:5">
      <c r="A21" s="207" t="s">
        <v>303</v>
      </c>
      <c r="B21" s="335">
        <v>3995902</v>
      </c>
      <c r="C21" s="335">
        <v>3995902</v>
      </c>
      <c r="D21" s="208">
        <v>2120389.38</v>
      </c>
      <c r="E21" s="208">
        <f>+C21-D21</f>
        <v>1875512.62</v>
      </c>
    </row>
    <row r="22" spans="1:5">
      <c r="A22" s="207" t="s">
        <v>560</v>
      </c>
      <c r="B22" s="335">
        <v>9937956</v>
      </c>
      <c r="C22" s="335">
        <v>9937956</v>
      </c>
      <c r="D22" s="208">
        <v>8800066.0500000007</v>
      </c>
      <c r="E22" s="208">
        <f t="shared" ref="E22:E36" si="1">+C22-D22</f>
        <v>1137889.9499999993</v>
      </c>
    </row>
    <row r="23" spans="1:5">
      <c r="A23" s="207" t="s">
        <v>294</v>
      </c>
      <c r="B23" s="335">
        <v>1561498</v>
      </c>
      <c r="C23" s="335">
        <v>1561498</v>
      </c>
      <c r="D23" s="208">
        <v>941703.27</v>
      </c>
      <c r="E23" s="208">
        <f t="shared" si="1"/>
        <v>619794.73</v>
      </c>
    </row>
    <row r="24" spans="1:5">
      <c r="A24" s="207" t="s">
        <v>297</v>
      </c>
      <c r="B24" s="335"/>
      <c r="C24" s="335"/>
      <c r="D24" s="208"/>
      <c r="E24" s="208">
        <f t="shared" si="1"/>
        <v>0</v>
      </c>
    </row>
    <row r="25" spans="1:5">
      <c r="A25" s="210" t="s">
        <v>298</v>
      </c>
      <c r="B25" s="335"/>
      <c r="C25" s="335"/>
      <c r="D25" s="208"/>
      <c r="E25" s="208">
        <f t="shared" si="1"/>
        <v>0</v>
      </c>
    </row>
    <row r="26" spans="1:5">
      <c r="A26" s="210" t="s">
        <v>299</v>
      </c>
      <c r="B26" s="335"/>
      <c r="C26" s="335"/>
      <c r="D26" s="208"/>
      <c r="E26" s="208">
        <f t="shared" si="1"/>
        <v>0</v>
      </c>
    </row>
    <row r="27" spans="1:5">
      <c r="A27" s="207" t="s">
        <v>284</v>
      </c>
      <c r="B27" s="335"/>
      <c r="C27" s="335"/>
      <c r="D27" s="208"/>
      <c r="E27" s="208">
        <f t="shared" si="1"/>
        <v>0</v>
      </c>
    </row>
    <row r="28" spans="1:5">
      <c r="A28" s="210" t="s">
        <v>300</v>
      </c>
      <c r="B28" s="335"/>
      <c r="C28" s="335"/>
      <c r="D28" s="208"/>
      <c r="E28" s="208">
        <f t="shared" si="1"/>
        <v>0</v>
      </c>
    </row>
    <row r="29" spans="1:5">
      <c r="A29" s="210" t="s">
        <v>301</v>
      </c>
      <c r="B29" s="335"/>
      <c r="C29" s="335"/>
      <c r="D29" s="208"/>
      <c r="E29" s="208">
        <f t="shared" si="1"/>
        <v>0</v>
      </c>
    </row>
    <row r="30" spans="1:5">
      <c r="A30" s="207" t="s">
        <v>302</v>
      </c>
      <c r="B30" s="335"/>
      <c r="C30" s="335"/>
      <c r="D30" s="208"/>
      <c r="E30" s="208">
        <f t="shared" si="1"/>
        <v>0</v>
      </c>
    </row>
    <row r="31" spans="1:5">
      <c r="A31" s="207" t="s">
        <v>67</v>
      </c>
      <c r="B31" s="335"/>
      <c r="C31" s="335"/>
      <c r="D31" s="208"/>
      <c r="E31" s="208">
        <f t="shared" si="1"/>
        <v>0</v>
      </c>
    </row>
    <row r="32" spans="1:5">
      <c r="A32" s="207" t="s">
        <v>304</v>
      </c>
      <c r="B32" s="335"/>
      <c r="C32" s="335"/>
      <c r="D32" s="208"/>
      <c r="E32" s="208">
        <f t="shared" si="1"/>
        <v>0</v>
      </c>
    </row>
    <row r="33" spans="1:11">
      <c r="A33" s="207" t="s">
        <v>295</v>
      </c>
      <c r="B33" s="335"/>
      <c r="C33" s="335"/>
      <c r="D33" s="208"/>
      <c r="E33" s="208">
        <f t="shared" si="1"/>
        <v>0</v>
      </c>
    </row>
    <row r="34" spans="1:11">
      <c r="A34" s="207" t="s">
        <v>296</v>
      </c>
      <c r="B34" s="335">
        <v>0</v>
      </c>
      <c r="C34" s="335">
        <v>0</v>
      </c>
      <c r="D34" s="208">
        <v>0</v>
      </c>
      <c r="E34" s="208">
        <f t="shared" si="1"/>
        <v>0</v>
      </c>
    </row>
    <row r="35" spans="1:11">
      <c r="A35" s="211" t="s">
        <v>13</v>
      </c>
      <c r="B35" s="336">
        <f>SUM(B21:B34)</f>
        <v>15495356</v>
      </c>
      <c r="C35" s="336">
        <f>SUM(C21:C34)</f>
        <v>15495356</v>
      </c>
      <c r="D35" s="225">
        <f>SUM(D21:D34)</f>
        <v>11862158.699999999</v>
      </c>
      <c r="E35" s="225">
        <f t="shared" si="1"/>
        <v>3633197.3000000007</v>
      </c>
    </row>
    <row r="36" spans="1:11">
      <c r="A36" s="210"/>
      <c r="B36" s="335"/>
      <c r="C36" s="335"/>
      <c r="D36" s="208"/>
      <c r="E36" s="208">
        <f t="shared" si="1"/>
        <v>0</v>
      </c>
    </row>
    <row r="37" spans="1:11">
      <c r="A37" s="211" t="s">
        <v>11</v>
      </c>
      <c r="B37" s="339">
        <f>+B18-B35</f>
        <v>-2178980</v>
      </c>
      <c r="C37" s="339">
        <f>+C18-C35</f>
        <v>-2178980</v>
      </c>
      <c r="D37" s="226">
        <f>+D18-D35</f>
        <v>214030.52000000328</v>
      </c>
      <c r="E37" s="226">
        <f>+D37-C37</f>
        <v>2393010.5200000033</v>
      </c>
    </row>
    <row r="38" spans="1:11">
      <c r="A38" s="211"/>
      <c r="B38" s="335"/>
      <c r="C38" s="335"/>
      <c r="D38" s="208"/>
      <c r="E38" s="208"/>
    </row>
    <row r="39" spans="1:11">
      <c r="A39" s="216" t="s">
        <v>305</v>
      </c>
      <c r="B39" s="338"/>
      <c r="C39" s="338"/>
      <c r="D39" s="217"/>
      <c r="E39" s="217"/>
      <c r="G39"/>
      <c r="H39"/>
      <c r="I39"/>
      <c r="J39"/>
      <c r="K39"/>
    </row>
    <row r="40" spans="1:11">
      <c r="A40" s="207" t="s">
        <v>306</v>
      </c>
      <c r="B40" s="335">
        <v>1000</v>
      </c>
      <c r="C40" s="335">
        <v>1000</v>
      </c>
      <c r="D40" s="208">
        <v>10320.040000000001</v>
      </c>
      <c r="E40" s="208">
        <f>+D40-C40</f>
        <v>9320.0400000000009</v>
      </c>
      <c r="G40"/>
      <c r="H40"/>
      <c r="I40"/>
      <c r="J40"/>
      <c r="K40"/>
    </row>
    <row r="41" spans="1:11">
      <c r="A41" s="207" t="s">
        <v>307</v>
      </c>
      <c r="B41" s="335">
        <v>0</v>
      </c>
      <c r="C41" s="335">
        <v>0</v>
      </c>
      <c r="D41" s="208">
        <v>133154.84</v>
      </c>
      <c r="E41" s="208">
        <f>+C41-D41</f>
        <v>-133154.84</v>
      </c>
      <c r="G41"/>
      <c r="H41"/>
      <c r="I41"/>
      <c r="J41"/>
      <c r="K41"/>
    </row>
    <row r="42" spans="1:11">
      <c r="A42" s="207" t="s">
        <v>308</v>
      </c>
      <c r="B42" s="335">
        <v>0</v>
      </c>
      <c r="C42" s="335">
        <v>0</v>
      </c>
      <c r="D42" s="208">
        <v>0</v>
      </c>
      <c r="E42" s="208">
        <f>+D42-C42</f>
        <v>0</v>
      </c>
      <c r="G42"/>
      <c r="H42"/>
      <c r="I42"/>
      <c r="J42"/>
      <c r="K42"/>
    </row>
    <row r="43" spans="1:11">
      <c r="A43" s="207" t="s">
        <v>309</v>
      </c>
      <c r="B43" s="335">
        <v>0</v>
      </c>
      <c r="C43" s="335">
        <v>0</v>
      </c>
      <c r="D43" s="208">
        <v>0</v>
      </c>
      <c r="E43" s="208">
        <f>+D43-C43</f>
        <v>0</v>
      </c>
      <c r="G43"/>
      <c r="H43"/>
      <c r="I43"/>
      <c r="J43"/>
      <c r="K43"/>
    </row>
    <row r="44" spans="1:11">
      <c r="A44" s="207" t="s">
        <v>357</v>
      </c>
      <c r="B44" s="335">
        <v>0</v>
      </c>
      <c r="C44" s="335">
        <v>0</v>
      </c>
      <c r="D44" s="208">
        <v>23516.11</v>
      </c>
      <c r="E44" s="208">
        <f>+D44-C44</f>
        <v>23516.11</v>
      </c>
      <c r="G44"/>
      <c r="H44"/>
      <c r="I44"/>
      <c r="J44"/>
      <c r="K44"/>
    </row>
    <row r="45" spans="1:11">
      <c r="A45" s="209" t="s">
        <v>596</v>
      </c>
      <c r="B45" s="335">
        <v>0</v>
      </c>
      <c r="C45" s="335">
        <v>0</v>
      </c>
      <c r="D45" s="208">
        <v>0</v>
      </c>
      <c r="E45" s="208">
        <f t="shared" ref="E45" si="2">+D45-C45</f>
        <v>0</v>
      </c>
      <c r="G45"/>
      <c r="H45"/>
      <c r="I45"/>
      <c r="J45"/>
      <c r="K45"/>
    </row>
    <row r="46" spans="1:11">
      <c r="A46" s="209" t="s">
        <v>597</v>
      </c>
      <c r="B46" s="335">
        <v>0</v>
      </c>
      <c r="C46" s="335">
        <v>0</v>
      </c>
      <c r="D46" s="208">
        <v>0</v>
      </c>
      <c r="E46" s="208">
        <f>+C46-D46</f>
        <v>0</v>
      </c>
      <c r="G46"/>
      <c r="H46"/>
      <c r="I46"/>
      <c r="J46"/>
      <c r="K46"/>
    </row>
    <row r="47" spans="1:11">
      <c r="A47" s="207" t="s">
        <v>310</v>
      </c>
      <c r="B47" s="335">
        <v>3400000</v>
      </c>
      <c r="C47" s="335">
        <v>3400000</v>
      </c>
      <c r="D47" s="208">
        <v>0</v>
      </c>
      <c r="E47" s="208">
        <f>+D47-C47</f>
        <v>-3400000</v>
      </c>
      <c r="G47"/>
      <c r="H47"/>
      <c r="I47"/>
      <c r="J47"/>
      <c r="K47"/>
    </row>
    <row r="48" spans="1:11">
      <c r="A48" s="207" t="s">
        <v>311</v>
      </c>
      <c r="B48" s="335">
        <v>0</v>
      </c>
      <c r="C48" s="335">
        <v>0</v>
      </c>
      <c r="D48" s="208">
        <v>0</v>
      </c>
      <c r="E48" s="208">
        <f>+C48-D48</f>
        <v>0</v>
      </c>
      <c r="G48"/>
      <c r="H48"/>
      <c r="I48"/>
      <c r="J48"/>
      <c r="K48"/>
    </row>
    <row r="49" spans="1:11">
      <c r="A49" s="211" t="s">
        <v>312</v>
      </c>
      <c r="B49" s="336">
        <f>+B40-B41+B42+B43+B44+B45-B46+B47-B48</f>
        <v>3401000</v>
      </c>
      <c r="C49" s="336">
        <f>+C40-C41+C42+C43+C44+C45-C46+C47-C48</f>
        <v>3401000</v>
      </c>
      <c r="D49" s="225">
        <f>+D40-D41+D42+D43+D44+D45-D46+D47-D48</f>
        <v>-99318.689999999988</v>
      </c>
      <c r="E49" s="225">
        <f>SUM(E40:E48)</f>
        <v>-3500318.69</v>
      </c>
      <c r="G49"/>
      <c r="H49"/>
      <c r="I49"/>
      <c r="J49"/>
      <c r="K49"/>
    </row>
    <row r="50" spans="1:11">
      <c r="A50" s="211"/>
      <c r="B50" s="340"/>
      <c r="C50" s="340"/>
      <c r="D50" s="214"/>
      <c r="E50" s="214"/>
    </row>
    <row r="51" spans="1:11">
      <c r="A51" s="211" t="s">
        <v>313</v>
      </c>
      <c r="B51" s="341">
        <f>+B37+B49</f>
        <v>1222020</v>
      </c>
      <c r="C51" s="341">
        <f>+C37+C49</f>
        <v>1222020</v>
      </c>
      <c r="D51" s="215">
        <f>+D37+D49</f>
        <v>114711.83000000329</v>
      </c>
      <c r="E51" s="215">
        <f>+D51-C51</f>
        <v>-1107308.1699999967</v>
      </c>
    </row>
    <row r="52" spans="1:11">
      <c r="A52" s="211"/>
      <c r="B52" s="335"/>
      <c r="C52" s="335"/>
      <c r="D52" s="208"/>
      <c r="E52" s="208"/>
    </row>
    <row r="53" spans="1:11">
      <c r="A53" s="207" t="s">
        <v>314</v>
      </c>
      <c r="B53" s="335"/>
      <c r="C53" s="335"/>
      <c r="D53" s="208"/>
      <c r="E53" s="208"/>
    </row>
    <row r="54" spans="1:11">
      <c r="A54" s="207" t="s">
        <v>315</v>
      </c>
      <c r="B54" s="335"/>
      <c r="C54" s="335"/>
      <c r="D54" s="208"/>
      <c r="E54" s="208"/>
    </row>
    <row r="55" spans="1:11">
      <c r="A55" s="211" t="s">
        <v>389</v>
      </c>
      <c r="B55" s="341">
        <f>SUM(B51:B54)</f>
        <v>1222020</v>
      </c>
      <c r="C55" s="341">
        <f>SUM(C51:C54)</f>
        <v>1222020</v>
      </c>
      <c r="D55" s="215">
        <f>SUM(D51:D54)</f>
        <v>114711.83000000329</v>
      </c>
      <c r="E55" s="215">
        <f>+D55-C55</f>
        <v>-1107308.1699999967</v>
      </c>
    </row>
    <row r="56" spans="1:11">
      <c r="A56" s="211"/>
      <c r="B56" s="340"/>
      <c r="C56" s="340"/>
      <c r="D56" s="214"/>
      <c r="E56" s="214"/>
    </row>
    <row r="57" spans="1:11">
      <c r="A57" s="211" t="s">
        <v>387</v>
      </c>
      <c r="B57" s="340">
        <v>1154472</v>
      </c>
      <c r="C57" s="340">
        <v>1154472</v>
      </c>
      <c r="D57" s="214">
        <v>-1649.73</v>
      </c>
      <c r="E57" s="214">
        <f>+D57-C57</f>
        <v>-1156121.73</v>
      </c>
    </row>
    <row r="58" spans="1:11">
      <c r="A58" s="329" t="s">
        <v>704</v>
      </c>
      <c r="B58" s="342"/>
      <c r="C58" s="342"/>
      <c r="D58" s="330">
        <v>0</v>
      </c>
      <c r="E58" s="331"/>
    </row>
    <row r="59" spans="1:11">
      <c r="A59" s="213" t="s">
        <v>598</v>
      </c>
      <c r="B59" s="343" t="s">
        <v>665</v>
      </c>
      <c r="C59" s="343" t="s">
        <v>665</v>
      </c>
      <c r="D59" s="214">
        <v>0</v>
      </c>
      <c r="E59" s="214"/>
    </row>
    <row r="60" spans="1:11">
      <c r="B60" s="342"/>
      <c r="C60" s="342"/>
    </row>
    <row r="61" spans="1:11">
      <c r="A61" s="211" t="s">
        <v>388</v>
      </c>
      <c r="B61" s="337">
        <f>B55+B57</f>
        <v>2376492</v>
      </c>
      <c r="C61" s="337">
        <f>C55+C57</f>
        <v>2376492</v>
      </c>
      <c r="D61" s="213">
        <f>D55+D57+D59+D58</f>
        <v>113062.10000000329</v>
      </c>
      <c r="E61" s="213">
        <f>+D61-C61</f>
        <v>-2263429.8999999966</v>
      </c>
    </row>
    <row r="62" spans="1:11">
      <c r="A62" s="211"/>
      <c r="B62" s="344"/>
      <c r="C62" s="344"/>
      <c r="D62" s="206"/>
      <c r="E62" s="206"/>
    </row>
    <row r="63" spans="1:11">
      <c r="A63" s="220" t="s">
        <v>391</v>
      </c>
      <c r="B63" s="344">
        <f>'NET POSITION'!D110-B61</f>
        <v>-2263429.9000000004</v>
      </c>
      <c r="C63" s="344"/>
      <c r="D63" s="206"/>
      <c r="E63" s="206"/>
    </row>
    <row r="64" spans="1:11">
      <c r="C64" s="342"/>
    </row>
  </sheetData>
  <mergeCells count="5">
    <mergeCell ref="A1:E1"/>
    <mergeCell ref="A2:E2"/>
    <mergeCell ref="A3:E3"/>
    <mergeCell ref="A4:E4"/>
    <mergeCell ref="B6:C6"/>
  </mergeCells>
  <pageMargins left="0.7" right="0.7" top="0.75" bottom="0.75" header="0.3" footer="0.3"/>
  <pageSetup scale="55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K86"/>
  <sheetViews>
    <sheetView zoomScaleNormal="100" zoomScaleSheetLayoutView="100" workbookViewId="0">
      <selection activeCell="D8" sqref="D8"/>
    </sheetView>
  </sheetViews>
  <sheetFormatPr defaultColWidth="8.85546875" defaultRowHeight="12.75"/>
  <cols>
    <col min="1" max="1" width="43.5703125" style="276" customWidth="1"/>
    <col min="2" max="3" width="0.140625" style="276" customWidth="1"/>
    <col min="4" max="4" width="16.5703125" style="276" customWidth="1"/>
    <col min="5" max="9" width="18.7109375" style="276" customWidth="1"/>
    <col min="10" max="16384" width="8.85546875" style="276"/>
  </cols>
  <sheetData>
    <row r="1" spans="1:9">
      <c r="A1" s="354" t="str">
        <f>+'NET POSITION'!A1:I1</f>
        <v>Educational Service District #123</v>
      </c>
      <c r="B1" s="354"/>
      <c r="C1" s="354"/>
      <c r="D1" s="354"/>
      <c r="E1" s="354"/>
      <c r="F1" s="354"/>
      <c r="G1" s="354"/>
      <c r="H1" s="354"/>
      <c r="I1" s="354"/>
    </row>
    <row r="2" spans="1:9">
      <c r="A2" s="355" t="s">
        <v>15</v>
      </c>
      <c r="B2" s="355"/>
      <c r="C2" s="355"/>
      <c r="D2" s="355"/>
      <c r="E2" s="355"/>
      <c r="F2" s="355"/>
      <c r="G2" s="355"/>
      <c r="H2" s="355"/>
      <c r="I2" s="355"/>
    </row>
    <row r="3" spans="1:9">
      <c r="A3" s="355" t="s">
        <v>729</v>
      </c>
      <c r="B3" s="355"/>
      <c r="C3" s="355"/>
      <c r="D3" s="355"/>
      <c r="E3" s="355"/>
      <c r="F3" s="355"/>
      <c r="G3" s="355"/>
      <c r="H3" s="355"/>
      <c r="I3" s="355"/>
    </row>
    <row r="4" spans="1:9" ht="9" customHeight="1">
      <c r="A4" s="291"/>
      <c r="B4" s="291"/>
      <c r="C4" s="291"/>
      <c r="D4" s="357"/>
      <c r="E4" s="357"/>
      <c r="F4" s="357"/>
      <c r="G4" s="357"/>
      <c r="H4" s="357"/>
      <c r="I4" s="357"/>
    </row>
    <row r="5" spans="1:9" ht="25.5">
      <c r="D5" s="279" t="s">
        <v>251</v>
      </c>
      <c r="E5" s="293" t="s">
        <v>287</v>
      </c>
      <c r="F5" s="293" t="s">
        <v>286</v>
      </c>
      <c r="G5" s="296" t="s">
        <v>705</v>
      </c>
      <c r="H5" s="295" t="s">
        <v>706</v>
      </c>
      <c r="I5" s="293" t="s">
        <v>390</v>
      </c>
    </row>
    <row r="6" spans="1:9">
      <c r="A6" s="289" t="s">
        <v>316</v>
      </c>
      <c r="B6" s="289"/>
      <c r="C6" s="289"/>
      <c r="D6" s="288"/>
      <c r="E6" s="288"/>
      <c r="F6" s="288"/>
      <c r="G6" s="288"/>
      <c r="H6" s="288"/>
      <c r="I6" s="288"/>
    </row>
    <row r="7" spans="1:9">
      <c r="A7" s="287" t="s">
        <v>322</v>
      </c>
      <c r="B7" s="287"/>
      <c r="C7" s="287"/>
      <c r="D7" s="286">
        <v>4414874.5</v>
      </c>
      <c r="E7" s="286"/>
      <c r="F7" s="286"/>
      <c r="G7" s="286"/>
      <c r="H7" s="286"/>
      <c r="I7" s="284">
        <f t="shared" ref="I7:I18" si="0">SUM(D7:H7)</f>
        <v>4414874.5</v>
      </c>
    </row>
    <row r="8" spans="1:9">
      <c r="A8" s="287" t="s">
        <v>347</v>
      </c>
      <c r="B8" s="287"/>
      <c r="C8" s="287"/>
      <c r="D8" s="286">
        <v>7215732.21</v>
      </c>
      <c r="E8" s="286"/>
      <c r="F8" s="286"/>
      <c r="G8" s="286"/>
      <c r="H8" s="286"/>
      <c r="I8" s="276">
        <f t="shared" si="0"/>
        <v>7215732.21</v>
      </c>
    </row>
    <row r="9" spans="1:9">
      <c r="A9" s="287" t="s">
        <v>319</v>
      </c>
      <c r="B9" s="287"/>
      <c r="C9" s="287"/>
      <c r="D9" s="286"/>
      <c r="E9" s="286">
        <v>3847282.9</v>
      </c>
      <c r="F9" s="286">
        <v>45253.13</v>
      </c>
      <c r="G9" s="286"/>
      <c r="H9" s="286"/>
      <c r="I9" s="276">
        <f t="shared" si="0"/>
        <v>3892536.03</v>
      </c>
    </row>
    <row r="10" spans="1:9">
      <c r="A10" s="287" t="s">
        <v>320</v>
      </c>
      <c r="B10" s="287"/>
      <c r="C10" s="287"/>
      <c r="D10" s="286">
        <v>-3928382.4</v>
      </c>
      <c r="E10" s="286"/>
      <c r="F10" s="286"/>
      <c r="G10" s="286"/>
      <c r="H10" s="286"/>
      <c r="I10" s="276">
        <f t="shared" si="0"/>
        <v>-3928382.4</v>
      </c>
    </row>
    <row r="11" spans="1:9">
      <c r="A11" s="287" t="s">
        <v>321</v>
      </c>
      <c r="B11" s="287"/>
      <c r="C11" s="287"/>
      <c r="D11" s="286">
        <v>-5927259.46</v>
      </c>
      <c r="E11" s="286"/>
      <c r="F11" s="286"/>
      <c r="G11" s="286"/>
      <c r="H11" s="286"/>
      <c r="I11" s="276">
        <f t="shared" si="0"/>
        <v>-5927259.46</v>
      </c>
    </row>
    <row r="12" spans="1:9">
      <c r="A12" s="287" t="s">
        <v>68</v>
      </c>
      <c r="B12" s="287"/>
      <c r="C12" s="287"/>
      <c r="D12" s="286">
        <v>-2132230.36</v>
      </c>
      <c r="E12" s="286">
        <v>-2030877.82</v>
      </c>
      <c r="F12" s="286"/>
      <c r="G12" s="286"/>
      <c r="H12" s="286"/>
      <c r="I12" s="276">
        <f t="shared" si="0"/>
        <v>-4163108.1799999997</v>
      </c>
    </row>
    <row r="13" spans="1:9">
      <c r="A13" s="287" t="s">
        <v>317</v>
      </c>
      <c r="B13" s="287"/>
      <c r="C13" s="287"/>
      <c r="D13" s="286"/>
      <c r="E13" s="286">
        <v>-659105.65</v>
      </c>
      <c r="F13" s="286">
        <v>-58589.55</v>
      </c>
      <c r="G13" s="286"/>
      <c r="H13" s="286"/>
      <c r="I13" s="276">
        <f t="shared" si="0"/>
        <v>-717695.20000000007</v>
      </c>
    </row>
    <row r="14" spans="1:9">
      <c r="A14" s="287" t="s">
        <v>69</v>
      </c>
      <c r="B14" s="287"/>
      <c r="C14" s="287"/>
      <c r="D14" s="286"/>
      <c r="E14" s="286">
        <v>-134193</v>
      </c>
      <c r="F14" s="286"/>
      <c r="G14" s="286"/>
      <c r="H14" s="286"/>
      <c r="I14" s="276">
        <f t="shared" si="0"/>
        <v>-134193</v>
      </c>
    </row>
    <row r="15" spans="1:9">
      <c r="A15" s="287" t="s">
        <v>323</v>
      </c>
      <c r="B15" s="287"/>
      <c r="C15" s="287"/>
      <c r="D15" s="286"/>
      <c r="E15" s="286">
        <v>-318475.71000000002</v>
      </c>
      <c r="F15" s="286"/>
      <c r="G15" s="286"/>
      <c r="H15" s="286"/>
      <c r="I15" s="276">
        <f t="shared" si="0"/>
        <v>-318475.71000000002</v>
      </c>
    </row>
    <row r="16" spans="1:9">
      <c r="A16" s="285" t="s">
        <v>599</v>
      </c>
      <c r="B16" s="285"/>
      <c r="C16" s="285"/>
      <c r="D16" s="286"/>
      <c r="E16" s="286">
        <v>-34150</v>
      </c>
      <c r="F16" s="286"/>
      <c r="G16" s="286"/>
      <c r="H16" s="286"/>
      <c r="I16" s="276">
        <f t="shared" si="0"/>
        <v>-34150</v>
      </c>
    </row>
    <row r="17" spans="1:9">
      <c r="A17" s="285" t="s">
        <v>600</v>
      </c>
      <c r="B17" s="285"/>
      <c r="C17" s="285"/>
      <c r="D17" s="286"/>
      <c r="E17" s="286"/>
      <c r="F17" s="286"/>
      <c r="G17" s="286"/>
      <c r="H17" s="286"/>
      <c r="I17" s="276">
        <f t="shared" si="0"/>
        <v>0</v>
      </c>
    </row>
    <row r="18" spans="1:9">
      <c r="A18" s="287" t="s">
        <v>318</v>
      </c>
      <c r="B18" s="287"/>
      <c r="C18" s="287"/>
      <c r="D18" s="286"/>
      <c r="E18" s="286">
        <v>529170.18999999994</v>
      </c>
      <c r="F18" s="286"/>
      <c r="G18" s="286"/>
      <c r="H18" s="286"/>
      <c r="I18" s="276">
        <f t="shared" si="0"/>
        <v>529170.18999999994</v>
      </c>
    </row>
    <row r="19" spans="1:9" ht="26.25" thickBot="1">
      <c r="A19" s="307" t="s">
        <v>14</v>
      </c>
      <c r="B19" s="307"/>
      <c r="C19" s="307"/>
      <c r="D19" s="273">
        <f>SUM(D7:D18)</f>
        <v>-357265.50999999931</v>
      </c>
      <c r="E19" s="273">
        <f t="shared" ref="E19:H19" si="1">SUM(E7:E18)</f>
        <v>1199650.9099999997</v>
      </c>
      <c r="F19" s="273">
        <f t="shared" si="1"/>
        <v>-13336.420000000006</v>
      </c>
      <c r="G19" s="273">
        <f t="shared" ref="G19" si="2">SUM(G7:G18)</f>
        <v>0</v>
      </c>
      <c r="H19" s="273">
        <f t="shared" si="1"/>
        <v>0</v>
      </c>
      <c r="I19" s="273">
        <f>SUM(I7:I18)</f>
        <v>829048.98</v>
      </c>
    </row>
    <row r="20" spans="1:9" ht="13.5" thickTop="1">
      <c r="A20" s="283"/>
      <c r="B20" s="283"/>
      <c r="C20" s="283"/>
      <c r="D20" s="274"/>
      <c r="E20" s="274"/>
      <c r="F20" s="274"/>
      <c r="G20" s="274"/>
      <c r="H20" s="274"/>
    </row>
    <row r="21" spans="1:9" ht="25.5">
      <c r="A21" s="334" t="s">
        <v>8</v>
      </c>
      <c r="B21" s="280"/>
      <c r="C21" s="280"/>
      <c r="D21" s="275"/>
      <c r="E21" s="275"/>
      <c r="F21" s="275"/>
      <c r="G21" s="275"/>
      <c r="H21" s="275"/>
      <c r="I21" s="289"/>
    </row>
    <row r="22" spans="1:9">
      <c r="A22" s="287" t="s">
        <v>12</v>
      </c>
      <c r="B22" s="287"/>
      <c r="C22" s="287"/>
      <c r="D22" s="286"/>
      <c r="E22" s="286"/>
      <c r="F22" s="286"/>
      <c r="G22" s="286"/>
      <c r="H22" s="286"/>
      <c r="I22" s="276">
        <f>SUM(D22:H22)</f>
        <v>0</v>
      </c>
    </row>
    <row r="23" spans="1:9">
      <c r="A23" s="287" t="s">
        <v>324</v>
      </c>
      <c r="B23" s="287"/>
      <c r="C23" s="287"/>
      <c r="D23" s="286"/>
      <c r="E23" s="286"/>
      <c r="F23" s="286"/>
      <c r="G23" s="286"/>
      <c r="H23" s="286"/>
      <c r="I23" s="276">
        <f>SUM(D23:H23)</f>
        <v>0</v>
      </c>
    </row>
    <row r="24" spans="1:9">
      <c r="A24" s="287" t="s">
        <v>325</v>
      </c>
      <c r="B24" s="287"/>
      <c r="C24" s="287"/>
      <c r="D24" s="286"/>
      <c r="E24" s="286"/>
      <c r="F24" s="286"/>
      <c r="G24" s="286"/>
      <c r="H24" s="286"/>
      <c r="I24" s="276">
        <f>SUM(D24:H24)</f>
        <v>0</v>
      </c>
    </row>
    <row r="25" spans="1:9">
      <c r="A25" s="287" t="s">
        <v>333</v>
      </c>
      <c r="B25" s="287"/>
      <c r="C25" s="287"/>
      <c r="D25" s="286"/>
      <c r="E25" s="286"/>
      <c r="F25" s="286"/>
      <c r="G25" s="286"/>
      <c r="H25" s="286"/>
      <c r="I25" s="276">
        <f>SUM(D25:H25)</f>
        <v>0</v>
      </c>
    </row>
    <row r="26" spans="1:9">
      <c r="A26" s="287" t="s">
        <v>562</v>
      </c>
      <c r="B26" s="287"/>
      <c r="C26" s="287"/>
      <c r="D26" s="286"/>
      <c r="E26" s="286"/>
      <c r="F26" s="286"/>
      <c r="G26" s="286"/>
      <c r="H26" s="286"/>
      <c r="I26" s="276">
        <f>SUM(D26:H26)</f>
        <v>0</v>
      </c>
    </row>
    <row r="27" spans="1:9" ht="26.25" thickBot="1">
      <c r="A27" s="307" t="s">
        <v>326</v>
      </c>
      <c r="B27" s="307"/>
      <c r="C27" s="307"/>
      <c r="D27" s="273">
        <f>SUM(D22:D26)</f>
        <v>0</v>
      </c>
      <c r="E27" s="273">
        <f t="shared" ref="E27:I27" si="3">SUM(E22:E26)</f>
        <v>0</v>
      </c>
      <c r="F27" s="273">
        <f t="shared" si="3"/>
        <v>0</v>
      </c>
      <c r="G27" s="273">
        <f t="shared" ref="G27" si="4">SUM(G22:G26)</f>
        <v>0</v>
      </c>
      <c r="H27" s="273">
        <f t="shared" si="3"/>
        <v>0</v>
      </c>
      <c r="I27" s="273">
        <f t="shared" si="3"/>
        <v>0</v>
      </c>
    </row>
    <row r="28" spans="1:9" ht="13.5" thickTop="1">
      <c r="A28" s="278"/>
      <c r="B28" s="278"/>
      <c r="C28" s="278"/>
      <c r="D28" s="286"/>
      <c r="E28" s="286"/>
      <c r="F28" s="286"/>
      <c r="G28" s="286"/>
      <c r="H28" s="286"/>
    </row>
    <row r="29" spans="1:9" ht="25.5">
      <c r="A29" s="334" t="s">
        <v>3</v>
      </c>
      <c r="B29" s="280"/>
      <c r="C29" s="280"/>
      <c r="D29" s="275"/>
      <c r="E29" s="275"/>
      <c r="F29" s="275"/>
      <c r="G29" s="275"/>
      <c r="H29" s="275"/>
      <c r="I29" s="289"/>
    </row>
    <row r="30" spans="1:9">
      <c r="A30" s="287" t="s">
        <v>327</v>
      </c>
      <c r="B30" s="287"/>
      <c r="C30" s="287"/>
      <c r="D30" s="286"/>
      <c r="E30" s="286"/>
      <c r="F30" s="286"/>
      <c r="G30" s="286"/>
      <c r="H30" s="286"/>
      <c r="I30" s="276">
        <f>SUM(D30:H30)</f>
        <v>0</v>
      </c>
    </row>
    <row r="31" spans="1:9">
      <c r="A31" s="287" t="s">
        <v>328</v>
      </c>
      <c r="B31" s="287"/>
      <c r="C31" s="287"/>
      <c r="D31" s="286"/>
      <c r="E31" s="286"/>
      <c r="F31" s="286"/>
      <c r="G31" s="286"/>
      <c r="H31" s="286"/>
      <c r="I31" s="276">
        <f>SUM(D31:H31)</f>
        <v>0</v>
      </c>
    </row>
    <row r="32" spans="1:9">
      <c r="A32" s="287" t="s">
        <v>334</v>
      </c>
      <c r="B32" s="287"/>
      <c r="C32" s="287"/>
      <c r="D32" s="286">
        <v>-302895.46000000002</v>
      </c>
      <c r="E32" s="286"/>
      <c r="F32" s="286"/>
      <c r="G32" s="286"/>
      <c r="H32" s="286"/>
      <c r="I32" s="276">
        <f>SUM(D32:H32)</f>
        <v>-302895.46000000002</v>
      </c>
    </row>
    <row r="33" spans="1:9">
      <c r="A33" s="287" t="s">
        <v>329</v>
      </c>
      <c r="B33" s="287"/>
      <c r="C33" s="287"/>
      <c r="D33" s="286">
        <f>-1668896.48+460153.36</f>
        <v>-1208743.1200000001</v>
      </c>
      <c r="E33" s="286"/>
      <c r="F33" s="286"/>
      <c r="G33" s="286"/>
      <c r="H33" s="286"/>
      <c r="I33" s="276">
        <f>SUM(D33:H33)</f>
        <v>-1208743.1200000001</v>
      </c>
    </row>
    <row r="34" spans="1:9">
      <c r="A34" s="285" t="s">
        <v>308</v>
      </c>
      <c r="B34" s="285"/>
      <c r="C34" s="285"/>
      <c r="D34" s="286"/>
      <c r="E34" s="286"/>
      <c r="F34" s="286"/>
      <c r="G34" s="286"/>
      <c r="H34" s="286"/>
    </row>
    <row r="35" spans="1:9">
      <c r="A35" s="287" t="s">
        <v>318</v>
      </c>
      <c r="B35" s="287"/>
      <c r="C35" s="287"/>
      <c r="D35" s="286"/>
      <c r="E35" s="286"/>
      <c r="F35" s="286"/>
      <c r="G35" s="286"/>
      <c r="H35" s="286"/>
      <c r="I35" s="276">
        <f>SUM(D35:H35)</f>
        <v>0</v>
      </c>
    </row>
    <row r="36" spans="1:9" ht="26.25" thickBot="1">
      <c r="A36" s="307" t="s">
        <v>330</v>
      </c>
      <c r="B36" s="307"/>
      <c r="C36" s="307"/>
      <c r="D36" s="273">
        <f t="shared" ref="D36:I36" si="5">SUM(D30:D35)</f>
        <v>-1511638.58</v>
      </c>
      <c r="E36" s="273">
        <f t="shared" si="5"/>
        <v>0</v>
      </c>
      <c r="F36" s="273">
        <f t="shared" si="5"/>
        <v>0</v>
      </c>
      <c r="G36" s="273">
        <f t="shared" si="5"/>
        <v>0</v>
      </c>
      <c r="H36" s="273">
        <f t="shared" si="5"/>
        <v>0</v>
      </c>
      <c r="I36" s="273">
        <f t="shared" si="5"/>
        <v>-1511638.58</v>
      </c>
    </row>
    <row r="37" spans="1:9" ht="13.5" thickTop="1">
      <c r="A37" s="283"/>
      <c r="B37" s="283"/>
      <c r="C37" s="283"/>
      <c r="D37" s="282"/>
      <c r="E37" s="282"/>
      <c r="F37" s="282"/>
      <c r="G37" s="282"/>
      <c r="H37" s="282"/>
    </row>
    <row r="38" spans="1:9">
      <c r="A38" s="280" t="s">
        <v>9</v>
      </c>
      <c r="B38" s="280"/>
      <c r="C38" s="280"/>
      <c r="D38" s="302"/>
      <c r="E38" s="302"/>
      <c r="F38" s="302"/>
      <c r="G38" s="302"/>
      <c r="H38" s="302"/>
      <c r="I38" s="289"/>
    </row>
    <row r="39" spans="1:9">
      <c r="A39" s="287" t="s">
        <v>561</v>
      </c>
      <c r="B39" s="287"/>
      <c r="C39" s="287"/>
      <c r="D39" s="286"/>
      <c r="E39" s="286"/>
      <c r="F39" s="286"/>
      <c r="G39" s="286"/>
      <c r="H39" s="286"/>
      <c r="I39" s="276">
        <f>SUM(D39:H39)</f>
        <v>0</v>
      </c>
    </row>
    <row r="40" spans="1:9">
      <c r="A40" s="285" t="s">
        <v>308</v>
      </c>
      <c r="B40" s="285"/>
      <c r="C40" s="285"/>
      <c r="D40" s="286"/>
      <c r="E40" s="286"/>
      <c r="F40" s="286"/>
      <c r="G40" s="286"/>
      <c r="H40" s="286"/>
      <c r="I40" s="276">
        <f>SUM(D40:H40)</f>
        <v>0</v>
      </c>
    </row>
    <row r="41" spans="1:9">
      <c r="A41" s="285" t="s">
        <v>332</v>
      </c>
      <c r="B41" s="285"/>
      <c r="C41" s="285"/>
      <c r="D41" s="286"/>
      <c r="E41" s="286"/>
      <c r="F41" s="286"/>
      <c r="G41" s="286"/>
      <c r="H41" s="286"/>
      <c r="I41" s="276">
        <f>SUM(D41:H41)</f>
        <v>0</v>
      </c>
    </row>
    <row r="42" spans="1:9">
      <c r="A42" s="285" t="s">
        <v>331</v>
      </c>
      <c r="B42" s="285"/>
      <c r="C42" s="285"/>
      <c r="D42" s="286">
        <v>10320.040000000001</v>
      </c>
      <c r="E42" s="286">
        <v>32372.53</v>
      </c>
      <c r="F42" s="286">
        <v>13336.42</v>
      </c>
      <c r="G42" s="286"/>
      <c r="H42" s="286"/>
      <c r="I42" s="276">
        <f>SUM(D42:H42)</f>
        <v>56028.99</v>
      </c>
    </row>
    <row r="43" spans="1:9" ht="26.25" thickBot="1">
      <c r="A43" s="306" t="s">
        <v>335</v>
      </c>
      <c r="B43" s="306"/>
      <c r="C43" s="306"/>
      <c r="D43" s="301">
        <f>SUM(D39:D42)</f>
        <v>10320.040000000001</v>
      </c>
      <c r="E43" s="301">
        <f t="shared" ref="E43:I43" si="6">SUM(E39:E42)</f>
        <v>32372.53</v>
      </c>
      <c r="F43" s="301">
        <f t="shared" si="6"/>
        <v>13336.42</v>
      </c>
      <c r="G43" s="301">
        <f t="shared" ref="G43" si="7">SUM(G39:G42)</f>
        <v>0</v>
      </c>
      <c r="H43" s="301">
        <f t="shared" si="6"/>
        <v>0</v>
      </c>
      <c r="I43" s="301">
        <f t="shared" si="6"/>
        <v>56028.99</v>
      </c>
    </row>
    <row r="44" spans="1:9" ht="13.5" thickTop="1">
      <c r="A44" s="274"/>
      <c r="B44" s="274"/>
      <c r="C44" s="274"/>
      <c r="D44" s="282"/>
      <c r="E44" s="282"/>
      <c r="F44" s="282"/>
      <c r="G44" s="282"/>
      <c r="H44" s="282"/>
    </row>
    <row r="45" spans="1:9" ht="25.5">
      <c r="A45" s="304" t="s">
        <v>148</v>
      </c>
      <c r="B45" s="304"/>
      <c r="C45" s="304"/>
      <c r="D45" s="282">
        <f t="shared" ref="D45:I45" si="8">D19+D27+D36+D43</f>
        <v>-1858584.0499999993</v>
      </c>
      <c r="E45" s="282">
        <f t="shared" si="8"/>
        <v>1232023.4399999997</v>
      </c>
      <c r="F45" s="282">
        <f t="shared" si="8"/>
        <v>0</v>
      </c>
      <c r="G45" s="282">
        <f t="shared" si="8"/>
        <v>0</v>
      </c>
      <c r="H45" s="282">
        <f t="shared" si="8"/>
        <v>0</v>
      </c>
      <c r="I45" s="282">
        <f t="shared" si="8"/>
        <v>-626560.6100000001</v>
      </c>
    </row>
    <row r="46" spans="1:9">
      <c r="A46" s="274"/>
      <c r="B46" s="274"/>
      <c r="C46" s="274"/>
      <c r="D46" s="282"/>
      <c r="E46" s="282"/>
      <c r="F46" s="282"/>
      <c r="G46" s="282"/>
      <c r="H46" s="282"/>
    </row>
    <row r="47" spans="1:9">
      <c r="A47" s="274" t="s">
        <v>336</v>
      </c>
      <c r="B47" s="274"/>
      <c r="C47" s="274"/>
      <c r="D47" s="282">
        <v>4489524.8</v>
      </c>
      <c r="E47" s="282">
        <v>9104006.5899999999</v>
      </c>
      <c r="F47" s="282"/>
      <c r="G47" s="282"/>
      <c r="H47" s="282"/>
      <c r="I47" s="276">
        <f>SUM(D47:H47)</f>
        <v>13593531.390000001</v>
      </c>
    </row>
    <row r="48" spans="1:9">
      <c r="A48" s="274" t="s">
        <v>598</v>
      </c>
      <c r="B48" s="274"/>
      <c r="C48" s="274"/>
      <c r="D48" s="282"/>
      <c r="E48" s="282"/>
      <c r="F48" s="282"/>
      <c r="G48" s="282"/>
      <c r="H48" s="282"/>
      <c r="I48" s="276">
        <f>SUM(D48:H48)</f>
        <v>0</v>
      </c>
    </row>
    <row r="49" spans="1:11" ht="13.5" thickBot="1">
      <c r="A49" s="274" t="s">
        <v>337</v>
      </c>
      <c r="B49" s="274"/>
      <c r="C49" s="274"/>
      <c r="D49" s="281">
        <f>D45+D47+D48</f>
        <v>2630940.7500000005</v>
      </c>
      <c r="E49" s="281">
        <f t="shared" ref="E49:I49" si="9">E45+E47+E48</f>
        <v>10336030.029999999</v>
      </c>
      <c r="F49" s="281">
        <f t="shared" si="9"/>
        <v>0</v>
      </c>
      <c r="G49" s="281">
        <f t="shared" ref="G49" si="10">G45+G47+G48</f>
        <v>0</v>
      </c>
      <c r="H49" s="281">
        <f t="shared" si="9"/>
        <v>0</v>
      </c>
      <c r="I49" s="281">
        <f t="shared" si="9"/>
        <v>12966970.780000001</v>
      </c>
    </row>
    <row r="50" spans="1:11">
      <c r="A50" s="274"/>
      <c r="B50" s="274"/>
      <c r="C50" s="274"/>
    </row>
    <row r="51" spans="1:11">
      <c r="A51" s="332" t="s">
        <v>391</v>
      </c>
      <c r="B51" s="299"/>
      <c r="C51" s="299"/>
      <c r="D51" s="284">
        <f>('NET POSITION'!D8+'NET POSITION'!D10)-D49</f>
        <v>0</v>
      </c>
      <c r="E51" s="284">
        <f>('NET POSITION'!E8+'NET POSITION'!E10)-E49</f>
        <v>0</v>
      </c>
      <c r="F51" s="284">
        <f>('NET POSITION'!F8+'NET POSITION'!F10)-F49</f>
        <v>0</v>
      </c>
      <c r="G51" s="284">
        <f>('NET POSITION'!G8+'NET POSITION'!G10)-G49</f>
        <v>0</v>
      </c>
      <c r="H51" s="284">
        <f>('NET POSITION'!H8+'NET POSITION'!H10)-H49</f>
        <v>0</v>
      </c>
      <c r="I51" s="284">
        <f>('NET POSITION'!I8+'NET POSITION'!I10)-I49</f>
        <v>0</v>
      </c>
      <c r="K51" s="276" t="s">
        <v>707</v>
      </c>
    </row>
    <row r="52" spans="1:11">
      <c r="A52" s="284"/>
      <c r="B52" s="284"/>
      <c r="C52" s="284"/>
    </row>
    <row r="53" spans="1:11">
      <c r="A53" s="274" t="s">
        <v>338</v>
      </c>
      <c r="B53" s="274"/>
      <c r="C53" s="274"/>
      <c r="D53" s="275"/>
      <c r="E53" s="275"/>
      <c r="F53" s="275"/>
      <c r="G53" s="275"/>
      <c r="H53" s="275"/>
      <c r="I53" s="289"/>
    </row>
    <row r="54" spans="1:11">
      <c r="A54" s="274"/>
      <c r="B54" s="274"/>
      <c r="C54" s="274"/>
      <c r="D54" s="282"/>
      <c r="E54" s="282"/>
      <c r="F54" s="282"/>
      <c r="G54" s="282"/>
      <c r="H54" s="282"/>
    </row>
    <row r="55" spans="1:11">
      <c r="A55" s="274" t="s">
        <v>339</v>
      </c>
      <c r="B55" s="274"/>
      <c r="C55" s="274"/>
      <c r="D55" s="282">
        <f>'REVENUE EXPENSES'!D36</f>
        <v>214030.52000000328</v>
      </c>
      <c r="E55" s="282">
        <f>'REVENUE EXPENSES'!E36</f>
        <v>380127.21000000043</v>
      </c>
      <c r="F55" s="282">
        <f>'REVENUE EXPENSES'!F36</f>
        <v>-13336.420000000006</v>
      </c>
      <c r="G55" s="282">
        <f>'REVENUE EXPENSES'!G36</f>
        <v>0</v>
      </c>
      <c r="H55" s="282">
        <f>'REVENUE EXPENSES'!H36</f>
        <v>0</v>
      </c>
      <c r="I55" s="282">
        <f>'REVENUE EXPENSES'!I36</f>
        <v>580821.31000000238</v>
      </c>
    </row>
    <row r="56" spans="1:11" ht="25.5">
      <c r="A56" s="303" t="s">
        <v>340</v>
      </c>
      <c r="B56" s="303"/>
      <c r="C56" s="303"/>
      <c r="D56" s="282"/>
      <c r="E56" s="282"/>
      <c r="F56" s="282"/>
      <c r="G56" s="282"/>
      <c r="H56" s="282"/>
    </row>
    <row r="57" spans="1:11">
      <c r="A57" s="285" t="s">
        <v>341</v>
      </c>
      <c r="B57" s="285"/>
      <c r="C57" s="285"/>
      <c r="D57" s="286">
        <v>102544</v>
      </c>
      <c r="E57" s="286"/>
      <c r="F57" s="286"/>
      <c r="G57" s="286"/>
      <c r="H57" s="286"/>
      <c r="I57" s="276">
        <f t="shared" ref="I57:I66" si="11">SUM(D57:H57)</f>
        <v>102544</v>
      </c>
    </row>
    <row r="58" spans="1:11">
      <c r="A58" s="285" t="s">
        <v>342</v>
      </c>
      <c r="B58" s="285"/>
      <c r="C58" s="285"/>
      <c r="D58" s="286"/>
      <c r="E58" s="286"/>
      <c r="F58" s="286"/>
      <c r="G58" s="286"/>
      <c r="H58" s="286"/>
      <c r="I58" s="276">
        <f t="shared" si="11"/>
        <v>0</v>
      </c>
    </row>
    <row r="59" spans="1:11">
      <c r="A59" s="305" t="s">
        <v>343</v>
      </c>
      <c r="B59" s="305"/>
      <c r="C59" s="305"/>
      <c r="D59" s="286">
        <v>-548028.71</v>
      </c>
      <c r="E59" s="286">
        <v>-49434.22</v>
      </c>
      <c r="F59" s="286"/>
      <c r="G59" s="286"/>
      <c r="H59" s="286"/>
      <c r="I59" s="276">
        <f t="shared" si="11"/>
        <v>-597462.92999999993</v>
      </c>
    </row>
    <row r="60" spans="1:11">
      <c r="A60" s="305" t="s">
        <v>259</v>
      </c>
      <c r="B60" s="305"/>
      <c r="C60" s="305"/>
      <c r="D60" s="286"/>
      <c r="E60" s="286"/>
      <c r="F60" s="286"/>
      <c r="G60" s="286"/>
      <c r="H60" s="286"/>
      <c r="I60" s="276">
        <f t="shared" si="11"/>
        <v>0</v>
      </c>
    </row>
    <row r="61" spans="1:11">
      <c r="A61" s="305" t="s">
        <v>344</v>
      </c>
      <c r="B61" s="305"/>
      <c r="C61" s="305"/>
      <c r="D61" s="308"/>
      <c r="E61" s="286"/>
      <c r="F61" s="286"/>
      <c r="G61" s="286"/>
      <c r="H61" s="286"/>
      <c r="I61" s="276">
        <f t="shared" si="11"/>
        <v>0</v>
      </c>
    </row>
    <row r="62" spans="1:11">
      <c r="A62" s="305" t="s">
        <v>345</v>
      </c>
      <c r="B62" s="305"/>
      <c r="C62" s="305"/>
      <c r="D62" s="286">
        <v>-401984.32</v>
      </c>
      <c r="E62" s="286">
        <v>67669.179999999993</v>
      </c>
      <c r="F62" s="286"/>
      <c r="G62" s="286"/>
      <c r="H62" s="286"/>
      <c r="I62" s="276">
        <f t="shared" si="11"/>
        <v>-334315.14</v>
      </c>
    </row>
    <row r="63" spans="1:11">
      <c r="A63" s="305" t="s">
        <v>346</v>
      </c>
      <c r="B63" s="305"/>
      <c r="C63" s="305"/>
      <c r="D63" s="286"/>
      <c r="E63" s="286"/>
      <c r="F63" s="286"/>
      <c r="G63" s="286"/>
      <c r="H63" s="286"/>
      <c r="I63" s="276">
        <f t="shared" si="11"/>
        <v>0</v>
      </c>
    </row>
    <row r="64" spans="1:11">
      <c r="A64" s="305" t="s">
        <v>228</v>
      </c>
      <c r="B64" s="305"/>
      <c r="C64" s="305"/>
      <c r="D64" s="286"/>
      <c r="E64" s="286"/>
      <c r="F64" s="286"/>
      <c r="G64" s="286"/>
      <c r="H64" s="286"/>
      <c r="I64" s="276">
        <f t="shared" si="11"/>
        <v>0</v>
      </c>
    </row>
    <row r="65" spans="1:9" ht="25.5">
      <c r="A65" s="324" t="s">
        <v>708</v>
      </c>
      <c r="B65" s="305"/>
      <c r="C65" s="305"/>
      <c r="D65" s="286"/>
      <c r="E65" s="286"/>
      <c r="F65" s="286"/>
      <c r="G65" s="286"/>
      <c r="H65" s="286"/>
      <c r="I65" s="276">
        <f t="shared" si="11"/>
        <v>0</v>
      </c>
    </row>
    <row r="66" spans="1:9">
      <c r="A66" s="285" t="s">
        <v>348</v>
      </c>
      <c r="B66" s="285"/>
      <c r="C66" s="285"/>
      <c r="D66" s="286"/>
      <c r="E66" s="286"/>
      <c r="F66" s="286"/>
      <c r="G66" s="286"/>
      <c r="H66" s="286"/>
      <c r="I66" s="276">
        <f t="shared" si="11"/>
        <v>0</v>
      </c>
    </row>
    <row r="67" spans="1:9">
      <c r="A67" s="325" t="s">
        <v>709</v>
      </c>
      <c r="B67" s="285"/>
      <c r="C67" s="285"/>
      <c r="D67" s="286">
        <v>-424001</v>
      </c>
      <c r="E67" s="286"/>
      <c r="F67" s="286"/>
      <c r="G67" s="286"/>
      <c r="H67" s="286"/>
      <c r="I67" s="276">
        <f t="shared" ref="I67:I70" si="12">SUM(D67:H67)</f>
        <v>-424001</v>
      </c>
    </row>
    <row r="68" spans="1:9">
      <c r="A68" s="325" t="s">
        <v>710</v>
      </c>
      <c r="B68" s="285"/>
      <c r="C68" s="285"/>
      <c r="D68" s="286">
        <v>-421227</v>
      </c>
      <c r="E68" s="286"/>
      <c r="F68" s="286"/>
      <c r="G68" s="286"/>
      <c r="H68" s="286"/>
      <c r="I68" s="276">
        <f t="shared" si="12"/>
        <v>-421227</v>
      </c>
    </row>
    <row r="69" spans="1:9">
      <c r="A69" s="325" t="s">
        <v>711</v>
      </c>
      <c r="B69" s="285"/>
      <c r="C69" s="285"/>
      <c r="D69" s="286">
        <v>1121401</v>
      </c>
      <c r="E69" s="286"/>
      <c r="F69" s="286"/>
      <c r="G69" s="286"/>
      <c r="H69" s="286"/>
      <c r="I69" s="276">
        <f t="shared" si="12"/>
        <v>1121401</v>
      </c>
    </row>
    <row r="70" spans="1:9">
      <c r="A70" s="305" t="s">
        <v>662</v>
      </c>
      <c r="B70" s="305"/>
      <c r="C70" s="305"/>
      <c r="D70" s="286"/>
      <c r="E70" s="286">
        <v>43239.6</v>
      </c>
      <c r="F70" s="286"/>
      <c r="G70" s="286"/>
      <c r="H70" s="286"/>
      <c r="I70" s="276">
        <f t="shared" si="12"/>
        <v>43239.6</v>
      </c>
    </row>
    <row r="71" spans="1:9">
      <c r="A71" s="305" t="s">
        <v>81</v>
      </c>
      <c r="B71" s="305"/>
      <c r="C71" s="305"/>
      <c r="D71" s="286"/>
      <c r="E71" s="286"/>
      <c r="F71" s="286"/>
      <c r="G71" s="286"/>
      <c r="H71" s="286"/>
      <c r="I71" s="276">
        <f t="shared" ref="I71:I78" si="13">SUM(D71:H71)</f>
        <v>0</v>
      </c>
    </row>
    <row r="72" spans="1:9">
      <c r="A72" s="305" t="s">
        <v>76</v>
      </c>
      <c r="B72" s="305"/>
      <c r="C72" s="305"/>
      <c r="D72" s="286"/>
      <c r="E72" s="286"/>
      <c r="F72" s="286"/>
      <c r="G72" s="286"/>
      <c r="H72" s="286"/>
      <c r="I72" s="276">
        <f t="shared" si="13"/>
        <v>0</v>
      </c>
    </row>
    <row r="73" spans="1:9">
      <c r="A73" s="305" t="s">
        <v>663</v>
      </c>
      <c r="B73" s="305"/>
      <c r="C73" s="305"/>
      <c r="D73" s="286"/>
      <c r="E73" s="286"/>
      <c r="F73" s="286"/>
      <c r="G73" s="286"/>
      <c r="H73" s="286"/>
      <c r="I73" s="276">
        <f t="shared" si="13"/>
        <v>0</v>
      </c>
    </row>
    <row r="74" spans="1:9">
      <c r="A74" s="305" t="s">
        <v>566</v>
      </c>
      <c r="B74" s="305"/>
      <c r="C74" s="305"/>
      <c r="D74" s="286"/>
      <c r="E74" s="286">
        <v>160000</v>
      </c>
      <c r="F74" s="286"/>
      <c r="G74" s="286"/>
      <c r="H74" s="286"/>
      <c r="I74" s="276">
        <f t="shared" si="13"/>
        <v>160000</v>
      </c>
    </row>
    <row r="75" spans="1:9">
      <c r="A75" s="305" t="s">
        <v>349</v>
      </c>
      <c r="B75" s="305"/>
      <c r="C75" s="305"/>
      <c r="D75" s="286"/>
      <c r="E75" s="286">
        <v>12000</v>
      </c>
      <c r="F75" s="286"/>
      <c r="G75" s="286"/>
      <c r="H75" s="286"/>
      <c r="I75" s="276">
        <f t="shared" si="13"/>
        <v>12000</v>
      </c>
    </row>
    <row r="76" spans="1:9">
      <c r="A76" s="305" t="s">
        <v>350</v>
      </c>
      <c r="B76" s="305"/>
      <c r="C76" s="305"/>
      <c r="D76" s="286"/>
      <c r="E76" s="286"/>
      <c r="F76" s="286"/>
      <c r="G76" s="286"/>
      <c r="H76" s="286"/>
      <c r="I76" s="276">
        <f t="shared" si="13"/>
        <v>0</v>
      </c>
    </row>
    <row r="77" spans="1:9">
      <c r="A77" s="305" t="s">
        <v>351</v>
      </c>
      <c r="B77" s="305"/>
      <c r="C77" s="305"/>
      <c r="D77" s="286"/>
      <c r="E77" s="286">
        <v>361288.74</v>
      </c>
      <c r="F77" s="286"/>
      <c r="G77" s="286"/>
      <c r="H77" s="286"/>
      <c r="I77" s="276">
        <f t="shared" si="13"/>
        <v>361288.74</v>
      </c>
    </row>
    <row r="78" spans="1:9">
      <c r="A78" s="305" t="s">
        <v>281</v>
      </c>
      <c r="B78" s="305"/>
      <c r="C78" s="305"/>
      <c r="D78" s="286"/>
      <c r="E78" s="286">
        <v>224760.4</v>
      </c>
      <c r="F78" s="286"/>
      <c r="G78" s="286"/>
      <c r="H78" s="286"/>
      <c r="I78" s="276">
        <f t="shared" si="13"/>
        <v>224760.4</v>
      </c>
    </row>
    <row r="79" spans="1:9" ht="26.25" thickBot="1">
      <c r="A79" s="306" t="s">
        <v>14</v>
      </c>
      <c r="B79" s="306"/>
      <c r="C79" s="306"/>
      <c r="D79" s="273">
        <f t="shared" ref="D79:I79" si="14">SUM(D55:D78)</f>
        <v>-357265.50999999675</v>
      </c>
      <c r="E79" s="273">
        <f t="shared" si="14"/>
        <v>1199650.9100000004</v>
      </c>
      <c r="F79" s="273">
        <f t="shared" si="14"/>
        <v>-13336.420000000006</v>
      </c>
      <c r="G79" s="273">
        <f t="shared" ref="G79" si="15">SUM(G55:G78)</f>
        <v>0</v>
      </c>
      <c r="H79" s="273">
        <f t="shared" si="14"/>
        <v>0</v>
      </c>
      <c r="I79" s="273">
        <f t="shared" si="14"/>
        <v>829048.98000000254</v>
      </c>
    </row>
    <row r="80" spans="1:9" ht="13.5" thickTop="1">
      <c r="A80" s="305"/>
      <c r="B80" s="305"/>
      <c r="C80" s="305"/>
      <c r="D80" s="286"/>
      <c r="E80" s="286"/>
      <c r="F80" s="286"/>
      <c r="G80" s="286"/>
      <c r="H80" s="286"/>
    </row>
    <row r="81" spans="1:9">
      <c r="A81" s="274" t="s">
        <v>362</v>
      </c>
      <c r="B81" s="274"/>
      <c r="C81" s="274"/>
      <c r="D81" s="275"/>
      <c r="E81" s="275"/>
      <c r="F81" s="275"/>
      <c r="G81" s="275"/>
      <c r="H81" s="275"/>
      <c r="I81" s="289"/>
    </row>
    <row r="82" spans="1:9" s="284" customFormat="1">
      <c r="A82" s="274"/>
      <c r="B82" s="274"/>
      <c r="C82" s="274"/>
      <c r="D82" s="282"/>
      <c r="E82" s="282"/>
      <c r="F82" s="282"/>
      <c r="G82" s="282"/>
      <c r="H82" s="282"/>
    </row>
    <row r="83" spans="1:9" ht="13.5" thickBot="1">
      <c r="A83" s="278" t="s">
        <v>392</v>
      </c>
      <c r="B83" s="278"/>
      <c r="C83" s="278"/>
      <c r="D83" s="301"/>
      <c r="E83" s="301"/>
      <c r="F83" s="301"/>
      <c r="G83" s="301"/>
      <c r="H83" s="301"/>
      <c r="I83" s="300">
        <f>SUM(D83:H83)</f>
        <v>0</v>
      </c>
    </row>
    <row r="84" spans="1:9" ht="13.5" thickTop="1"/>
    <row r="86" spans="1:9">
      <c r="A86" s="333" t="s">
        <v>391</v>
      </c>
      <c r="B86" s="290"/>
      <c r="C86" s="290"/>
      <c r="D86" s="276">
        <f t="shared" ref="D86:I86" si="16">D19-D79</f>
        <v>-2.5611370801925659E-9</v>
      </c>
      <c r="E86" s="276">
        <f t="shared" si="16"/>
        <v>0</v>
      </c>
      <c r="F86" s="276">
        <f t="shared" si="16"/>
        <v>0</v>
      </c>
      <c r="G86" s="276">
        <f t="shared" si="16"/>
        <v>0</v>
      </c>
      <c r="H86" s="276">
        <f t="shared" si="16"/>
        <v>0</v>
      </c>
      <c r="I86" s="276">
        <f t="shared" si="16"/>
        <v>-2.5611370801925659E-9</v>
      </c>
    </row>
  </sheetData>
  <sheetProtection insertColumns="0" deleteColumns="0"/>
  <mergeCells count="4">
    <mergeCell ref="A1:I1"/>
    <mergeCell ref="A2:I2"/>
    <mergeCell ref="A3:I3"/>
    <mergeCell ref="D4:I4"/>
  </mergeCells>
  <printOptions horizontalCentered="1"/>
  <pageMargins left="0.25" right="0.25" top="0.25" bottom="0.25" header="0.25" footer="0.5"/>
  <pageSetup scale="63" orientation="portrait" r:id="rId1"/>
  <headerFooter alignWithMargins="0">
    <oddFooter>&amp;CThe accompanying notes are an integral part of the financial statements.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Q22"/>
  <sheetViews>
    <sheetView zoomScaleNormal="100" zoomScaleSheetLayoutView="100" workbookViewId="0">
      <selection activeCell="D8" sqref="D8"/>
    </sheetView>
  </sheetViews>
  <sheetFormatPr defaultColWidth="8.85546875" defaultRowHeight="12.75"/>
  <cols>
    <col min="1" max="1" width="53.42578125" style="202" customWidth="1"/>
    <col min="2" max="4" width="18.7109375" style="202" customWidth="1"/>
    <col min="5" max="16384" width="8.85546875" style="202"/>
  </cols>
  <sheetData>
    <row r="1" spans="1:17">
      <c r="A1" s="367" t="str">
        <f>+'NET POSITION'!A1:I1</f>
        <v>Educational Service District #123</v>
      </c>
      <c r="B1" s="367"/>
      <c r="C1" s="367"/>
      <c r="D1" s="367"/>
      <c r="H1"/>
      <c r="I1"/>
      <c r="J1"/>
      <c r="K1"/>
      <c r="L1"/>
      <c r="M1"/>
      <c r="N1"/>
      <c r="O1"/>
      <c r="P1"/>
      <c r="Q1" s="202" t="s">
        <v>191</v>
      </c>
    </row>
    <row r="2" spans="1:17">
      <c r="A2" s="368" t="s">
        <v>701</v>
      </c>
      <c r="B2" s="368"/>
      <c r="C2" s="368"/>
      <c r="D2" s="368"/>
      <c r="H2"/>
      <c r="I2"/>
      <c r="J2"/>
      <c r="K2"/>
      <c r="L2"/>
      <c r="M2"/>
      <c r="N2"/>
      <c r="O2"/>
      <c r="P2"/>
      <c r="Q2" s="202" t="s">
        <v>191</v>
      </c>
    </row>
    <row r="3" spans="1:17">
      <c r="A3" s="369" t="s">
        <v>728</v>
      </c>
      <c r="B3" s="368"/>
      <c r="C3" s="368"/>
      <c r="D3" s="368"/>
      <c r="H3"/>
      <c r="I3"/>
      <c r="J3"/>
      <c r="K3"/>
      <c r="L3"/>
      <c r="M3"/>
      <c r="N3"/>
      <c r="O3"/>
      <c r="P3"/>
      <c r="Q3" s="202" t="s">
        <v>191</v>
      </c>
    </row>
    <row r="4" spans="1:17">
      <c r="A4" s="203"/>
      <c r="B4" s="232"/>
      <c r="C4" s="366"/>
      <c r="D4" s="366"/>
      <c r="H4"/>
      <c r="I4"/>
      <c r="J4"/>
      <c r="K4"/>
      <c r="L4"/>
      <c r="M4"/>
      <c r="N4"/>
      <c r="O4"/>
      <c r="P4"/>
      <c r="Q4" s="202" t="s">
        <v>191</v>
      </c>
    </row>
    <row r="5" spans="1:17" ht="25.5">
      <c r="A5" s="203"/>
      <c r="B5" s="311" t="s">
        <v>352</v>
      </c>
      <c r="C5" s="310" t="s">
        <v>712</v>
      </c>
      <c r="D5" s="312" t="s">
        <v>713</v>
      </c>
      <c r="H5"/>
      <c r="I5"/>
      <c r="J5"/>
      <c r="K5"/>
      <c r="L5"/>
      <c r="M5"/>
      <c r="N5"/>
      <c r="O5"/>
      <c r="P5"/>
      <c r="Q5" s="202" t="s">
        <v>191</v>
      </c>
    </row>
    <row r="6" spans="1:17">
      <c r="A6" s="205" t="s">
        <v>10</v>
      </c>
      <c r="B6" s="218"/>
      <c r="C6" s="218"/>
      <c r="D6" s="218"/>
      <c r="H6"/>
      <c r="I6"/>
      <c r="J6"/>
      <c r="K6"/>
      <c r="L6"/>
      <c r="M6"/>
      <c r="N6"/>
      <c r="O6"/>
      <c r="P6"/>
      <c r="Q6" s="202" t="s">
        <v>191</v>
      </c>
    </row>
    <row r="7" spans="1:17">
      <c r="A7" s="207" t="s">
        <v>197</v>
      </c>
      <c r="B7" s="208"/>
      <c r="C7" s="208"/>
      <c r="D7" s="208">
        <v>2271.02</v>
      </c>
      <c r="H7"/>
      <c r="I7"/>
      <c r="J7"/>
      <c r="K7"/>
      <c r="L7"/>
      <c r="M7"/>
      <c r="N7"/>
      <c r="O7"/>
      <c r="P7"/>
      <c r="Q7" s="202" t="s">
        <v>191</v>
      </c>
    </row>
    <row r="8" spans="1:17">
      <c r="A8" s="207" t="s">
        <v>199</v>
      </c>
      <c r="B8" s="208"/>
      <c r="C8" s="208"/>
      <c r="D8" s="208">
        <v>16714</v>
      </c>
      <c r="H8"/>
      <c r="I8"/>
      <c r="J8"/>
      <c r="K8"/>
      <c r="L8"/>
      <c r="M8"/>
      <c r="N8"/>
      <c r="O8"/>
      <c r="P8"/>
      <c r="Q8" s="202" t="s">
        <v>191</v>
      </c>
    </row>
    <row r="9" spans="1:17">
      <c r="A9" s="207" t="s">
        <v>201</v>
      </c>
      <c r="B9" s="208"/>
      <c r="C9" s="208"/>
      <c r="D9" s="208"/>
      <c r="H9"/>
      <c r="I9"/>
      <c r="J9"/>
      <c r="K9"/>
      <c r="L9"/>
      <c r="M9"/>
      <c r="N9"/>
      <c r="O9"/>
      <c r="P9"/>
      <c r="Q9" s="202" t="s">
        <v>191</v>
      </c>
    </row>
    <row r="10" spans="1:17">
      <c r="A10" s="207" t="s">
        <v>354</v>
      </c>
      <c r="B10" s="208"/>
      <c r="C10" s="208"/>
      <c r="D10" s="208"/>
      <c r="H10"/>
      <c r="I10"/>
      <c r="J10"/>
      <c r="K10"/>
      <c r="L10"/>
      <c r="M10"/>
      <c r="N10"/>
      <c r="O10"/>
      <c r="P10"/>
      <c r="Q10" s="202" t="s">
        <v>191</v>
      </c>
    </row>
    <row r="11" spans="1:17" ht="13.5" thickBot="1">
      <c r="A11" s="211" t="s">
        <v>353</v>
      </c>
      <c r="B11" s="212">
        <f>SUM(B7:B10)</f>
        <v>0</v>
      </c>
      <c r="C11" s="212">
        <f>SUM(C7:C10)</f>
        <v>0</v>
      </c>
      <c r="D11" s="212">
        <f>SUM(D7:D10)</f>
        <v>18985.02</v>
      </c>
      <c r="H11"/>
      <c r="I11"/>
      <c r="J11"/>
      <c r="K11"/>
      <c r="L11"/>
      <c r="M11"/>
      <c r="N11"/>
      <c r="O11"/>
      <c r="P11"/>
      <c r="Q11" s="202" t="s">
        <v>191</v>
      </c>
    </row>
    <row r="12" spans="1:17" ht="13.5" thickTop="1">
      <c r="A12" s="211"/>
      <c r="B12" s="213"/>
      <c r="C12" s="213"/>
      <c r="D12" s="213"/>
      <c r="H12"/>
      <c r="I12"/>
      <c r="J12"/>
      <c r="K12"/>
      <c r="L12"/>
      <c r="M12"/>
      <c r="N12"/>
      <c r="O12"/>
      <c r="P12"/>
      <c r="Q12" s="202" t="s">
        <v>191</v>
      </c>
    </row>
    <row r="13" spans="1:17">
      <c r="A13" s="216" t="s">
        <v>4</v>
      </c>
      <c r="B13" s="217"/>
      <c r="C13" s="217"/>
      <c r="D13" s="217"/>
      <c r="H13"/>
      <c r="I13"/>
      <c r="J13"/>
      <c r="K13"/>
      <c r="L13"/>
      <c r="M13"/>
      <c r="N13"/>
      <c r="O13"/>
      <c r="P13"/>
      <c r="Q13" s="202" t="s">
        <v>191</v>
      </c>
    </row>
    <row r="14" spans="1:17">
      <c r="A14" s="207" t="s">
        <v>218</v>
      </c>
      <c r="B14" s="208"/>
      <c r="C14" s="208"/>
      <c r="D14" s="208"/>
      <c r="H14"/>
      <c r="I14"/>
      <c r="J14"/>
      <c r="K14"/>
      <c r="L14"/>
      <c r="M14"/>
      <c r="N14"/>
      <c r="O14"/>
      <c r="P14"/>
      <c r="Q14" s="202" t="s">
        <v>191</v>
      </c>
    </row>
    <row r="15" spans="1:17">
      <c r="A15" s="207" t="s">
        <v>359</v>
      </c>
      <c r="B15" s="208"/>
      <c r="C15" s="208"/>
      <c r="D15" s="208"/>
      <c r="H15"/>
      <c r="I15"/>
      <c r="J15"/>
      <c r="K15"/>
      <c r="L15"/>
      <c r="M15"/>
      <c r="N15"/>
      <c r="O15"/>
      <c r="P15"/>
      <c r="Q15" s="202" t="s">
        <v>191</v>
      </c>
    </row>
    <row r="16" spans="1:17">
      <c r="A16" s="209" t="s">
        <v>658</v>
      </c>
      <c r="B16" s="208"/>
      <c r="C16" s="208"/>
      <c r="D16" s="208"/>
      <c r="H16"/>
      <c r="I16"/>
      <c r="J16"/>
      <c r="K16"/>
      <c r="L16"/>
      <c r="M16"/>
      <c r="N16"/>
      <c r="O16"/>
      <c r="P16"/>
      <c r="Q16" s="202" t="s">
        <v>191</v>
      </c>
    </row>
    <row r="17" spans="1:17" ht="13.5" thickBot="1">
      <c r="A17" s="211" t="s">
        <v>233</v>
      </c>
      <c r="B17" s="212">
        <f>SUM(B14:B16)</f>
        <v>0</v>
      </c>
      <c r="C17" s="212">
        <f>SUM(C14:C16)</f>
        <v>0</v>
      </c>
      <c r="D17" s="212">
        <f>SUM(D14:D16)</f>
        <v>0</v>
      </c>
      <c r="H17"/>
      <c r="I17"/>
      <c r="J17"/>
      <c r="K17"/>
      <c r="L17"/>
      <c r="M17"/>
      <c r="N17"/>
      <c r="O17"/>
      <c r="P17"/>
      <c r="Q17" s="202" t="s">
        <v>191</v>
      </c>
    </row>
    <row r="18" spans="1:17" ht="13.5" thickTop="1">
      <c r="A18" s="211"/>
      <c r="B18" s="214"/>
      <c r="C18" s="214"/>
      <c r="D18" s="214"/>
      <c r="H18"/>
      <c r="I18"/>
      <c r="J18"/>
      <c r="K18"/>
      <c r="L18"/>
      <c r="M18"/>
      <c r="N18"/>
      <c r="O18"/>
      <c r="P18"/>
      <c r="Q18" s="202" t="s">
        <v>191</v>
      </c>
    </row>
    <row r="19" spans="1:17">
      <c r="A19" s="216" t="s">
        <v>377</v>
      </c>
      <c r="B19" s="217"/>
      <c r="C19" s="217"/>
      <c r="D19" s="217"/>
      <c r="H19"/>
      <c r="I19"/>
      <c r="J19"/>
      <c r="K19"/>
      <c r="L19"/>
      <c r="M19"/>
      <c r="N19"/>
      <c r="O19"/>
      <c r="P19"/>
      <c r="Q19" s="202" t="s">
        <v>191</v>
      </c>
    </row>
    <row r="20" spans="1:17">
      <c r="A20" s="207" t="s">
        <v>358</v>
      </c>
      <c r="B20" s="208">
        <f>B11-B17</f>
        <v>0</v>
      </c>
      <c r="C20" s="208">
        <f>C11-C17</f>
        <v>0</v>
      </c>
      <c r="D20" s="208">
        <f>D11-D17</f>
        <v>18985.02</v>
      </c>
      <c r="H20"/>
      <c r="I20"/>
      <c r="J20"/>
      <c r="K20"/>
      <c r="L20"/>
      <c r="M20"/>
      <c r="N20"/>
      <c r="O20"/>
      <c r="P20"/>
      <c r="Q20" s="202" t="s">
        <v>191</v>
      </c>
    </row>
    <row r="21" spans="1:17" ht="13.5" thickBot="1">
      <c r="A21" s="211" t="s">
        <v>380</v>
      </c>
      <c r="B21" s="219">
        <f>B20</f>
        <v>0</v>
      </c>
      <c r="C21" s="219">
        <f>C20</f>
        <v>0</v>
      </c>
      <c r="D21" s="219">
        <f>D20</f>
        <v>18985.02</v>
      </c>
      <c r="H21"/>
      <c r="I21"/>
      <c r="J21"/>
      <c r="K21"/>
      <c r="L21"/>
      <c r="M21"/>
      <c r="N21"/>
      <c r="O21"/>
      <c r="P21"/>
      <c r="Q21" s="202" t="s">
        <v>191</v>
      </c>
    </row>
    <row r="22" spans="1:17">
      <c r="A22" s="211"/>
    </row>
  </sheetData>
  <mergeCells count="4">
    <mergeCell ref="A1:D1"/>
    <mergeCell ref="A2:D2"/>
    <mergeCell ref="A3:D3"/>
    <mergeCell ref="C4:D4"/>
  </mergeCells>
  <printOptions horizontalCentered="1"/>
  <pageMargins left="0.5" right="0.5" top="0.75" bottom="0.75" header="0.5" footer="0.5"/>
  <pageSetup scale="89" orientation="portrait" horizontalDpi="4294967293" r:id="rId1"/>
  <headerFooter alignWithMargins="0">
    <oddFooter>&amp;CThe accompanying notes are an integral part of the financial statements.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workbookViewId="0">
      <selection activeCell="A5" sqref="A5:C5"/>
    </sheetView>
  </sheetViews>
  <sheetFormatPr defaultColWidth="8.85546875" defaultRowHeight="12.75"/>
  <cols>
    <col min="2" max="2" width="40.7109375" customWidth="1"/>
    <col min="3" max="3" width="13.7109375" customWidth="1"/>
    <col min="4" max="4" width="15.7109375" style="17" customWidth="1"/>
    <col min="5" max="5" width="1.7109375" customWidth="1"/>
    <col min="6" max="6" width="15.7109375" style="17" customWidth="1"/>
    <col min="7" max="231" width="11.42578125" customWidth="1"/>
  </cols>
  <sheetData>
    <row r="1" spans="1:7" s="1" customFormat="1" ht="15">
      <c r="A1" s="25" t="s">
        <v>74</v>
      </c>
      <c r="B1" s="18"/>
      <c r="C1" s="18"/>
      <c r="D1" s="18"/>
      <c r="E1" s="18"/>
      <c r="F1" s="26"/>
      <c r="G1" s="18"/>
    </row>
    <row r="2" spans="1:7" s="1" customFormat="1" ht="15">
      <c r="A2" s="26" t="s">
        <v>110</v>
      </c>
      <c r="B2" s="18"/>
      <c r="C2" s="18"/>
      <c r="D2" s="27"/>
      <c r="E2" s="18"/>
      <c r="F2" s="27"/>
      <c r="G2" s="18"/>
    </row>
    <row r="3" spans="1:7" s="1" customFormat="1" ht="15">
      <c r="A3" s="26" t="s">
        <v>152</v>
      </c>
      <c r="B3" s="18"/>
      <c r="C3" s="18"/>
      <c r="D3" s="27"/>
      <c r="E3" s="18"/>
      <c r="F3" s="27"/>
      <c r="G3" s="18"/>
    </row>
    <row r="4" spans="1:7" s="1" customFormat="1" ht="15">
      <c r="A4" s="24" t="s">
        <v>192</v>
      </c>
      <c r="B4" s="18"/>
      <c r="C4" s="18"/>
      <c r="D4" s="27"/>
      <c r="E4" s="18"/>
      <c r="F4" s="27"/>
      <c r="G4" s="18"/>
    </row>
    <row r="5" spans="1:7" s="1" customFormat="1" ht="14.25">
      <c r="D5" s="2"/>
      <c r="F5" s="2"/>
    </row>
    <row r="6" spans="1:7" s="1" customFormat="1" ht="14.25">
      <c r="D6" s="2" t="s">
        <v>191</v>
      </c>
      <c r="F6" s="2" t="s">
        <v>191</v>
      </c>
    </row>
    <row r="7" spans="1:7" s="1" customFormat="1" ht="14.25">
      <c r="D7" s="3" t="s">
        <v>191</v>
      </c>
      <c r="F7" s="3" t="s">
        <v>191</v>
      </c>
    </row>
    <row r="8" spans="1:7" s="1" customFormat="1" ht="14.25">
      <c r="D8" s="28" t="s">
        <v>191</v>
      </c>
      <c r="F8" s="28" t="s">
        <v>149</v>
      </c>
    </row>
    <row r="9" spans="1:7" s="1" customFormat="1" ht="14.25">
      <c r="D9" s="28" t="s">
        <v>191</v>
      </c>
      <c r="F9" s="28" t="s">
        <v>191</v>
      </c>
    </row>
    <row r="10" spans="1:7" s="1" customFormat="1" ht="15">
      <c r="B10" s="4" t="s">
        <v>191</v>
      </c>
      <c r="D10" s="28" t="s">
        <v>191</v>
      </c>
      <c r="E10" s="21"/>
      <c r="F10" s="28" t="s">
        <v>191</v>
      </c>
    </row>
    <row r="11" spans="1:7" s="29" customFormat="1" ht="15">
      <c r="D11" s="30" t="s">
        <v>150</v>
      </c>
      <c r="E11" s="31"/>
      <c r="F11" s="30" t="s">
        <v>151</v>
      </c>
    </row>
    <row r="12" spans="1:7" s="1" customFormat="1" ht="15">
      <c r="B12" s="4" t="s">
        <v>194</v>
      </c>
      <c r="D12" s="2"/>
      <c r="F12" s="2"/>
    </row>
    <row r="13" spans="1:7" s="1" customFormat="1" ht="14.25">
      <c r="B13" s="5" t="s">
        <v>206</v>
      </c>
      <c r="D13" s="10"/>
      <c r="F13" s="10"/>
    </row>
    <row r="14" spans="1:7" s="1" customFormat="1" ht="14.25">
      <c r="B14" s="5" t="s">
        <v>207</v>
      </c>
      <c r="D14" s="10"/>
      <c r="F14" s="10"/>
    </row>
    <row r="15" spans="1:7" s="1" customFormat="1" ht="14.25">
      <c r="B15" s="5" t="s">
        <v>208</v>
      </c>
      <c r="D15" s="10"/>
      <c r="F15" s="10"/>
    </row>
    <row r="16" spans="1:7" s="1" customFormat="1" ht="14.25">
      <c r="B16" s="5" t="s">
        <v>209</v>
      </c>
      <c r="D16" s="10"/>
      <c r="F16" s="10"/>
    </row>
    <row r="17" spans="2:18" s="1" customFormat="1" ht="14.25">
      <c r="B17" s="5" t="s">
        <v>210</v>
      </c>
      <c r="D17" s="10"/>
      <c r="F17" s="10"/>
    </row>
    <row r="18" spans="2:18" s="1" customFormat="1" ht="14.25">
      <c r="B18" s="5" t="s">
        <v>212</v>
      </c>
      <c r="D18" s="10"/>
      <c r="F18" s="10"/>
    </row>
    <row r="19" spans="2:18" s="7" customFormat="1" ht="14.25">
      <c r="C19" s="1"/>
      <c r="D19" s="13"/>
      <c r="E19" s="1"/>
      <c r="F19" s="13" t="s">
        <v>191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s="7" customFormat="1" ht="15">
      <c r="B20" s="6" t="s">
        <v>111</v>
      </c>
      <c r="C20" s="1"/>
      <c r="D20" s="35">
        <f>SUM(D13:D18)</f>
        <v>0</v>
      </c>
      <c r="E20" s="22"/>
      <c r="F20" s="35">
        <f>SUM(F13:F18)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s="7" customFormat="1" ht="14.25">
      <c r="C21" s="1"/>
      <c r="D21" s="15"/>
      <c r="E21" s="22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s="7" customFormat="1" ht="14.25">
      <c r="C22" s="1"/>
      <c r="D22" s="15"/>
      <c r="E22" s="22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s="7" customFormat="1" ht="14.25">
      <c r="C23" s="1"/>
      <c r="D23" s="15"/>
      <c r="E23" s="22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s="7" customFormat="1" ht="14.25">
      <c r="C24" s="1"/>
      <c r="D24" s="11"/>
      <c r="E24" s="22"/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s="7" customFormat="1" ht="15">
      <c r="B25" s="33" t="s">
        <v>112</v>
      </c>
      <c r="C25" s="1"/>
      <c r="D25" s="11"/>
      <c r="E25" s="22"/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s="7" customFormat="1" ht="14.25">
      <c r="B26" s="9" t="s">
        <v>234</v>
      </c>
      <c r="C26" s="1"/>
      <c r="D26" s="10"/>
      <c r="E26" s="22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s="7" customFormat="1" ht="15">
      <c r="B27" s="37" t="s">
        <v>191</v>
      </c>
      <c r="C27" s="21"/>
      <c r="D27" s="16"/>
      <c r="E27" s="22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s="7" customFormat="1" ht="15">
      <c r="B28" s="19" t="s">
        <v>113</v>
      </c>
      <c r="C28" s="1"/>
      <c r="D28" s="35">
        <f>D26</f>
        <v>0</v>
      </c>
      <c r="E28" s="22"/>
      <c r="F28" s="35">
        <f>F26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s="7" customFormat="1" ht="15">
      <c r="B29" s="4"/>
      <c r="C29" s="1"/>
      <c r="D29" s="12"/>
      <c r="E29" s="1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s="7" customFormat="1" ht="15">
      <c r="B30" s="4"/>
      <c r="C30" s="1"/>
      <c r="D30" s="12"/>
      <c r="E30" s="1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s="7" customFormat="1" ht="15">
      <c r="B31" s="4"/>
      <c r="C31" s="1"/>
      <c r="D31" s="12"/>
      <c r="E31" s="1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s="7" customFormat="1" ht="15">
      <c r="B32" s="4"/>
      <c r="C32" s="1"/>
      <c r="D32" s="12"/>
      <c r="E32" s="1"/>
      <c r="F32" s="1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s="7" customFormat="1" ht="15">
      <c r="B33" s="4"/>
      <c r="C33" s="1"/>
      <c r="D33" s="12"/>
      <c r="E33" s="1"/>
      <c r="F33" s="1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s="7" customFormat="1" ht="15">
      <c r="B34" s="4"/>
      <c r="C34" s="1"/>
      <c r="D34" s="12"/>
      <c r="E34" s="1"/>
      <c r="F34" s="1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s="7" customFormat="1" ht="15">
      <c r="B35" s="4"/>
      <c r="C35" s="1"/>
      <c r="D35" s="12"/>
      <c r="E35" s="1"/>
      <c r="F35" s="1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s="7" customFormat="1" ht="15">
      <c r="B36" s="4"/>
      <c r="C36" s="1"/>
      <c r="D36" s="12"/>
      <c r="E36" s="1"/>
      <c r="F36" s="1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s="7" customFormat="1" ht="15">
      <c r="B37" s="4"/>
      <c r="C37" s="1"/>
      <c r="D37" s="12"/>
      <c r="E37" s="1"/>
      <c r="F37" s="1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s="7" customFormat="1" ht="15">
      <c r="B38" s="4"/>
      <c r="C38" s="1"/>
      <c r="D38" s="12"/>
      <c r="E38" s="1"/>
      <c r="F38" s="1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s="7" customFormat="1" ht="15">
      <c r="B39" s="4"/>
      <c r="C39" s="1"/>
      <c r="D39" s="12"/>
      <c r="E39" s="1"/>
      <c r="F39" s="1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s="7" customFormat="1" ht="15">
      <c r="B40" s="4"/>
      <c r="C40" s="1"/>
      <c r="D40" s="12"/>
      <c r="E40" s="1"/>
      <c r="F40" s="1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s="7" customFormat="1" ht="15">
      <c r="B41" s="4"/>
      <c r="C41" s="1"/>
      <c r="D41" s="12"/>
      <c r="E41" s="1"/>
      <c r="F41" s="1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s="7" customFormat="1" ht="15">
      <c r="B42" s="4"/>
      <c r="C42" s="1"/>
      <c r="D42" s="12"/>
      <c r="E42" s="1"/>
      <c r="F42" s="1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s="7" customFormat="1" ht="15">
      <c r="B43" s="4"/>
      <c r="C43" s="1"/>
      <c r="D43" s="12"/>
      <c r="E43" s="1"/>
      <c r="F43" s="1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s="7" customFormat="1" ht="15">
      <c r="B44" s="4"/>
      <c r="C44" s="1"/>
      <c r="D44" s="12"/>
      <c r="E44" s="1"/>
      <c r="F44" s="1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s="7" customFormat="1" ht="15">
      <c r="B45" s="4"/>
      <c r="C45" s="1"/>
      <c r="D45" s="12"/>
      <c r="E45" s="1"/>
      <c r="F45" s="1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s="7" customFormat="1" ht="15">
      <c r="B46" s="4"/>
      <c r="C46" s="1"/>
      <c r="D46" s="12"/>
      <c r="E46" s="1"/>
      <c r="F46" s="1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s="7" customFormat="1" ht="15">
      <c r="B47" s="4"/>
      <c r="C47" s="1"/>
      <c r="D47" s="12"/>
      <c r="E47" s="1"/>
      <c r="F47" s="1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s="7" customFormat="1" ht="15">
      <c r="B48" s="4"/>
      <c r="C48" s="1"/>
      <c r="D48" s="12"/>
      <c r="E48" s="1"/>
      <c r="F48" s="1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s="7" customFormat="1" ht="15">
      <c r="B49" s="4"/>
      <c r="C49" s="1"/>
      <c r="D49" s="12"/>
      <c r="E49" s="1"/>
      <c r="F49" s="1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s="1" customFormat="1" ht="14.25">
      <c r="D50" s="14"/>
      <c r="F50" s="14"/>
    </row>
    <row r="51" spans="2:18" s="1" customFormat="1" ht="14.25">
      <c r="B51" s="1" t="s">
        <v>114</v>
      </c>
      <c r="D51" s="38" t="s">
        <v>115</v>
      </c>
      <c r="F51" s="14"/>
    </row>
    <row r="52" spans="2:18" s="1" customFormat="1" ht="14.25">
      <c r="D52" s="2"/>
      <c r="F52" s="2"/>
    </row>
    <row r="53" spans="2:18" s="1" customFormat="1" ht="14.25">
      <c r="D53" s="2"/>
      <c r="F53" s="2"/>
    </row>
    <row r="54" spans="2:18" s="1" customFormat="1" ht="14.25">
      <c r="D54" s="2"/>
      <c r="F54" s="2"/>
    </row>
    <row r="55" spans="2:18" s="1" customFormat="1" ht="14.25">
      <c r="D55" s="2"/>
      <c r="F55" s="2"/>
    </row>
    <row r="56" spans="2:18" s="1" customFormat="1" ht="14.25">
      <c r="D56" s="2"/>
      <c r="F56" s="2"/>
    </row>
    <row r="57" spans="2:18" s="1" customFormat="1" ht="14.25">
      <c r="D57" s="2"/>
      <c r="F57" s="2"/>
    </row>
    <row r="58" spans="2:18" s="1" customFormat="1" ht="14.25">
      <c r="D58" s="2"/>
      <c r="F58" s="2"/>
    </row>
    <row r="59" spans="2:18" s="1" customFormat="1" ht="14.25">
      <c r="D59" s="2"/>
      <c r="F59" s="2"/>
    </row>
    <row r="60" spans="2:18" s="1" customFormat="1" ht="14.25">
      <c r="D60" s="2"/>
      <c r="F60" s="2"/>
    </row>
    <row r="61" spans="2:18" s="1" customFormat="1" ht="14.25">
      <c r="D61" s="2"/>
      <c r="F61" s="2"/>
    </row>
    <row r="62" spans="2:18" s="1" customFormat="1" ht="14.25">
      <c r="D62" s="2"/>
      <c r="F62" s="2"/>
    </row>
    <row r="63" spans="2:18" s="1" customFormat="1" ht="14.25">
      <c r="D63" s="2"/>
      <c r="F63" s="2"/>
    </row>
    <row r="64" spans="2:18" s="1" customFormat="1" ht="14.25">
      <c r="D64" s="2"/>
      <c r="F64" s="2"/>
    </row>
    <row r="65" spans="4:6" s="1" customFormat="1" ht="14.25">
      <c r="D65" s="2"/>
      <c r="F65" s="2"/>
    </row>
    <row r="66" spans="4:6" s="1" customFormat="1" ht="14.25">
      <c r="D66" s="2"/>
      <c r="F66" s="2"/>
    </row>
    <row r="67" spans="4:6" s="1" customFormat="1" ht="14.25">
      <c r="D67" s="2"/>
      <c r="F67" s="2"/>
    </row>
    <row r="68" spans="4:6" s="1" customFormat="1" ht="14.25">
      <c r="D68" s="2"/>
      <c r="F68" s="2"/>
    </row>
    <row r="69" spans="4:6" s="1" customFormat="1" ht="14.25">
      <c r="D69" s="2"/>
      <c r="F69" s="2"/>
    </row>
    <row r="70" spans="4:6" s="1" customFormat="1" ht="14.25">
      <c r="D70" s="2"/>
      <c r="F70" s="2"/>
    </row>
    <row r="71" spans="4:6" s="1" customFormat="1" ht="14.25">
      <c r="D71" s="2"/>
      <c r="F71" s="2"/>
    </row>
    <row r="72" spans="4:6" s="1" customFormat="1" ht="14.25">
      <c r="D72" s="2"/>
      <c r="F72" s="2"/>
    </row>
    <row r="73" spans="4:6" s="1" customFormat="1" ht="14.25">
      <c r="D73" s="2"/>
      <c r="F73" s="2"/>
    </row>
    <row r="74" spans="4:6" s="1" customFormat="1" ht="14.25">
      <c r="D74" s="2"/>
      <c r="F74" s="2"/>
    </row>
    <row r="75" spans="4:6" s="1" customFormat="1" ht="14.25">
      <c r="D75" s="2"/>
      <c r="F75" s="2"/>
    </row>
    <row r="76" spans="4:6" s="1" customFormat="1" ht="14.25">
      <c r="D76" s="2"/>
      <c r="F76" s="2"/>
    </row>
    <row r="77" spans="4:6" s="1" customFormat="1" ht="14.25">
      <c r="D77" s="2"/>
      <c r="F77" s="2"/>
    </row>
    <row r="78" spans="4:6" s="1" customFormat="1" ht="14.25">
      <c r="D78" s="2"/>
      <c r="F78" s="2"/>
    </row>
    <row r="79" spans="4:6" s="1" customFormat="1" ht="14.25">
      <c r="D79" s="2"/>
      <c r="F79" s="2"/>
    </row>
    <row r="80" spans="4:6" s="1" customFormat="1" ht="14.25">
      <c r="D80" s="2"/>
      <c r="F80" s="2"/>
    </row>
    <row r="81" spans="4:6" s="1" customFormat="1" ht="14.25">
      <c r="D81" s="2"/>
      <c r="F81" s="2"/>
    </row>
    <row r="82" spans="4:6" s="1" customFormat="1" ht="14.25">
      <c r="D82" s="2"/>
      <c r="F82" s="2"/>
    </row>
    <row r="83" spans="4:6" s="1" customFormat="1" ht="14.25">
      <c r="D83" s="2"/>
      <c r="F83" s="2"/>
    </row>
    <row r="84" spans="4:6" s="1" customFormat="1" ht="14.25">
      <c r="D84" s="2"/>
      <c r="F84" s="2"/>
    </row>
    <row r="85" spans="4:6" s="1" customFormat="1" ht="14.25">
      <c r="D85" s="2"/>
      <c r="F85" s="2"/>
    </row>
    <row r="86" spans="4:6" s="1" customFormat="1" ht="14.25">
      <c r="D86" s="2"/>
      <c r="F86" s="2"/>
    </row>
    <row r="87" spans="4:6" s="1" customFormat="1" ht="14.25">
      <c r="D87" s="2"/>
      <c r="F87" s="2"/>
    </row>
    <row r="88" spans="4:6" s="1" customFormat="1" ht="14.25">
      <c r="D88" s="2"/>
      <c r="F88" s="2"/>
    </row>
    <row r="89" spans="4:6" s="1" customFormat="1" ht="14.25">
      <c r="D89" s="2"/>
      <c r="F89" s="2"/>
    </row>
    <row r="90" spans="4:6" s="1" customFormat="1" ht="14.25">
      <c r="D90" s="2"/>
      <c r="F90" s="2"/>
    </row>
    <row r="91" spans="4:6" s="1" customFormat="1" ht="14.25">
      <c r="D91" s="2"/>
      <c r="F91" s="2"/>
    </row>
    <row r="92" spans="4:6" s="1" customFormat="1" ht="14.25">
      <c r="D92" s="2"/>
      <c r="F92" s="2"/>
    </row>
    <row r="93" spans="4:6" s="1" customFormat="1" ht="14.25">
      <c r="D93" s="2"/>
      <c r="F93" s="2"/>
    </row>
    <row r="94" spans="4:6" s="1" customFormat="1" ht="14.25">
      <c r="D94" s="2"/>
      <c r="F94" s="2"/>
    </row>
    <row r="95" spans="4:6" s="1" customFormat="1" ht="14.25">
      <c r="D95" s="2"/>
      <c r="F95" s="2"/>
    </row>
    <row r="96" spans="4:6" s="1" customFormat="1" ht="14.25">
      <c r="D96" s="2"/>
      <c r="F96" s="2"/>
    </row>
    <row r="97" spans="4:6" s="1" customFormat="1" ht="14.25">
      <c r="D97" s="2"/>
      <c r="F97" s="2"/>
    </row>
    <row r="98" spans="4:6" s="1" customFormat="1" ht="14.25">
      <c r="D98" s="2"/>
      <c r="F98" s="2"/>
    </row>
    <row r="99" spans="4:6" s="1" customFormat="1" ht="14.25">
      <c r="D99" s="2"/>
      <c r="F99" s="2"/>
    </row>
    <row r="100" spans="4:6" s="1" customFormat="1" ht="14.25">
      <c r="D100" s="2"/>
      <c r="F100" s="2"/>
    </row>
    <row r="101" spans="4:6" s="1" customFormat="1" ht="14.25">
      <c r="D101" s="2"/>
      <c r="F101" s="2"/>
    </row>
    <row r="102" spans="4:6" s="1" customFormat="1" ht="14.25">
      <c r="D102" s="2"/>
      <c r="F102" s="2"/>
    </row>
    <row r="103" spans="4:6" s="1" customFormat="1" ht="14.25">
      <c r="D103" s="2"/>
      <c r="F103" s="2"/>
    </row>
    <row r="104" spans="4:6" s="1" customFormat="1" ht="14.25">
      <c r="D104" s="2"/>
      <c r="F104" s="2"/>
    </row>
    <row r="105" spans="4:6" s="1" customFormat="1" ht="14.25">
      <c r="D105" s="2"/>
      <c r="F105" s="2"/>
    </row>
    <row r="106" spans="4:6" s="1" customFormat="1" ht="14.25">
      <c r="D106" s="2"/>
      <c r="F106" s="2"/>
    </row>
    <row r="107" spans="4:6" s="1" customFormat="1" ht="14.25">
      <c r="D107" s="2"/>
      <c r="F107" s="2"/>
    </row>
    <row r="108" spans="4:6" s="1" customFormat="1" ht="14.25">
      <c r="D108" s="2"/>
      <c r="F108" s="2"/>
    </row>
    <row r="109" spans="4:6" s="1" customFormat="1" ht="14.25">
      <c r="D109" s="2"/>
      <c r="F109" s="2"/>
    </row>
    <row r="110" spans="4:6" s="1" customFormat="1" ht="14.25">
      <c r="D110" s="2"/>
      <c r="F110" s="2"/>
    </row>
    <row r="111" spans="4:6" s="1" customFormat="1" ht="14.25">
      <c r="D111" s="2"/>
      <c r="F111" s="2"/>
    </row>
    <row r="112" spans="4:6" s="1" customFormat="1" ht="14.25">
      <c r="D112" s="2"/>
      <c r="F112" s="2"/>
    </row>
    <row r="113" spans="4:6" s="1" customFormat="1" ht="14.25">
      <c r="D113" s="2"/>
      <c r="F113" s="2"/>
    </row>
    <row r="114" spans="4:6" s="1" customFormat="1" ht="14.25">
      <c r="D114" s="2"/>
      <c r="F114" s="2"/>
    </row>
    <row r="115" spans="4:6" s="1" customFormat="1" ht="14.25">
      <c r="D115" s="2"/>
      <c r="F115" s="2"/>
    </row>
    <row r="116" spans="4:6" s="1" customFormat="1" ht="14.25">
      <c r="D116" s="2"/>
      <c r="F116" s="2"/>
    </row>
    <row r="117" spans="4:6" s="1" customFormat="1" ht="14.25">
      <c r="D117" s="2"/>
      <c r="F117" s="2"/>
    </row>
    <row r="118" spans="4:6" s="1" customFormat="1" ht="14.25">
      <c r="D118" s="2"/>
      <c r="F118" s="2"/>
    </row>
    <row r="119" spans="4:6" s="1" customFormat="1" ht="14.25">
      <c r="D119" s="2"/>
      <c r="F119" s="2"/>
    </row>
    <row r="120" spans="4:6" s="1" customFormat="1" ht="14.25">
      <c r="D120" s="2"/>
      <c r="F120" s="2"/>
    </row>
    <row r="121" spans="4:6" s="1" customFormat="1" ht="14.25">
      <c r="D121" s="2"/>
      <c r="F121" s="2"/>
    </row>
    <row r="122" spans="4:6" s="1" customFormat="1" ht="14.25">
      <c r="D122" s="2"/>
      <c r="F122" s="2"/>
    </row>
    <row r="123" spans="4:6" s="1" customFormat="1" ht="14.25">
      <c r="D123" s="2"/>
      <c r="F123" s="2"/>
    </row>
    <row r="124" spans="4:6" s="1" customFormat="1" ht="14.25">
      <c r="D124" s="2"/>
      <c r="F124" s="2"/>
    </row>
    <row r="125" spans="4:6" s="1" customFormat="1" ht="14.25">
      <c r="D125" s="2"/>
      <c r="F125" s="2"/>
    </row>
    <row r="126" spans="4:6" s="1" customFormat="1" ht="14.25">
      <c r="D126" s="2"/>
      <c r="F126" s="2"/>
    </row>
    <row r="127" spans="4:6" s="1" customFormat="1" ht="14.25">
      <c r="D127" s="2"/>
      <c r="F127" s="2"/>
    </row>
    <row r="128" spans="4:6" s="1" customFormat="1" ht="14.25">
      <c r="D128" s="2"/>
      <c r="F128" s="2"/>
    </row>
    <row r="129" spans="4:6" s="1" customFormat="1" ht="14.25">
      <c r="D129" s="2"/>
      <c r="F129" s="2"/>
    </row>
    <row r="130" spans="4:6" s="1" customFormat="1" ht="14.25">
      <c r="D130" s="2"/>
      <c r="F130" s="2"/>
    </row>
    <row r="131" spans="4:6" s="1" customFormat="1" ht="14.25">
      <c r="D131" s="2"/>
      <c r="F131" s="2"/>
    </row>
    <row r="132" spans="4:6" s="1" customFormat="1" ht="14.25">
      <c r="D132" s="2"/>
      <c r="F132" s="2"/>
    </row>
    <row r="133" spans="4:6" s="1" customFormat="1" ht="14.25">
      <c r="D133" s="2"/>
      <c r="F133" s="2"/>
    </row>
    <row r="134" spans="4:6" s="1" customFormat="1" ht="14.25">
      <c r="D134" s="2"/>
      <c r="F134" s="2"/>
    </row>
    <row r="135" spans="4:6" s="1" customFormat="1" ht="14.25">
      <c r="D135" s="2"/>
      <c r="F135" s="2"/>
    </row>
    <row r="136" spans="4:6" s="1" customFormat="1" ht="14.25">
      <c r="D136" s="2"/>
      <c r="F136" s="2"/>
    </row>
    <row r="137" spans="4:6" s="1" customFormat="1" ht="14.25">
      <c r="D137" s="2"/>
      <c r="F137" s="2"/>
    </row>
    <row r="138" spans="4:6" s="1" customFormat="1" ht="14.25">
      <c r="D138" s="2"/>
      <c r="F138" s="2"/>
    </row>
    <row r="139" spans="4:6" s="1" customFormat="1" ht="14.25">
      <c r="D139" s="2"/>
      <c r="F139" s="2"/>
    </row>
    <row r="140" spans="4:6" s="1" customFormat="1" ht="14.25">
      <c r="D140" s="2"/>
      <c r="F140" s="2"/>
    </row>
    <row r="141" spans="4:6" s="1" customFormat="1" ht="14.25">
      <c r="D141" s="2"/>
      <c r="F141" s="2"/>
    </row>
    <row r="142" spans="4:6" s="1" customFormat="1" ht="14.25">
      <c r="D142" s="2"/>
      <c r="F142" s="2"/>
    </row>
    <row r="143" spans="4:6" s="1" customFormat="1" ht="14.25">
      <c r="D143" s="2"/>
      <c r="F143" s="2"/>
    </row>
    <row r="144" spans="4:6" s="1" customFormat="1" ht="14.25">
      <c r="D144" s="2"/>
      <c r="F144" s="2"/>
    </row>
    <row r="145" spans="4:6" s="1" customFormat="1" ht="14.25">
      <c r="D145" s="2"/>
      <c r="F145" s="2"/>
    </row>
    <row r="146" spans="4:6" s="1" customFormat="1" ht="14.25">
      <c r="D146" s="2"/>
      <c r="F146" s="2"/>
    </row>
    <row r="147" spans="4:6" s="1" customFormat="1" ht="14.25">
      <c r="D147" s="2"/>
      <c r="F147" s="2"/>
    </row>
  </sheetData>
  <phoneticPr fontId="0" type="noConversion"/>
  <printOptions horizontalCentered="1" verticalCentered="1"/>
  <pageMargins left="0.25" right="0.25" top="0" bottom="0" header="0.5" footer="0.5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A51" sqref="A51:B51"/>
    </sheetView>
  </sheetViews>
  <sheetFormatPr defaultColWidth="8.85546875" defaultRowHeight="12.75"/>
  <cols>
    <col min="1" max="1" width="40.7109375" customWidth="1"/>
    <col min="2" max="2" width="13.7109375" customWidth="1"/>
    <col min="3" max="3" width="15.7109375" style="17" customWidth="1"/>
    <col min="4" max="4" width="1.7109375" customWidth="1"/>
    <col min="5" max="5" width="15.7109375" style="17" customWidth="1"/>
    <col min="6" max="230" width="11.42578125" customWidth="1"/>
  </cols>
  <sheetData>
    <row r="1" spans="1:17" s="1" customFormat="1" ht="15">
      <c r="A1" s="47" t="e">
        <f>"EDUCATIONAL SERVICE DISTRICT NO. "&amp;#REF!&amp;""</f>
        <v>#REF!</v>
      </c>
      <c r="B1" s="23"/>
      <c r="C1" s="23"/>
      <c r="D1" s="23"/>
      <c r="E1" s="45"/>
    </row>
    <row r="2" spans="1:17" s="1" customFormat="1" ht="15">
      <c r="A2" s="26" t="s">
        <v>116</v>
      </c>
      <c r="B2" s="18"/>
      <c r="C2" s="18"/>
      <c r="D2" s="18"/>
      <c r="E2" s="27"/>
    </row>
    <row r="3" spans="1:17" s="1" customFormat="1" ht="15">
      <c r="A3" s="26" t="s">
        <v>152</v>
      </c>
      <c r="B3" s="18"/>
      <c r="C3" s="18"/>
      <c r="D3" s="18"/>
      <c r="E3" s="27"/>
    </row>
    <row r="4" spans="1:17" s="1" customFormat="1" ht="15">
      <c r="A4" s="43" t="e">
        <f>#REF!</f>
        <v>#REF!</v>
      </c>
      <c r="B4" s="23"/>
      <c r="C4" s="23"/>
      <c r="D4" s="23"/>
      <c r="E4" s="46"/>
    </row>
    <row r="5" spans="1:17" s="1" customFormat="1" ht="14.25">
      <c r="C5" s="2"/>
      <c r="E5" s="2"/>
    </row>
    <row r="6" spans="1:17" s="1" customFormat="1" ht="14.25">
      <c r="C6" s="2"/>
      <c r="E6" s="2" t="s">
        <v>191</v>
      </c>
    </row>
    <row r="7" spans="1:17" s="1" customFormat="1" ht="14.25">
      <c r="C7" s="2"/>
      <c r="E7" s="3" t="s">
        <v>191</v>
      </c>
    </row>
    <row r="8" spans="1:17" s="1" customFormat="1" ht="14.25">
      <c r="C8" s="28" t="s">
        <v>191</v>
      </c>
      <c r="E8" s="28" t="s">
        <v>191</v>
      </c>
    </row>
    <row r="9" spans="1:17" s="1" customFormat="1" ht="14.25">
      <c r="C9" s="28" t="s">
        <v>191</v>
      </c>
      <c r="E9" s="28" t="s">
        <v>191</v>
      </c>
    </row>
    <row r="10" spans="1:17" s="1" customFormat="1" ht="15">
      <c r="A10" s="4" t="s">
        <v>191</v>
      </c>
      <c r="B10" s="4"/>
      <c r="C10" s="28" t="s">
        <v>191</v>
      </c>
      <c r="D10" s="21"/>
      <c r="E10" s="28" t="s">
        <v>191</v>
      </c>
    </row>
    <row r="11" spans="1:17" s="29" customFormat="1" ht="15">
      <c r="C11" s="44" t="e">
        <f>#REF!</f>
        <v>#REF!</v>
      </c>
      <c r="D11" s="31"/>
      <c r="E11" s="44" t="e">
        <f>#REF!</f>
        <v>#REF!</v>
      </c>
    </row>
    <row r="12" spans="1:17" s="1" customFormat="1" ht="15">
      <c r="A12" s="4" t="s">
        <v>191</v>
      </c>
      <c r="B12" s="4"/>
      <c r="C12" s="2"/>
      <c r="E12" s="2"/>
    </row>
    <row r="13" spans="1:17" s="1" customFormat="1" ht="15">
      <c r="A13" s="4" t="s">
        <v>214</v>
      </c>
      <c r="B13" s="4"/>
      <c r="C13" s="8"/>
      <c r="E13" s="8"/>
    </row>
    <row r="14" spans="1:17" s="7" customFormat="1" ht="14.25">
      <c r="A14" s="9" t="s">
        <v>215</v>
      </c>
      <c r="B14" s="1"/>
      <c r="C14" s="32"/>
      <c r="D14" s="1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s="7" customFormat="1" ht="14.25">
      <c r="A15" s="9" t="s">
        <v>216</v>
      </c>
      <c r="B15" s="1"/>
      <c r="C15" s="10"/>
      <c r="D15" s="1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s="7" customFormat="1" ht="14.25">
      <c r="B16" s="1"/>
      <c r="C16" s="39"/>
      <c r="D16" s="1"/>
      <c r="E16" s="13" t="s">
        <v>191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7" customFormat="1" ht="15">
      <c r="A17" s="6" t="s">
        <v>117</v>
      </c>
      <c r="B17" s="1"/>
      <c r="C17" s="35">
        <f>SUM(C14:C15)</f>
        <v>0</v>
      </c>
      <c r="D17" s="22"/>
      <c r="E17" s="35">
        <f>SUM(E14:E15)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s="7" customFormat="1" ht="14.25">
      <c r="B18" s="1"/>
      <c r="C18" s="15"/>
      <c r="D18" s="22"/>
      <c r="E18" s="1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7" customFormat="1" ht="14.25">
      <c r="B19" s="1"/>
      <c r="C19" s="15"/>
      <c r="D19" s="22"/>
      <c r="E19" s="1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s="7" customFormat="1" ht="14.25">
      <c r="A20" s="9" t="s">
        <v>224</v>
      </c>
      <c r="B20" s="1"/>
      <c r="C20" s="32"/>
      <c r="D20" s="22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7" customFormat="1" ht="14.25">
      <c r="A21" s="9" t="s">
        <v>225</v>
      </c>
      <c r="B21" s="1"/>
      <c r="C21" s="32"/>
      <c r="D21" s="22"/>
      <c r="E21" s="3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7" customFormat="1" ht="14.25">
      <c r="A22" s="9" t="s">
        <v>231</v>
      </c>
      <c r="B22" s="1"/>
      <c r="C22" s="10"/>
      <c r="D22" s="22"/>
      <c r="E22" s="1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1" customFormat="1" ht="14.25">
      <c r="C23" s="22"/>
      <c r="D23" s="22"/>
      <c r="E23" s="22"/>
    </row>
    <row r="24" spans="1:17" s="7" customFormat="1" ht="15">
      <c r="A24" s="6" t="s">
        <v>233</v>
      </c>
      <c r="B24" s="1"/>
      <c r="C24" s="35">
        <f>SUM(C20:C22)</f>
        <v>0</v>
      </c>
      <c r="D24" s="22"/>
      <c r="E24" s="35">
        <f>SUM(E20:E22)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7" customFormat="1" ht="14.25">
      <c r="B25" s="1"/>
      <c r="C25" s="13"/>
      <c r="D25" s="1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7" customFormat="1" ht="15">
      <c r="A26" s="40" t="s">
        <v>191</v>
      </c>
      <c r="B26" s="21"/>
      <c r="C26" s="41"/>
      <c r="D26" s="1"/>
      <c r="E26" s="4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" customFormat="1" ht="14.25"/>
    <row r="28" spans="1:17" s="7" customFormat="1" ht="15">
      <c r="A28" s="4"/>
      <c r="B28" s="4"/>
      <c r="C28" s="12"/>
      <c r="D28" s="1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7" customFormat="1" ht="15">
      <c r="A29" s="4"/>
      <c r="B29" s="4"/>
      <c r="C29" s="12"/>
      <c r="D29" s="1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7" customFormat="1" ht="15">
      <c r="A30" s="4"/>
      <c r="B30" s="4"/>
      <c r="C30" s="12"/>
      <c r="D30" s="1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7" customFormat="1" ht="15">
      <c r="A31" s="4"/>
      <c r="B31" s="4"/>
      <c r="C31" s="12"/>
      <c r="D31" s="1"/>
      <c r="E31" s="1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7" customFormat="1" ht="15">
      <c r="A32" s="4"/>
      <c r="B32" s="4"/>
      <c r="C32" s="12"/>
      <c r="D32" s="1"/>
      <c r="E32" s="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7" customFormat="1" ht="15">
      <c r="A33" s="4"/>
      <c r="B33" s="4"/>
      <c r="C33" s="12"/>
      <c r="D33" s="1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7" customFormat="1" ht="15">
      <c r="A34" s="4"/>
      <c r="B34" s="4"/>
      <c r="C34" s="12"/>
      <c r="D34" s="1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7" customFormat="1" ht="15">
      <c r="A35" s="4"/>
      <c r="B35" s="4"/>
      <c r="C35" s="12"/>
      <c r="D35" s="1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7" customFormat="1" ht="15">
      <c r="A36" s="4"/>
      <c r="B36" s="4"/>
      <c r="C36" s="12"/>
      <c r="D36" s="1"/>
      <c r="E36" s="1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7" customFormat="1" ht="15">
      <c r="A37" s="4"/>
      <c r="B37" s="4"/>
      <c r="C37" s="12"/>
      <c r="D37" s="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7" customFormat="1" ht="15">
      <c r="A38" s="4"/>
      <c r="B38" s="4"/>
      <c r="C38" s="12"/>
      <c r="D38" s="1"/>
      <c r="E38" s="1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7" customFormat="1" ht="15">
      <c r="A39" s="4"/>
      <c r="B39" s="4"/>
      <c r="C39" s="12"/>
      <c r="D39" s="1"/>
      <c r="E39" s="1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7" customFormat="1" ht="15">
      <c r="A40" s="4"/>
      <c r="B40" s="4"/>
      <c r="C40" s="12"/>
      <c r="D40" s="1"/>
      <c r="E40" s="1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7" customFormat="1" ht="15">
      <c r="A41" s="4"/>
      <c r="B41" s="4"/>
      <c r="C41" s="12"/>
      <c r="D41" s="1"/>
      <c r="E41" s="1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7" customFormat="1" ht="15">
      <c r="A42" s="4"/>
      <c r="B42" s="4"/>
      <c r="C42" s="12"/>
      <c r="D42" s="1"/>
      <c r="E42" s="1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7" customFormat="1" ht="15">
      <c r="A43" s="4"/>
      <c r="B43" s="4"/>
      <c r="C43" s="12"/>
      <c r="D43" s="1"/>
      <c r="E43" s="1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7" customFormat="1" ht="15">
      <c r="A44" s="4"/>
      <c r="B44" s="4"/>
      <c r="C44" s="12"/>
      <c r="D44" s="1"/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7" customFormat="1" ht="15">
      <c r="A45" s="4"/>
      <c r="B45" s="4"/>
      <c r="C45" s="12"/>
      <c r="D45" s="1"/>
      <c r="E45" s="1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7" customFormat="1" ht="15">
      <c r="A46" s="4"/>
      <c r="B46" s="4"/>
      <c r="C46" s="12"/>
      <c r="D46" s="1"/>
      <c r="E46" s="1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7" customFormat="1" ht="15">
      <c r="A47" s="4"/>
      <c r="B47" s="4"/>
      <c r="C47" s="12"/>
      <c r="D47" s="1"/>
      <c r="E47" s="1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7" customFormat="1" ht="15">
      <c r="A48" s="4"/>
      <c r="B48" s="4"/>
      <c r="C48" s="12"/>
      <c r="D48" s="1"/>
      <c r="E48" s="1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7" customFormat="1" ht="15">
      <c r="A49" s="4"/>
      <c r="B49" s="4"/>
      <c r="C49" s="12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7" customFormat="1" ht="15">
      <c r="A50" s="4"/>
      <c r="B50" s="4"/>
      <c r="C50" s="12"/>
      <c r="D50" s="1"/>
      <c r="E50" s="1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" customFormat="1" ht="14.25">
      <c r="A51" s="1" t="s">
        <v>217</v>
      </c>
      <c r="B51" s="42" t="s">
        <v>118</v>
      </c>
      <c r="C51" s="14"/>
      <c r="E51" s="14"/>
    </row>
  </sheetData>
  <phoneticPr fontId="0" type="noConversion"/>
  <printOptions horizontalCentered="1" verticalCentered="1"/>
  <pageMargins left="0.25" right="0.25" top="0" bottom="0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workbookViewId="0">
      <selection activeCell="A2" sqref="A2"/>
    </sheetView>
  </sheetViews>
  <sheetFormatPr defaultColWidth="8.85546875" defaultRowHeight="12.75"/>
  <cols>
    <col min="1" max="1" width="17" bestFit="1" customWidth="1"/>
    <col min="2" max="2" width="17" style="56" customWidth="1"/>
    <col min="3" max="3" width="49.85546875" bestFit="1" customWidth="1"/>
    <col min="4" max="4" width="13.85546875" customWidth="1"/>
    <col min="5" max="5" width="9.7109375" customWidth="1"/>
    <col min="6" max="6" width="15.28515625" customWidth="1"/>
  </cols>
  <sheetData>
    <row r="1" spans="1:6">
      <c r="A1" t="s">
        <v>25</v>
      </c>
      <c r="B1" s="56" t="s">
        <v>119</v>
      </c>
      <c r="C1" t="s">
        <v>71</v>
      </c>
      <c r="D1" t="s">
        <v>17</v>
      </c>
      <c r="E1" t="s">
        <v>193</v>
      </c>
      <c r="F1" t="s">
        <v>70</v>
      </c>
    </row>
    <row r="2" spans="1:6" ht="14.25">
      <c r="A2" s="55" t="e">
        <f>"8/31/"&amp;RIGHT(#REF!,4)</f>
        <v>#REF!</v>
      </c>
      <c r="B2" s="56" t="e">
        <f>#REF!</f>
        <v>#REF!</v>
      </c>
      <c r="C2" s="50" t="s">
        <v>195</v>
      </c>
      <c r="D2" t="s">
        <v>21</v>
      </c>
      <c r="E2" t="s">
        <v>18</v>
      </c>
      <c r="F2" s="20" t="e">
        <f>IF(#REF!="XXXXX",0,#REF!)</f>
        <v>#REF!</v>
      </c>
    </row>
    <row r="3" spans="1:6" ht="14.25">
      <c r="A3" s="55" t="e">
        <f>A2</f>
        <v>#REF!</v>
      </c>
      <c r="B3" s="56" t="e">
        <f>#REF!</f>
        <v>#REF!</v>
      </c>
      <c r="C3" s="50" t="s">
        <v>195</v>
      </c>
      <c r="D3" t="s">
        <v>21</v>
      </c>
      <c r="E3" t="s">
        <v>19</v>
      </c>
      <c r="F3" s="20" t="e">
        <f>IF(#REF!="XXXXX",0,#REF!)</f>
        <v>#REF!</v>
      </c>
    </row>
    <row r="4" spans="1:6" ht="14.25">
      <c r="A4" s="55" t="e">
        <f t="shared" ref="A4:A67" si="0">A3</f>
        <v>#REF!</v>
      </c>
      <c r="B4" s="56" t="e">
        <f>#REF!</f>
        <v>#REF!</v>
      </c>
      <c r="C4" s="50" t="s">
        <v>195</v>
      </c>
      <c r="D4" t="s">
        <v>21</v>
      </c>
      <c r="E4" t="s">
        <v>20</v>
      </c>
      <c r="F4" s="20" t="e">
        <f>IF(#REF!="XXXXX",0,#REF!)</f>
        <v>#REF!</v>
      </c>
    </row>
    <row r="5" spans="1:6" ht="14.25">
      <c r="A5" s="55" t="e">
        <f t="shared" si="0"/>
        <v>#REF!</v>
      </c>
      <c r="B5" s="56" t="e">
        <f>#REF!</f>
        <v>#REF!</v>
      </c>
      <c r="C5" s="50" t="s">
        <v>196</v>
      </c>
      <c r="D5" t="s">
        <v>21</v>
      </c>
      <c r="E5" t="s">
        <v>18</v>
      </c>
      <c r="F5" s="20" t="e">
        <f>IF(#REF!="XXXXX",0,#REF!)</f>
        <v>#REF!</v>
      </c>
    </row>
    <row r="6" spans="1:6" ht="14.25">
      <c r="A6" s="55" t="e">
        <f t="shared" si="0"/>
        <v>#REF!</v>
      </c>
      <c r="B6" s="56" t="e">
        <f>#REF!</f>
        <v>#REF!</v>
      </c>
      <c r="C6" s="50" t="s">
        <v>196</v>
      </c>
      <c r="D6" t="s">
        <v>21</v>
      </c>
      <c r="E6" t="s">
        <v>19</v>
      </c>
      <c r="F6" s="20" t="e">
        <f>IF(#REF!="XXXXX",0,#REF!)</f>
        <v>#REF!</v>
      </c>
    </row>
    <row r="7" spans="1:6" ht="14.25">
      <c r="A7" s="55" t="e">
        <f t="shared" si="0"/>
        <v>#REF!</v>
      </c>
      <c r="B7" s="56" t="e">
        <f>#REF!</f>
        <v>#REF!</v>
      </c>
      <c r="C7" s="50" t="s">
        <v>196</v>
      </c>
      <c r="D7" t="s">
        <v>21</v>
      </c>
      <c r="E7" t="s">
        <v>20</v>
      </c>
      <c r="F7" s="20" t="e">
        <f>IF(#REF!="XXXXX",0,#REF!)</f>
        <v>#REF!</v>
      </c>
    </row>
    <row r="8" spans="1:6" ht="14.25">
      <c r="A8" s="55" t="e">
        <f t="shared" si="0"/>
        <v>#REF!</v>
      </c>
      <c r="B8" s="56" t="e">
        <f>#REF!</f>
        <v>#REF!</v>
      </c>
      <c r="C8" s="50" t="s">
        <v>197</v>
      </c>
      <c r="D8" t="s">
        <v>21</v>
      </c>
      <c r="E8" t="s">
        <v>18</v>
      </c>
      <c r="F8" s="20" t="e">
        <f>IF(#REF!="XXXXX",0,#REF!)</f>
        <v>#REF!</v>
      </c>
    </row>
    <row r="9" spans="1:6" ht="14.25">
      <c r="A9" s="55" t="e">
        <f t="shared" si="0"/>
        <v>#REF!</v>
      </c>
      <c r="B9" s="56" t="e">
        <f>#REF!</f>
        <v>#REF!</v>
      </c>
      <c r="C9" s="50" t="s">
        <v>197</v>
      </c>
      <c r="D9" t="s">
        <v>21</v>
      </c>
      <c r="E9" t="s">
        <v>19</v>
      </c>
      <c r="F9" s="20" t="e">
        <f>IF(#REF!="XXXXX",0,#REF!)</f>
        <v>#REF!</v>
      </c>
    </row>
    <row r="10" spans="1:6" ht="14.25">
      <c r="A10" s="55" t="e">
        <f t="shared" si="0"/>
        <v>#REF!</v>
      </c>
      <c r="B10" s="56" t="e">
        <f>#REF!</f>
        <v>#REF!</v>
      </c>
      <c r="C10" s="50" t="s">
        <v>197</v>
      </c>
      <c r="D10" t="s">
        <v>21</v>
      </c>
      <c r="E10" t="s">
        <v>20</v>
      </c>
      <c r="F10" s="20" t="e">
        <f>IF(#REF!="XXXXX",0,#REF!)</f>
        <v>#REF!</v>
      </c>
    </row>
    <row r="11" spans="1:6" ht="14.25">
      <c r="A11" s="55" t="e">
        <f t="shared" si="0"/>
        <v>#REF!</v>
      </c>
      <c r="B11" s="56" t="e">
        <f>#REF!</f>
        <v>#REF!</v>
      </c>
      <c r="C11" s="50" t="s">
        <v>198</v>
      </c>
      <c r="D11" t="s">
        <v>21</v>
      </c>
      <c r="E11" t="s">
        <v>18</v>
      </c>
      <c r="F11" s="20" t="e">
        <f>IF(#REF!="XXXXX",0,#REF!)</f>
        <v>#REF!</v>
      </c>
    </row>
    <row r="12" spans="1:6" ht="14.25">
      <c r="A12" s="55" t="e">
        <f t="shared" si="0"/>
        <v>#REF!</v>
      </c>
      <c r="B12" s="56" t="e">
        <f>#REF!</f>
        <v>#REF!</v>
      </c>
      <c r="C12" s="50" t="s">
        <v>198</v>
      </c>
      <c r="D12" t="s">
        <v>21</v>
      </c>
      <c r="E12" t="s">
        <v>19</v>
      </c>
      <c r="F12" s="20" t="e">
        <f>IF(#REF!="XXXXX",0,#REF!)</f>
        <v>#REF!</v>
      </c>
    </row>
    <row r="13" spans="1:6" ht="14.25">
      <c r="A13" s="55" t="e">
        <f t="shared" si="0"/>
        <v>#REF!</v>
      </c>
      <c r="B13" s="56" t="e">
        <f>#REF!</f>
        <v>#REF!</v>
      </c>
      <c r="C13" s="50" t="s">
        <v>198</v>
      </c>
      <c r="D13" t="s">
        <v>21</v>
      </c>
      <c r="E13" t="s">
        <v>20</v>
      </c>
      <c r="F13" s="20" t="e">
        <f>IF(#REF!="XXXXX",0,#REF!)</f>
        <v>#REF!</v>
      </c>
    </row>
    <row r="14" spans="1:6" ht="14.25">
      <c r="A14" s="55" t="e">
        <f t="shared" si="0"/>
        <v>#REF!</v>
      </c>
      <c r="B14" s="56" t="e">
        <f>#REF!</f>
        <v>#REF!</v>
      </c>
      <c r="C14" s="50" t="s">
        <v>199</v>
      </c>
      <c r="D14" t="s">
        <v>21</v>
      </c>
      <c r="E14" t="s">
        <v>18</v>
      </c>
      <c r="F14" s="20" t="e">
        <f>IF(#REF!="XXXXX",0,#REF!)</f>
        <v>#REF!</v>
      </c>
    </row>
    <row r="15" spans="1:6" ht="14.25">
      <c r="A15" s="55" t="e">
        <f t="shared" si="0"/>
        <v>#REF!</v>
      </c>
      <c r="B15" s="56" t="e">
        <f>#REF!</f>
        <v>#REF!</v>
      </c>
      <c r="C15" s="50" t="s">
        <v>199</v>
      </c>
      <c r="D15" t="s">
        <v>21</v>
      </c>
      <c r="E15" t="s">
        <v>19</v>
      </c>
      <c r="F15" s="20" t="e">
        <f>IF(#REF!="XXXXX",0,#REF!)</f>
        <v>#REF!</v>
      </c>
    </row>
    <row r="16" spans="1:6" ht="14.25">
      <c r="A16" s="55" t="e">
        <f t="shared" si="0"/>
        <v>#REF!</v>
      </c>
      <c r="B16" s="56" t="e">
        <f>#REF!</f>
        <v>#REF!</v>
      </c>
      <c r="C16" s="50" t="s">
        <v>199</v>
      </c>
      <c r="D16" t="s">
        <v>21</v>
      </c>
      <c r="E16" t="s">
        <v>20</v>
      </c>
      <c r="F16" s="20" t="e">
        <f>IF(#REF!="XXXXX",0,#REF!)</f>
        <v>#REF!</v>
      </c>
    </row>
    <row r="17" spans="1:6" ht="14.25">
      <c r="A17" s="55" t="e">
        <f t="shared" si="0"/>
        <v>#REF!</v>
      </c>
      <c r="B17" s="56" t="e">
        <f>#REF!</f>
        <v>#REF!</v>
      </c>
      <c r="C17" s="50" t="s">
        <v>200</v>
      </c>
      <c r="D17" t="s">
        <v>21</v>
      </c>
      <c r="E17" t="s">
        <v>18</v>
      </c>
      <c r="F17" s="20" t="e">
        <f>IF(#REF!="XXXXX",0,#REF!)</f>
        <v>#REF!</v>
      </c>
    </row>
    <row r="18" spans="1:6" ht="14.25">
      <c r="A18" s="55" t="e">
        <f t="shared" si="0"/>
        <v>#REF!</v>
      </c>
      <c r="B18" s="56" t="e">
        <f>#REF!</f>
        <v>#REF!</v>
      </c>
      <c r="C18" s="50" t="s">
        <v>200</v>
      </c>
      <c r="D18" t="s">
        <v>21</v>
      </c>
      <c r="E18" t="s">
        <v>19</v>
      </c>
      <c r="F18" s="20" t="e">
        <f>IF(#REF!="XXXXX",0,#REF!)</f>
        <v>#REF!</v>
      </c>
    </row>
    <row r="19" spans="1:6" ht="14.25">
      <c r="A19" s="55" t="e">
        <f t="shared" si="0"/>
        <v>#REF!</v>
      </c>
      <c r="B19" s="56" t="e">
        <f>#REF!</f>
        <v>#REF!</v>
      </c>
      <c r="C19" s="50" t="s">
        <v>200</v>
      </c>
      <c r="D19" t="s">
        <v>21</v>
      </c>
      <c r="E19" t="s">
        <v>20</v>
      </c>
      <c r="F19" s="20" t="e">
        <f>IF(#REF!="XXXXX",0,#REF!)</f>
        <v>#REF!</v>
      </c>
    </row>
    <row r="20" spans="1:6" ht="14.25">
      <c r="A20" s="55" t="e">
        <f t="shared" si="0"/>
        <v>#REF!</v>
      </c>
      <c r="B20" s="56" t="e">
        <f>#REF!</f>
        <v>#REF!</v>
      </c>
      <c r="C20" s="50" t="s">
        <v>201</v>
      </c>
      <c r="D20" t="s">
        <v>21</v>
      </c>
      <c r="E20" t="s">
        <v>18</v>
      </c>
      <c r="F20" s="20" t="e">
        <f>IF(#REF!="XXXXX",0,#REF!)</f>
        <v>#REF!</v>
      </c>
    </row>
    <row r="21" spans="1:6" ht="14.25">
      <c r="A21" s="55" t="e">
        <f t="shared" si="0"/>
        <v>#REF!</v>
      </c>
      <c r="B21" s="56" t="e">
        <f>#REF!</f>
        <v>#REF!</v>
      </c>
      <c r="C21" s="50" t="s">
        <v>201</v>
      </c>
      <c r="D21" t="s">
        <v>21</v>
      </c>
      <c r="E21" t="s">
        <v>19</v>
      </c>
      <c r="F21" s="20" t="e">
        <f>IF(#REF!="XXXXX",0,#REF!)</f>
        <v>#REF!</v>
      </c>
    </row>
    <row r="22" spans="1:6" ht="14.25">
      <c r="A22" s="55" t="e">
        <f t="shared" si="0"/>
        <v>#REF!</v>
      </c>
      <c r="B22" s="56" t="e">
        <f>#REF!</f>
        <v>#REF!</v>
      </c>
      <c r="C22" s="50" t="s">
        <v>201</v>
      </c>
      <c r="D22" t="s">
        <v>21</v>
      </c>
      <c r="E22" t="s">
        <v>20</v>
      </c>
      <c r="F22" s="20" t="e">
        <f>IF(#REF!="XXXXX",0,#REF!)</f>
        <v>#REF!</v>
      </c>
    </row>
    <row r="23" spans="1:6" ht="14.25">
      <c r="A23" s="55" t="e">
        <f t="shared" si="0"/>
        <v>#REF!</v>
      </c>
      <c r="B23" s="56" t="e">
        <f>#REF!</f>
        <v>#REF!</v>
      </c>
      <c r="C23" s="50" t="s">
        <v>83</v>
      </c>
      <c r="D23" t="s">
        <v>21</v>
      </c>
      <c r="E23" t="s">
        <v>18</v>
      </c>
      <c r="F23" s="20" t="e">
        <f>IF(#REF!="XXXXX",0,#REF!)</f>
        <v>#REF!</v>
      </c>
    </row>
    <row r="24" spans="1:6" ht="14.25">
      <c r="A24" s="55" t="e">
        <f t="shared" si="0"/>
        <v>#REF!</v>
      </c>
      <c r="B24" s="56" t="e">
        <f>#REF!</f>
        <v>#REF!</v>
      </c>
      <c r="C24" s="50" t="s">
        <v>83</v>
      </c>
      <c r="D24" t="s">
        <v>21</v>
      </c>
      <c r="E24" t="s">
        <v>19</v>
      </c>
      <c r="F24" s="20" t="e">
        <f>IF(#REF!="XXXXX",0,#REF!)</f>
        <v>#REF!</v>
      </c>
    </row>
    <row r="25" spans="1:6" ht="14.25">
      <c r="A25" s="55" t="e">
        <f t="shared" si="0"/>
        <v>#REF!</v>
      </c>
      <c r="B25" s="56" t="e">
        <f>#REF!</f>
        <v>#REF!</v>
      </c>
      <c r="C25" s="50" t="s">
        <v>83</v>
      </c>
      <c r="D25" t="s">
        <v>21</v>
      </c>
      <c r="E25" t="s">
        <v>20</v>
      </c>
      <c r="F25" s="20" t="e">
        <f>IF(#REF!="XXXXX",0,#REF!)</f>
        <v>#REF!</v>
      </c>
    </row>
    <row r="26" spans="1:6" ht="14.25">
      <c r="A26" s="55" t="e">
        <f t="shared" si="0"/>
        <v>#REF!</v>
      </c>
      <c r="B26" s="56" t="e">
        <f>#REF!</f>
        <v>#REF!</v>
      </c>
      <c r="C26" s="50" t="s">
        <v>82</v>
      </c>
      <c r="D26" t="s">
        <v>21</v>
      </c>
      <c r="E26" t="s">
        <v>18</v>
      </c>
      <c r="F26" s="20" t="e">
        <f>IF(#REF!="XXXXX",0,#REF!)</f>
        <v>#REF!</v>
      </c>
    </row>
    <row r="27" spans="1:6" ht="14.25">
      <c r="A27" s="55" t="e">
        <f t="shared" si="0"/>
        <v>#REF!</v>
      </c>
      <c r="B27" s="56" t="e">
        <f>#REF!</f>
        <v>#REF!</v>
      </c>
      <c r="C27" s="50" t="s">
        <v>82</v>
      </c>
      <c r="D27" t="s">
        <v>21</v>
      </c>
      <c r="E27" t="s">
        <v>19</v>
      </c>
      <c r="F27" s="20" t="e">
        <f>IF(#REF!="XXXXX",0,#REF!)</f>
        <v>#REF!</v>
      </c>
    </row>
    <row r="28" spans="1:6" ht="14.25">
      <c r="A28" s="55" t="e">
        <f t="shared" si="0"/>
        <v>#REF!</v>
      </c>
      <c r="B28" s="56" t="e">
        <f>#REF!</f>
        <v>#REF!</v>
      </c>
      <c r="C28" s="50" t="s">
        <v>82</v>
      </c>
      <c r="D28" t="s">
        <v>21</v>
      </c>
      <c r="E28" t="s">
        <v>20</v>
      </c>
      <c r="F28" s="20" t="e">
        <f>IF(#REF!="XXXXX",0,#REF!)</f>
        <v>#REF!</v>
      </c>
    </row>
    <row r="29" spans="1:6" ht="14.25">
      <c r="A29" s="55" t="e">
        <f t="shared" si="0"/>
        <v>#REF!</v>
      </c>
      <c r="B29" s="56" t="e">
        <f>#REF!</f>
        <v>#REF!</v>
      </c>
      <c r="C29" s="50" t="s">
        <v>80</v>
      </c>
      <c r="D29" t="s">
        <v>21</v>
      </c>
      <c r="E29" t="s">
        <v>18</v>
      </c>
      <c r="F29" s="20" t="e">
        <f>IF(#REF!="XXXXX",0,#REF!)</f>
        <v>#REF!</v>
      </c>
    </row>
    <row r="30" spans="1:6" ht="14.25">
      <c r="A30" s="55" t="e">
        <f t="shared" si="0"/>
        <v>#REF!</v>
      </c>
      <c r="B30" s="56" t="e">
        <f>#REF!</f>
        <v>#REF!</v>
      </c>
      <c r="C30" s="50" t="s">
        <v>80</v>
      </c>
      <c r="D30" t="s">
        <v>21</v>
      </c>
      <c r="E30" t="s">
        <v>19</v>
      </c>
      <c r="F30" s="20" t="e">
        <f>IF(#REF!="XXXXX",0,#REF!)</f>
        <v>#REF!</v>
      </c>
    </row>
    <row r="31" spans="1:6" ht="14.25">
      <c r="A31" s="55" t="e">
        <f t="shared" si="0"/>
        <v>#REF!</v>
      </c>
      <c r="B31" s="56" t="e">
        <f>#REF!</f>
        <v>#REF!</v>
      </c>
      <c r="C31" s="50" t="s">
        <v>80</v>
      </c>
      <c r="D31" t="s">
        <v>21</v>
      </c>
      <c r="E31" t="s">
        <v>20</v>
      </c>
      <c r="F31" s="20" t="e">
        <f>IF(#REF!="XXXXX",0,#REF!)</f>
        <v>#REF!</v>
      </c>
    </row>
    <row r="32" spans="1:6" ht="14.25">
      <c r="A32" s="55" t="e">
        <f t="shared" si="0"/>
        <v>#REF!</v>
      </c>
      <c r="B32" s="56" t="e">
        <f>#REF!</f>
        <v>#REF!</v>
      </c>
      <c r="C32" s="50" t="s">
        <v>202</v>
      </c>
      <c r="D32" t="s">
        <v>21</v>
      </c>
      <c r="E32" t="s">
        <v>18</v>
      </c>
      <c r="F32" s="20" t="e">
        <f>IF(#REF!="XXXXX",0,#REF!)</f>
        <v>#REF!</v>
      </c>
    </row>
    <row r="33" spans="1:6" ht="14.25">
      <c r="A33" s="55" t="e">
        <f t="shared" si="0"/>
        <v>#REF!</v>
      </c>
      <c r="B33" s="56" t="e">
        <f>#REF!</f>
        <v>#REF!</v>
      </c>
      <c r="C33" s="50" t="s">
        <v>202</v>
      </c>
      <c r="D33" t="s">
        <v>21</v>
      </c>
      <c r="E33" t="s">
        <v>19</v>
      </c>
      <c r="F33" s="20" t="e">
        <f>IF(#REF!="XXXXX",0,#REF!)</f>
        <v>#REF!</v>
      </c>
    </row>
    <row r="34" spans="1:6" ht="14.25">
      <c r="A34" s="55" t="e">
        <f t="shared" si="0"/>
        <v>#REF!</v>
      </c>
      <c r="B34" s="56" t="e">
        <f>#REF!</f>
        <v>#REF!</v>
      </c>
      <c r="C34" s="50" t="s">
        <v>202</v>
      </c>
      <c r="D34" t="s">
        <v>21</v>
      </c>
      <c r="E34" t="s">
        <v>20</v>
      </c>
      <c r="F34" s="20" t="e">
        <f>IF(#REF!="XXXXX",0,#REF!)</f>
        <v>#REF!</v>
      </c>
    </row>
    <row r="35" spans="1:6" ht="14.25">
      <c r="A35" s="55" t="e">
        <f t="shared" si="0"/>
        <v>#REF!</v>
      </c>
      <c r="B35" s="56" t="e">
        <f>#REF!</f>
        <v>#REF!</v>
      </c>
      <c r="C35" s="50" t="s">
        <v>203</v>
      </c>
      <c r="D35" t="s">
        <v>21</v>
      </c>
      <c r="E35" t="s">
        <v>18</v>
      </c>
      <c r="F35" s="20" t="e">
        <f>IF(#REF!="XXXXX",0,#REF!)</f>
        <v>#REF!</v>
      </c>
    </row>
    <row r="36" spans="1:6" ht="14.25">
      <c r="A36" s="55" t="e">
        <f t="shared" si="0"/>
        <v>#REF!</v>
      </c>
      <c r="B36" s="56" t="e">
        <f>#REF!</f>
        <v>#REF!</v>
      </c>
      <c r="C36" s="50" t="s">
        <v>203</v>
      </c>
      <c r="D36" t="s">
        <v>21</v>
      </c>
      <c r="E36" t="s">
        <v>19</v>
      </c>
      <c r="F36" s="20" t="e">
        <f>IF(#REF!="XXXXX",0,#REF!)</f>
        <v>#REF!</v>
      </c>
    </row>
    <row r="37" spans="1:6" ht="14.25">
      <c r="A37" s="55" t="e">
        <f t="shared" si="0"/>
        <v>#REF!</v>
      </c>
      <c r="B37" s="56" t="e">
        <f>#REF!</f>
        <v>#REF!</v>
      </c>
      <c r="C37" s="50" t="s">
        <v>203</v>
      </c>
      <c r="D37" t="s">
        <v>21</v>
      </c>
      <c r="E37" t="s">
        <v>20</v>
      </c>
      <c r="F37" s="20" t="e">
        <f>IF(#REF!="XXXXX",0,#REF!)</f>
        <v>#REF!</v>
      </c>
    </row>
    <row r="38" spans="1:6" ht="14.25">
      <c r="A38" s="55" t="e">
        <f t="shared" si="0"/>
        <v>#REF!</v>
      </c>
      <c r="B38" s="56" t="e">
        <f>#REF!</f>
        <v>#REF!</v>
      </c>
      <c r="C38" s="50" t="s">
        <v>204</v>
      </c>
      <c r="D38" t="s">
        <v>21</v>
      </c>
      <c r="E38" t="s">
        <v>18</v>
      </c>
      <c r="F38" s="20" t="e">
        <f>IF(#REF!="XXXXX",0,#REF!)</f>
        <v>#REF!</v>
      </c>
    </row>
    <row r="39" spans="1:6" ht="14.25">
      <c r="A39" s="55" t="e">
        <f t="shared" si="0"/>
        <v>#REF!</v>
      </c>
      <c r="B39" s="56" t="e">
        <f>#REF!</f>
        <v>#REF!</v>
      </c>
      <c r="C39" s="50" t="s">
        <v>204</v>
      </c>
      <c r="D39" t="s">
        <v>21</v>
      </c>
      <c r="E39" t="s">
        <v>19</v>
      </c>
      <c r="F39" s="20" t="e">
        <f>IF(#REF!="XXXXX",0,#REF!)</f>
        <v>#REF!</v>
      </c>
    </row>
    <row r="40" spans="1:6" ht="14.25">
      <c r="A40" s="55" t="e">
        <f t="shared" si="0"/>
        <v>#REF!</v>
      </c>
      <c r="B40" s="56" t="e">
        <f>#REF!</f>
        <v>#REF!</v>
      </c>
      <c r="C40" s="50" t="s">
        <v>204</v>
      </c>
      <c r="D40" t="s">
        <v>21</v>
      </c>
      <c r="E40" t="s">
        <v>20</v>
      </c>
      <c r="F40" s="20" t="e">
        <f>IF(#REF!="XXXXX",0,#REF!)</f>
        <v>#REF!</v>
      </c>
    </row>
    <row r="41" spans="1:6" ht="14.25">
      <c r="A41" s="55" t="e">
        <f t="shared" si="0"/>
        <v>#REF!</v>
      </c>
      <c r="B41" s="56" t="e">
        <f>#REF!</f>
        <v>#REF!</v>
      </c>
      <c r="C41" s="50" t="s">
        <v>205</v>
      </c>
      <c r="D41" t="s">
        <v>21</v>
      </c>
      <c r="E41" t="s">
        <v>18</v>
      </c>
      <c r="F41" s="20" t="e">
        <f>IF(#REF!="XXXXX",0,#REF!)</f>
        <v>#REF!</v>
      </c>
    </row>
    <row r="42" spans="1:6" ht="14.25">
      <c r="A42" s="55" t="e">
        <f t="shared" si="0"/>
        <v>#REF!</v>
      </c>
      <c r="B42" s="56" t="e">
        <f>#REF!</f>
        <v>#REF!</v>
      </c>
      <c r="C42" s="50" t="s">
        <v>205</v>
      </c>
      <c r="D42" t="s">
        <v>21</v>
      </c>
      <c r="E42" t="s">
        <v>19</v>
      </c>
      <c r="F42" s="20" t="e">
        <f>IF(#REF!="XXXXX",0,#REF!)</f>
        <v>#REF!</v>
      </c>
    </row>
    <row r="43" spans="1:6" ht="14.25">
      <c r="A43" s="55" t="e">
        <f t="shared" si="0"/>
        <v>#REF!</v>
      </c>
      <c r="B43" s="56" t="e">
        <f>#REF!</f>
        <v>#REF!</v>
      </c>
      <c r="C43" s="50" t="s">
        <v>205</v>
      </c>
      <c r="D43" t="s">
        <v>21</v>
      </c>
      <c r="E43" t="s">
        <v>20</v>
      </c>
      <c r="F43" s="20" t="e">
        <f>IF(#REF!="XXXXX",0,#REF!)</f>
        <v>#REF!</v>
      </c>
    </row>
    <row r="44" spans="1:6" ht="14.25">
      <c r="A44" s="55" t="e">
        <f t="shared" si="0"/>
        <v>#REF!</v>
      </c>
      <c r="B44" s="56" t="e">
        <f>#REF!</f>
        <v>#REF!</v>
      </c>
      <c r="C44" s="50" t="s">
        <v>206</v>
      </c>
      <c r="D44" t="s">
        <v>21</v>
      </c>
      <c r="E44" t="s">
        <v>18</v>
      </c>
      <c r="F44" s="20" t="e">
        <f>IF(#REF!="XXXXX",0,#REF!)</f>
        <v>#REF!</v>
      </c>
    </row>
    <row r="45" spans="1:6" ht="14.25">
      <c r="A45" s="55" t="e">
        <f t="shared" si="0"/>
        <v>#REF!</v>
      </c>
      <c r="B45" s="56" t="e">
        <f>#REF!</f>
        <v>#REF!</v>
      </c>
      <c r="C45" s="50" t="s">
        <v>206</v>
      </c>
      <c r="D45" t="s">
        <v>21</v>
      </c>
      <c r="E45" t="s">
        <v>19</v>
      </c>
      <c r="F45" s="20" t="e">
        <f>IF(#REF!="XXXXX",0,#REF!)</f>
        <v>#REF!</v>
      </c>
    </row>
    <row r="46" spans="1:6" ht="14.25">
      <c r="A46" s="55" t="e">
        <f t="shared" si="0"/>
        <v>#REF!</v>
      </c>
      <c r="B46" s="56" t="e">
        <f>#REF!</f>
        <v>#REF!</v>
      </c>
      <c r="C46" s="50" t="s">
        <v>206</v>
      </c>
      <c r="D46" t="s">
        <v>21</v>
      </c>
      <c r="E46" t="s">
        <v>20</v>
      </c>
      <c r="F46" s="20" t="e">
        <f>IF(#REF!="XXXXX",0,#REF!)</f>
        <v>#REF!</v>
      </c>
    </row>
    <row r="47" spans="1:6" ht="14.25">
      <c r="A47" s="55" t="e">
        <f t="shared" si="0"/>
        <v>#REF!</v>
      </c>
      <c r="B47" s="56" t="e">
        <f>#REF!</f>
        <v>#REF!</v>
      </c>
      <c r="C47" s="50" t="s">
        <v>207</v>
      </c>
      <c r="D47" t="s">
        <v>21</v>
      </c>
      <c r="E47" t="s">
        <v>18</v>
      </c>
      <c r="F47" s="20" t="e">
        <f>IF(#REF!="XXXXX",0,#REF!)</f>
        <v>#REF!</v>
      </c>
    </row>
    <row r="48" spans="1:6" ht="14.25">
      <c r="A48" s="55" t="e">
        <f t="shared" si="0"/>
        <v>#REF!</v>
      </c>
      <c r="B48" s="56" t="e">
        <f>#REF!</f>
        <v>#REF!</v>
      </c>
      <c r="C48" s="50" t="s">
        <v>207</v>
      </c>
      <c r="D48" t="s">
        <v>21</v>
      </c>
      <c r="E48" t="s">
        <v>19</v>
      </c>
      <c r="F48" s="20" t="e">
        <f>IF(#REF!="XXXXX",0,#REF!)</f>
        <v>#REF!</v>
      </c>
    </row>
    <row r="49" spans="1:6" ht="14.25">
      <c r="A49" s="55" t="e">
        <f t="shared" si="0"/>
        <v>#REF!</v>
      </c>
      <c r="B49" s="56" t="e">
        <f>#REF!</f>
        <v>#REF!</v>
      </c>
      <c r="C49" s="50" t="s">
        <v>207</v>
      </c>
      <c r="D49" t="s">
        <v>21</v>
      </c>
      <c r="E49" t="s">
        <v>20</v>
      </c>
      <c r="F49" s="20" t="e">
        <f>IF(#REF!="XXXXX",0,#REF!)</f>
        <v>#REF!</v>
      </c>
    </row>
    <row r="50" spans="1:6" ht="14.25">
      <c r="A50" s="55" t="e">
        <f t="shared" si="0"/>
        <v>#REF!</v>
      </c>
      <c r="B50" s="56" t="e">
        <f>#REF!</f>
        <v>#REF!</v>
      </c>
      <c r="C50" s="50" t="s">
        <v>208</v>
      </c>
      <c r="D50" t="s">
        <v>21</v>
      </c>
      <c r="E50" t="s">
        <v>18</v>
      </c>
      <c r="F50" s="20" t="e">
        <f>IF(#REF!="XXXXX",0,#REF!)</f>
        <v>#REF!</v>
      </c>
    </row>
    <row r="51" spans="1:6" ht="14.25">
      <c r="A51" s="55" t="e">
        <f t="shared" si="0"/>
        <v>#REF!</v>
      </c>
      <c r="B51" s="56" t="e">
        <f>#REF!</f>
        <v>#REF!</v>
      </c>
      <c r="C51" s="50" t="s">
        <v>208</v>
      </c>
      <c r="D51" t="s">
        <v>21</v>
      </c>
      <c r="E51" t="s">
        <v>19</v>
      </c>
      <c r="F51" s="20" t="e">
        <f>IF(#REF!="XXXXX",0,#REF!)</f>
        <v>#REF!</v>
      </c>
    </row>
    <row r="52" spans="1:6" ht="14.25">
      <c r="A52" s="55" t="e">
        <f t="shared" si="0"/>
        <v>#REF!</v>
      </c>
      <c r="B52" s="56" t="e">
        <f>#REF!</f>
        <v>#REF!</v>
      </c>
      <c r="C52" s="50" t="s">
        <v>208</v>
      </c>
      <c r="D52" t="s">
        <v>21</v>
      </c>
      <c r="E52" t="s">
        <v>20</v>
      </c>
      <c r="F52" s="20" t="e">
        <f>IF(#REF!="XXXXX",0,#REF!)</f>
        <v>#REF!</v>
      </c>
    </row>
    <row r="53" spans="1:6" ht="14.25">
      <c r="A53" s="55" t="e">
        <f t="shared" si="0"/>
        <v>#REF!</v>
      </c>
      <c r="B53" s="56" t="e">
        <f>#REF!</f>
        <v>#REF!</v>
      </c>
      <c r="C53" s="50" t="s">
        <v>209</v>
      </c>
      <c r="D53" t="s">
        <v>21</v>
      </c>
      <c r="E53" t="s">
        <v>18</v>
      </c>
      <c r="F53" s="20" t="e">
        <f>IF(#REF!="XXXXX",0,#REF!)</f>
        <v>#REF!</v>
      </c>
    </row>
    <row r="54" spans="1:6" ht="14.25">
      <c r="A54" s="55" t="e">
        <f t="shared" si="0"/>
        <v>#REF!</v>
      </c>
      <c r="B54" s="56" t="e">
        <f>#REF!</f>
        <v>#REF!</v>
      </c>
      <c r="C54" s="50" t="s">
        <v>209</v>
      </c>
      <c r="D54" t="s">
        <v>21</v>
      </c>
      <c r="E54" t="s">
        <v>19</v>
      </c>
      <c r="F54" s="20" t="e">
        <f>IF(#REF!="XXXXX",0,#REF!)</f>
        <v>#REF!</v>
      </c>
    </row>
    <row r="55" spans="1:6" ht="14.25">
      <c r="A55" s="55" t="e">
        <f t="shared" si="0"/>
        <v>#REF!</v>
      </c>
      <c r="B55" s="56" t="e">
        <f>#REF!</f>
        <v>#REF!</v>
      </c>
      <c r="C55" s="50" t="s">
        <v>209</v>
      </c>
      <c r="D55" t="s">
        <v>21</v>
      </c>
      <c r="E55" t="s">
        <v>20</v>
      </c>
      <c r="F55" s="20" t="e">
        <f>IF(#REF!="XXXXX",0,#REF!)</f>
        <v>#REF!</v>
      </c>
    </row>
    <row r="56" spans="1:6" ht="14.25">
      <c r="A56" s="55" t="e">
        <f t="shared" si="0"/>
        <v>#REF!</v>
      </c>
      <c r="B56" s="56" t="e">
        <f>#REF!</f>
        <v>#REF!</v>
      </c>
      <c r="C56" s="50" t="s">
        <v>210</v>
      </c>
      <c r="D56" t="s">
        <v>21</v>
      </c>
      <c r="E56" t="s">
        <v>18</v>
      </c>
      <c r="F56" s="20" t="e">
        <f>IF(#REF!="XXXXX",0,#REF!)</f>
        <v>#REF!</v>
      </c>
    </row>
    <row r="57" spans="1:6" ht="14.25">
      <c r="A57" s="55" t="e">
        <f t="shared" si="0"/>
        <v>#REF!</v>
      </c>
      <c r="B57" s="56" t="e">
        <f>#REF!</f>
        <v>#REF!</v>
      </c>
      <c r="C57" s="50" t="s">
        <v>210</v>
      </c>
      <c r="D57" t="s">
        <v>21</v>
      </c>
      <c r="E57" t="s">
        <v>19</v>
      </c>
      <c r="F57" s="20" t="e">
        <f>IF(#REF!="XXXXX",0,#REF!)</f>
        <v>#REF!</v>
      </c>
    </row>
    <row r="58" spans="1:6" ht="14.25">
      <c r="A58" s="55" t="e">
        <f t="shared" si="0"/>
        <v>#REF!</v>
      </c>
      <c r="B58" s="56" t="e">
        <f>#REF!</f>
        <v>#REF!</v>
      </c>
      <c r="C58" s="50" t="s">
        <v>210</v>
      </c>
      <c r="D58" t="s">
        <v>21</v>
      </c>
      <c r="E58" t="s">
        <v>20</v>
      </c>
      <c r="F58" s="20" t="e">
        <f>IF(#REF!="XXXXX",0,#REF!)</f>
        <v>#REF!</v>
      </c>
    </row>
    <row r="59" spans="1:6" ht="14.25">
      <c r="A59" s="55" t="e">
        <f t="shared" si="0"/>
        <v>#REF!</v>
      </c>
      <c r="B59" s="56" t="e">
        <f>#REF!</f>
        <v>#REF!</v>
      </c>
      <c r="C59" s="50" t="s">
        <v>211</v>
      </c>
      <c r="D59" t="s">
        <v>21</v>
      </c>
      <c r="E59" t="s">
        <v>18</v>
      </c>
      <c r="F59" s="20" t="e">
        <f>IF(#REF!="XXXXX",0,#REF!)</f>
        <v>#REF!</v>
      </c>
    </row>
    <row r="60" spans="1:6" ht="14.25">
      <c r="A60" s="55" t="e">
        <f t="shared" si="0"/>
        <v>#REF!</v>
      </c>
      <c r="B60" s="56" t="e">
        <f>#REF!</f>
        <v>#REF!</v>
      </c>
      <c r="C60" s="50" t="s">
        <v>211</v>
      </c>
      <c r="D60" t="s">
        <v>21</v>
      </c>
      <c r="E60" t="s">
        <v>19</v>
      </c>
      <c r="F60" s="20" t="e">
        <f>IF(#REF!="XXXXX",0,#REF!)</f>
        <v>#REF!</v>
      </c>
    </row>
    <row r="61" spans="1:6" ht="14.25">
      <c r="A61" s="55" t="e">
        <f t="shared" si="0"/>
        <v>#REF!</v>
      </c>
      <c r="B61" s="56" t="e">
        <f>#REF!</f>
        <v>#REF!</v>
      </c>
      <c r="C61" s="50" t="s">
        <v>211</v>
      </c>
      <c r="D61" t="s">
        <v>21</v>
      </c>
      <c r="E61" t="s">
        <v>20</v>
      </c>
      <c r="F61" s="20" t="e">
        <f>IF(#REF!="XXXXX",0,#REF!)</f>
        <v>#REF!</v>
      </c>
    </row>
    <row r="62" spans="1:6" ht="14.25">
      <c r="A62" s="55" t="e">
        <f t="shared" si="0"/>
        <v>#REF!</v>
      </c>
      <c r="B62" s="56" t="e">
        <f>#REF!</f>
        <v>#REF!</v>
      </c>
      <c r="C62" s="50" t="s">
        <v>212</v>
      </c>
      <c r="D62" t="s">
        <v>21</v>
      </c>
      <c r="E62" t="s">
        <v>18</v>
      </c>
      <c r="F62" s="20" t="e">
        <f>IF(#REF!="XXXXX",0,#REF!)</f>
        <v>#REF!</v>
      </c>
    </row>
    <row r="63" spans="1:6" ht="14.25">
      <c r="A63" s="55" t="e">
        <f t="shared" si="0"/>
        <v>#REF!</v>
      </c>
      <c r="B63" s="56" t="e">
        <f>#REF!</f>
        <v>#REF!</v>
      </c>
      <c r="C63" s="50" t="s">
        <v>212</v>
      </c>
      <c r="D63" t="s">
        <v>21</v>
      </c>
      <c r="E63" t="s">
        <v>19</v>
      </c>
      <c r="F63" s="20" t="e">
        <f>IF(#REF!="XXXXX",0,#REF!)</f>
        <v>#REF!</v>
      </c>
    </row>
    <row r="64" spans="1:6" ht="14.25">
      <c r="A64" s="55" t="e">
        <f t="shared" si="0"/>
        <v>#REF!</v>
      </c>
      <c r="B64" s="56" t="e">
        <f>#REF!</f>
        <v>#REF!</v>
      </c>
      <c r="C64" s="50" t="s">
        <v>212</v>
      </c>
      <c r="D64" t="s">
        <v>21</v>
      </c>
      <c r="E64" t="s">
        <v>20</v>
      </c>
      <c r="F64" s="20" t="e">
        <f>IF(#REF!="XXXXX",0,#REF!)</f>
        <v>#REF!</v>
      </c>
    </row>
    <row r="65" spans="1:6" ht="14.25">
      <c r="A65" s="55" t="e">
        <f t="shared" si="0"/>
        <v>#REF!</v>
      </c>
      <c r="B65" s="56" t="e">
        <f>#REF!</f>
        <v>#REF!</v>
      </c>
      <c r="C65" s="53" t="s">
        <v>72</v>
      </c>
      <c r="D65" t="s">
        <v>22</v>
      </c>
      <c r="E65" t="s">
        <v>18</v>
      </c>
      <c r="F65" s="20" t="e">
        <f>IF(#REF!="XXXXX",0,#REF!)</f>
        <v>#REF!</v>
      </c>
    </row>
    <row r="66" spans="1:6" ht="14.25">
      <c r="A66" s="55" t="e">
        <f t="shared" si="0"/>
        <v>#REF!</v>
      </c>
      <c r="B66" s="56" t="e">
        <f>#REF!</f>
        <v>#REF!</v>
      </c>
      <c r="C66" s="53" t="s">
        <v>72</v>
      </c>
      <c r="D66" t="s">
        <v>22</v>
      </c>
      <c r="E66" t="s">
        <v>19</v>
      </c>
      <c r="F66" s="20" t="e">
        <f>IF(#REF!="XXXXX",0,#REF!)</f>
        <v>#REF!</v>
      </c>
    </row>
    <row r="67" spans="1:6" ht="14.25">
      <c r="A67" s="55" t="e">
        <f t="shared" si="0"/>
        <v>#REF!</v>
      </c>
      <c r="B67" s="56" t="e">
        <f>#REF!</f>
        <v>#REF!</v>
      </c>
      <c r="C67" s="53" t="s">
        <v>72</v>
      </c>
      <c r="D67" t="s">
        <v>22</v>
      </c>
      <c r="E67" t="s">
        <v>20</v>
      </c>
      <c r="F67" s="20" t="e">
        <f>IF(#REF!="XXXXX",0,#REF!)</f>
        <v>#REF!</v>
      </c>
    </row>
    <row r="68" spans="1:6" ht="14.25">
      <c r="A68" s="55" t="e">
        <f t="shared" ref="A68:A131" si="1">A67</f>
        <v>#REF!</v>
      </c>
      <c r="B68" s="56" t="e">
        <f>#REF!</f>
        <v>#REF!</v>
      </c>
      <c r="C68" s="53" t="s">
        <v>73</v>
      </c>
      <c r="D68" t="s">
        <v>22</v>
      </c>
      <c r="E68" t="s">
        <v>18</v>
      </c>
      <c r="F68" s="20" t="e">
        <f>IF(#REF!="XXXXX",0,#REF!)</f>
        <v>#REF!</v>
      </c>
    </row>
    <row r="69" spans="1:6" ht="14.25">
      <c r="A69" s="55" t="e">
        <f t="shared" si="1"/>
        <v>#REF!</v>
      </c>
      <c r="B69" s="56" t="e">
        <f>#REF!</f>
        <v>#REF!</v>
      </c>
      <c r="C69" s="53" t="s">
        <v>73</v>
      </c>
      <c r="D69" t="s">
        <v>22</v>
      </c>
      <c r="E69" t="s">
        <v>19</v>
      </c>
      <c r="F69" s="20" t="e">
        <f>IF(#REF!="XXXXX",0,#REF!)</f>
        <v>#REF!</v>
      </c>
    </row>
    <row r="70" spans="1:6" ht="14.25">
      <c r="A70" s="55" t="e">
        <f t="shared" si="1"/>
        <v>#REF!</v>
      </c>
      <c r="B70" s="56" t="e">
        <f>#REF!</f>
        <v>#REF!</v>
      </c>
      <c r="C70" s="53" t="s">
        <v>73</v>
      </c>
      <c r="D70" t="s">
        <v>22</v>
      </c>
      <c r="E70" t="s">
        <v>20</v>
      </c>
      <c r="F70" s="20" t="e">
        <f>IF(#REF!="XXXXX",0,#REF!)</f>
        <v>#REF!</v>
      </c>
    </row>
    <row r="71" spans="1:6" ht="14.25">
      <c r="A71" s="55" t="e">
        <f t="shared" si="1"/>
        <v>#REF!</v>
      </c>
      <c r="B71" s="56" t="e">
        <f>#REF!</f>
        <v>#REF!</v>
      </c>
      <c r="C71" s="54" t="s">
        <v>218</v>
      </c>
      <c r="D71" t="s">
        <v>23</v>
      </c>
      <c r="E71" t="s">
        <v>18</v>
      </c>
      <c r="F71" s="20" t="e">
        <f>IF(#REF!="XXXXX",0,#REF!)</f>
        <v>#REF!</v>
      </c>
    </row>
    <row r="72" spans="1:6" ht="14.25">
      <c r="A72" s="55" t="e">
        <f t="shared" si="1"/>
        <v>#REF!</v>
      </c>
      <c r="B72" s="56" t="e">
        <f>#REF!</f>
        <v>#REF!</v>
      </c>
      <c r="C72" s="54" t="s">
        <v>218</v>
      </c>
      <c r="D72" t="s">
        <v>23</v>
      </c>
      <c r="E72" t="s">
        <v>19</v>
      </c>
      <c r="F72" s="20" t="e">
        <f>IF(#REF!="XXXXX",0,#REF!)</f>
        <v>#REF!</v>
      </c>
    </row>
    <row r="73" spans="1:6" ht="14.25">
      <c r="A73" s="55" t="e">
        <f t="shared" si="1"/>
        <v>#REF!</v>
      </c>
      <c r="B73" s="56" t="e">
        <f>#REF!</f>
        <v>#REF!</v>
      </c>
      <c r="C73" s="54" t="s">
        <v>218</v>
      </c>
      <c r="D73" t="s">
        <v>23</v>
      </c>
      <c r="E73" t="s">
        <v>20</v>
      </c>
      <c r="F73" s="20" t="e">
        <f>IF(#REF!="XXXXX",0,#REF!)</f>
        <v>#REF!</v>
      </c>
    </row>
    <row r="74" spans="1:6" ht="14.25">
      <c r="A74" s="55" t="e">
        <f t="shared" si="1"/>
        <v>#REF!</v>
      </c>
      <c r="B74" s="56" t="e">
        <f>#REF!</f>
        <v>#REF!</v>
      </c>
      <c r="C74" s="54" t="s">
        <v>219</v>
      </c>
      <c r="D74" t="s">
        <v>23</v>
      </c>
      <c r="E74" t="s">
        <v>18</v>
      </c>
      <c r="F74" s="20" t="e">
        <f>IF(#REF!="XXXXX",0,#REF!)</f>
        <v>#REF!</v>
      </c>
    </row>
    <row r="75" spans="1:6" ht="14.25">
      <c r="A75" s="55" t="e">
        <f t="shared" si="1"/>
        <v>#REF!</v>
      </c>
      <c r="B75" s="56" t="e">
        <f>#REF!</f>
        <v>#REF!</v>
      </c>
      <c r="C75" s="54" t="s">
        <v>219</v>
      </c>
      <c r="D75" t="s">
        <v>23</v>
      </c>
      <c r="E75" t="s">
        <v>19</v>
      </c>
      <c r="F75" s="20" t="e">
        <f>IF(#REF!="XXXXX",0,#REF!)</f>
        <v>#REF!</v>
      </c>
    </row>
    <row r="76" spans="1:6" ht="14.25">
      <c r="A76" s="55" t="e">
        <f t="shared" si="1"/>
        <v>#REF!</v>
      </c>
      <c r="B76" s="56" t="e">
        <f>#REF!</f>
        <v>#REF!</v>
      </c>
      <c r="C76" s="54" t="s">
        <v>219</v>
      </c>
      <c r="D76" t="s">
        <v>23</v>
      </c>
      <c r="E76" t="s">
        <v>20</v>
      </c>
      <c r="F76" s="20" t="e">
        <f>IF(#REF!="XXXXX",0,#REF!)</f>
        <v>#REF!</v>
      </c>
    </row>
    <row r="77" spans="1:6" ht="14.25">
      <c r="A77" s="55" t="e">
        <f t="shared" si="1"/>
        <v>#REF!</v>
      </c>
      <c r="B77" s="56" t="e">
        <f>#REF!</f>
        <v>#REF!</v>
      </c>
      <c r="C77" s="54" t="s">
        <v>220</v>
      </c>
      <c r="D77" t="s">
        <v>23</v>
      </c>
      <c r="E77" t="s">
        <v>18</v>
      </c>
      <c r="F77" s="20" t="e">
        <f>IF(#REF!="XXXXX",0,#REF!)</f>
        <v>#REF!</v>
      </c>
    </row>
    <row r="78" spans="1:6" ht="14.25">
      <c r="A78" s="55" t="e">
        <f t="shared" si="1"/>
        <v>#REF!</v>
      </c>
      <c r="B78" s="56" t="e">
        <f>#REF!</f>
        <v>#REF!</v>
      </c>
      <c r="C78" s="54" t="s">
        <v>220</v>
      </c>
      <c r="D78" t="s">
        <v>23</v>
      </c>
      <c r="E78" t="s">
        <v>19</v>
      </c>
      <c r="F78" s="20" t="e">
        <f>IF(#REF!="XXXXX",0,#REF!)</f>
        <v>#REF!</v>
      </c>
    </row>
    <row r="79" spans="1:6" ht="14.25">
      <c r="A79" s="55" t="e">
        <f t="shared" si="1"/>
        <v>#REF!</v>
      </c>
      <c r="B79" s="56" t="e">
        <f>#REF!</f>
        <v>#REF!</v>
      </c>
      <c r="C79" s="54" t="s">
        <v>220</v>
      </c>
      <c r="D79" t="s">
        <v>23</v>
      </c>
      <c r="E79" t="s">
        <v>20</v>
      </c>
      <c r="F79" s="20" t="e">
        <f>IF(#REF!="XXXXX",0,#REF!)</f>
        <v>#REF!</v>
      </c>
    </row>
    <row r="80" spans="1:6" ht="14.25">
      <c r="A80" s="55" t="e">
        <f t="shared" si="1"/>
        <v>#REF!</v>
      </c>
      <c r="B80" s="56" t="e">
        <f>#REF!</f>
        <v>#REF!</v>
      </c>
      <c r="C80" s="54" t="s">
        <v>221</v>
      </c>
      <c r="D80" t="s">
        <v>23</v>
      </c>
      <c r="E80" t="s">
        <v>18</v>
      </c>
      <c r="F80" s="20" t="e">
        <f>IF(#REF!="XXXXX",0,#REF!)</f>
        <v>#REF!</v>
      </c>
    </row>
    <row r="81" spans="1:6" ht="14.25">
      <c r="A81" s="55" t="e">
        <f t="shared" si="1"/>
        <v>#REF!</v>
      </c>
      <c r="B81" s="56" t="e">
        <f>#REF!</f>
        <v>#REF!</v>
      </c>
      <c r="C81" s="54" t="s">
        <v>221</v>
      </c>
      <c r="D81" t="s">
        <v>23</v>
      </c>
      <c r="E81" t="s">
        <v>19</v>
      </c>
      <c r="F81" s="20" t="e">
        <f>IF(#REF!="XXXXX",0,#REF!)</f>
        <v>#REF!</v>
      </c>
    </row>
    <row r="82" spans="1:6" ht="14.25">
      <c r="A82" s="55" t="e">
        <f t="shared" si="1"/>
        <v>#REF!</v>
      </c>
      <c r="B82" s="56" t="e">
        <f>#REF!</f>
        <v>#REF!</v>
      </c>
      <c r="C82" s="54" t="s">
        <v>221</v>
      </c>
      <c r="D82" t="s">
        <v>23</v>
      </c>
      <c r="E82" t="s">
        <v>20</v>
      </c>
      <c r="F82" s="20" t="e">
        <f>IF(#REF!="XXXXX",0,#REF!)</f>
        <v>#REF!</v>
      </c>
    </row>
    <row r="83" spans="1:6" ht="14.25">
      <c r="A83" s="55" t="e">
        <f t="shared" si="1"/>
        <v>#REF!</v>
      </c>
      <c r="B83" s="56" t="e">
        <f>#REF!</f>
        <v>#REF!</v>
      </c>
      <c r="C83" s="54" t="s">
        <v>222</v>
      </c>
      <c r="D83" t="s">
        <v>23</v>
      </c>
      <c r="E83" t="s">
        <v>18</v>
      </c>
      <c r="F83" s="20" t="e">
        <f>IF(#REF!="XXXXX",0,#REF!)</f>
        <v>#REF!</v>
      </c>
    </row>
    <row r="84" spans="1:6" ht="14.25">
      <c r="A84" s="55" t="e">
        <f t="shared" si="1"/>
        <v>#REF!</v>
      </c>
      <c r="B84" s="56" t="e">
        <f>#REF!</f>
        <v>#REF!</v>
      </c>
      <c r="C84" s="54" t="s">
        <v>222</v>
      </c>
      <c r="D84" t="s">
        <v>23</v>
      </c>
      <c r="E84" t="s">
        <v>19</v>
      </c>
      <c r="F84" s="20" t="e">
        <f>IF(#REF!="XXXXX",0,#REF!)</f>
        <v>#REF!</v>
      </c>
    </row>
    <row r="85" spans="1:6" ht="14.25">
      <c r="A85" s="55" t="e">
        <f t="shared" si="1"/>
        <v>#REF!</v>
      </c>
      <c r="B85" s="56" t="e">
        <f>#REF!</f>
        <v>#REF!</v>
      </c>
      <c r="C85" s="54" t="s">
        <v>222</v>
      </c>
      <c r="D85" t="s">
        <v>23</v>
      </c>
      <c r="E85" t="s">
        <v>20</v>
      </c>
      <c r="F85" s="20" t="e">
        <f>IF(#REF!="XXXXX",0,#REF!)</f>
        <v>#REF!</v>
      </c>
    </row>
    <row r="86" spans="1:6" ht="14.25">
      <c r="A86" s="55" t="e">
        <f t="shared" si="1"/>
        <v>#REF!</v>
      </c>
      <c r="B86" s="56" t="e">
        <f>#REF!</f>
        <v>#REF!</v>
      </c>
      <c r="C86" s="54" t="s">
        <v>223</v>
      </c>
      <c r="D86" t="s">
        <v>23</v>
      </c>
      <c r="E86" t="s">
        <v>18</v>
      </c>
      <c r="F86" s="20" t="e">
        <f>IF(#REF!="XXXXX",0,#REF!)</f>
        <v>#REF!</v>
      </c>
    </row>
    <row r="87" spans="1:6" ht="14.25">
      <c r="A87" s="55" t="e">
        <f t="shared" si="1"/>
        <v>#REF!</v>
      </c>
      <c r="B87" s="56" t="e">
        <f>#REF!</f>
        <v>#REF!</v>
      </c>
      <c r="C87" s="54" t="s">
        <v>223</v>
      </c>
      <c r="D87" t="s">
        <v>23</v>
      </c>
      <c r="E87" t="s">
        <v>19</v>
      </c>
      <c r="F87" s="20" t="e">
        <f>IF(#REF!="XXXXX",0,#REF!)</f>
        <v>#REF!</v>
      </c>
    </row>
    <row r="88" spans="1:6" ht="14.25">
      <c r="A88" s="55" t="e">
        <f t="shared" si="1"/>
        <v>#REF!</v>
      </c>
      <c r="B88" s="56" t="e">
        <f>#REF!</f>
        <v>#REF!</v>
      </c>
      <c r="C88" s="54" t="s">
        <v>223</v>
      </c>
      <c r="D88" t="s">
        <v>23</v>
      </c>
      <c r="E88" t="s">
        <v>20</v>
      </c>
      <c r="F88" s="20" t="e">
        <f>IF(#REF!="XXXXX",0,#REF!)</f>
        <v>#REF!</v>
      </c>
    </row>
    <row r="89" spans="1:6" ht="14.25">
      <c r="A89" s="55" t="e">
        <f t="shared" si="1"/>
        <v>#REF!</v>
      </c>
      <c r="B89" s="56" t="e">
        <f>#REF!</f>
        <v>#REF!</v>
      </c>
      <c r="C89" s="54" t="s">
        <v>224</v>
      </c>
      <c r="D89" t="s">
        <v>23</v>
      </c>
      <c r="E89" t="s">
        <v>18</v>
      </c>
      <c r="F89" s="20" t="e">
        <f>IF(#REF!="XXXXX",0,#REF!)</f>
        <v>#REF!</v>
      </c>
    </row>
    <row r="90" spans="1:6" ht="14.25">
      <c r="A90" s="55" t="e">
        <f t="shared" si="1"/>
        <v>#REF!</v>
      </c>
      <c r="B90" s="56" t="e">
        <f>#REF!</f>
        <v>#REF!</v>
      </c>
      <c r="C90" s="54" t="s">
        <v>224</v>
      </c>
      <c r="D90" t="s">
        <v>23</v>
      </c>
      <c r="E90" t="s">
        <v>19</v>
      </c>
      <c r="F90" s="20" t="e">
        <f>IF(#REF!="XXXXX",0,#REF!)</f>
        <v>#REF!</v>
      </c>
    </row>
    <row r="91" spans="1:6" ht="14.25">
      <c r="A91" s="55" t="e">
        <f t="shared" si="1"/>
        <v>#REF!</v>
      </c>
      <c r="B91" s="56" t="e">
        <f>#REF!</f>
        <v>#REF!</v>
      </c>
      <c r="C91" s="54" t="s">
        <v>224</v>
      </c>
      <c r="D91" t="s">
        <v>23</v>
      </c>
      <c r="E91" t="s">
        <v>20</v>
      </c>
      <c r="F91" s="20" t="e">
        <f>IF(#REF!="XXXXX",0,#REF!)</f>
        <v>#REF!</v>
      </c>
    </row>
    <row r="92" spans="1:6" ht="14.25">
      <c r="A92" s="55" t="e">
        <f t="shared" si="1"/>
        <v>#REF!</v>
      </c>
      <c r="B92" s="56" t="e">
        <f>#REF!</f>
        <v>#REF!</v>
      </c>
      <c r="C92" s="54" t="s">
        <v>225</v>
      </c>
      <c r="D92" t="s">
        <v>23</v>
      </c>
      <c r="E92" t="s">
        <v>18</v>
      </c>
      <c r="F92" s="20" t="e">
        <f>IF(#REF!="XXXXX",0,#REF!)</f>
        <v>#REF!</v>
      </c>
    </row>
    <row r="93" spans="1:6" ht="14.25">
      <c r="A93" s="55" t="e">
        <f t="shared" si="1"/>
        <v>#REF!</v>
      </c>
      <c r="B93" s="56" t="e">
        <f>#REF!</f>
        <v>#REF!</v>
      </c>
      <c r="C93" s="54" t="s">
        <v>225</v>
      </c>
      <c r="D93" t="s">
        <v>23</v>
      </c>
      <c r="E93" t="s">
        <v>19</v>
      </c>
      <c r="F93" s="20" t="e">
        <f>IF(#REF!="XXXXX",0,#REF!)</f>
        <v>#REF!</v>
      </c>
    </row>
    <row r="94" spans="1:6" ht="14.25">
      <c r="A94" s="55" t="e">
        <f t="shared" si="1"/>
        <v>#REF!</v>
      </c>
      <c r="B94" s="56" t="e">
        <f>#REF!</f>
        <v>#REF!</v>
      </c>
      <c r="C94" s="54" t="s">
        <v>225</v>
      </c>
      <c r="D94" t="s">
        <v>23</v>
      </c>
      <c r="E94" t="s">
        <v>20</v>
      </c>
      <c r="F94" s="20" t="e">
        <f>IF(#REF!="XXXXX",0,#REF!)</f>
        <v>#REF!</v>
      </c>
    </row>
    <row r="95" spans="1:6" ht="14.25">
      <c r="A95" s="55" t="e">
        <f t="shared" si="1"/>
        <v>#REF!</v>
      </c>
      <c r="B95" s="56" t="e">
        <f>#REF!</f>
        <v>#REF!</v>
      </c>
      <c r="C95" s="54" t="s">
        <v>226</v>
      </c>
      <c r="D95" t="s">
        <v>23</v>
      </c>
      <c r="E95" t="s">
        <v>18</v>
      </c>
      <c r="F95" s="20" t="e">
        <f>IF(#REF!="XXXXX",0,#REF!)</f>
        <v>#REF!</v>
      </c>
    </row>
    <row r="96" spans="1:6" ht="14.25">
      <c r="A96" s="55" t="e">
        <f t="shared" si="1"/>
        <v>#REF!</v>
      </c>
      <c r="B96" s="56" t="e">
        <f>#REF!</f>
        <v>#REF!</v>
      </c>
      <c r="C96" s="54" t="s">
        <v>226</v>
      </c>
      <c r="D96" t="s">
        <v>23</v>
      </c>
      <c r="E96" t="s">
        <v>19</v>
      </c>
      <c r="F96" s="20" t="e">
        <f>IF(#REF!="XXXXX",0,#REF!)</f>
        <v>#REF!</v>
      </c>
    </row>
    <row r="97" spans="1:6" ht="14.25">
      <c r="A97" s="55" t="e">
        <f t="shared" si="1"/>
        <v>#REF!</v>
      </c>
      <c r="B97" s="56" t="e">
        <f>#REF!</f>
        <v>#REF!</v>
      </c>
      <c r="C97" s="54" t="s">
        <v>226</v>
      </c>
      <c r="D97" t="s">
        <v>23</v>
      </c>
      <c r="E97" t="s">
        <v>20</v>
      </c>
      <c r="F97" s="20" t="e">
        <f>IF(#REF!="XXXXX",0,#REF!)</f>
        <v>#REF!</v>
      </c>
    </row>
    <row r="98" spans="1:6" ht="14.25">
      <c r="A98" s="55" t="e">
        <f t="shared" si="1"/>
        <v>#REF!</v>
      </c>
      <c r="B98" s="56" t="e">
        <f>#REF!</f>
        <v>#REF!</v>
      </c>
      <c r="C98" s="54" t="s">
        <v>75</v>
      </c>
      <c r="D98" t="s">
        <v>23</v>
      </c>
      <c r="E98" t="s">
        <v>18</v>
      </c>
      <c r="F98" s="20" t="e">
        <f>IF(#REF!="XXXXX",0,#REF!)</f>
        <v>#REF!</v>
      </c>
    </row>
    <row r="99" spans="1:6" ht="14.25">
      <c r="A99" s="55" t="e">
        <f t="shared" si="1"/>
        <v>#REF!</v>
      </c>
      <c r="B99" s="56" t="e">
        <f>#REF!</f>
        <v>#REF!</v>
      </c>
      <c r="C99" s="54" t="s">
        <v>75</v>
      </c>
      <c r="D99" t="s">
        <v>23</v>
      </c>
      <c r="E99" t="s">
        <v>19</v>
      </c>
      <c r="F99" s="20" t="e">
        <f>IF(#REF!="XXXXX",0,#REF!)</f>
        <v>#REF!</v>
      </c>
    </row>
    <row r="100" spans="1:6" ht="14.25">
      <c r="A100" s="55" t="e">
        <f t="shared" si="1"/>
        <v>#REF!</v>
      </c>
      <c r="B100" s="56" t="e">
        <f>#REF!</f>
        <v>#REF!</v>
      </c>
      <c r="C100" s="54" t="s">
        <v>75</v>
      </c>
      <c r="D100" t="s">
        <v>23</v>
      </c>
      <c r="E100" t="s">
        <v>20</v>
      </c>
      <c r="F100" s="20" t="e">
        <f>IF(#REF!="XXXXX",0,#REF!)</f>
        <v>#REF!</v>
      </c>
    </row>
    <row r="101" spans="1:6" ht="14.25">
      <c r="A101" s="55" t="e">
        <f t="shared" si="1"/>
        <v>#REF!</v>
      </c>
      <c r="B101" s="56" t="e">
        <f>#REF!</f>
        <v>#REF!</v>
      </c>
      <c r="C101" s="54" t="s">
        <v>81</v>
      </c>
      <c r="D101" t="s">
        <v>23</v>
      </c>
      <c r="E101" t="s">
        <v>18</v>
      </c>
      <c r="F101" s="20" t="e">
        <f>IF(#REF!="XXXXX",0,#REF!)</f>
        <v>#REF!</v>
      </c>
    </row>
    <row r="102" spans="1:6" ht="14.25">
      <c r="A102" s="55" t="e">
        <f t="shared" si="1"/>
        <v>#REF!</v>
      </c>
      <c r="B102" s="56" t="e">
        <f>#REF!</f>
        <v>#REF!</v>
      </c>
      <c r="C102" s="54" t="s">
        <v>81</v>
      </c>
      <c r="D102" t="s">
        <v>23</v>
      </c>
      <c r="E102" t="s">
        <v>19</v>
      </c>
      <c r="F102" s="20" t="e">
        <f>IF(#REF!="XXXXX",0,#REF!)</f>
        <v>#REF!</v>
      </c>
    </row>
    <row r="103" spans="1:6" ht="14.25">
      <c r="A103" s="55" t="e">
        <f t="shared" si="1"/>
        <v>#REF!</v>
      </c>
      <c r="B103" s="56" t="e">
        <f>#REF!</f>
        <v>#REF!</v>
      </c>
      <c r="C103" s="54" t="s">
        <v>81</v>
      </c>
      <c r="D103" t="s">
        <v>23</v>
      </c>
      <c r="E103" t="s">
        <v>20</v>
      </c>
      <c r="F103" s="20" t="e">
        <f>IF(#REF!="XXXXX",0,#REF!)</f>
        <v>#REF!</v>
      </c>
    </row>
    <row r="104" spans="1:6" ht="14.25">
      <c r="A104" s="55" t="e">
        <f t="shared" si="1"/>
        <v>#REF!</v>
      </c>
      <c r="B104" s="56" t="e">
        <f>#REF!</f>
        <v>#REF!</v>
      </c>
      <c r="C104" s="54" t="s">
        <v>76</v>
      </c>
      <c r="D104" t="s">
        <v>23</v>
      </c>
      <c r="E104" t="s">
        <v>18</v>
      </c>
      <c r="F104" s="20" t="e">
        <f>IF(#REF!="XXXXX",0,#REF!)</f>
        <v>#REF!</v>
      </c>
    </row>
    <row r="105" spans="1:6" ht="14.25">
      <c r="A105" s="55" t="e">
        <f t="shared" si="1"/>
        <v>#REF!</v>
      </c>
      <c r="B105" s="56" t="e">
        <f>#REF!</f>
        <v>#REF!</v>
      </c>
      <c r="C105" s="54" t="s">
        <v>76</v>
      </c>
      <c r="D105" t="s">
        <v>23</v>
      </c>
      <c r="E105" t="s">
        <v>19</v>
      </c>
      <c r="F105" s="20" t="e">
        <f>IF(#REF!="XXXXX",0,#REF!)</f>
        <v>#REF!</v>
      </c>
    </row>
    <row r="106" spans="1:6" ht="14.25">
      <c r="A106" s="55" t="e">
        <f t="shared" si="1"/>
        <v>#REF!</v>
      </c>
      <c r="B106" s="56" t="e">
        <f>#REF!</f>
        <v>#REF!</v>
      </c>
      <c r="C106" s="54" t="s">
        <v>76</v>
      </c>
      <c r="D106" t="s">
        <v>23</v>
      </c>
      <c r="E106" t="s">
        <v>20</v>
      </c>
      <c r="F106" s="20" t="e">
        <f>IF(#REF!="XXXXX",0,#REF!)</f>
        <v>#REF!</v>
      </c>
    </row>
    <row r="107" spans="1:6" ht="14.25">
      <c r="A107" s="55" t="e">
        <f t="shared" si="1"/>
        <v>#REF!</v>
      </c>
      <c r="B107" s="56" t="e">
        <f>#REF!</f>
        <v>#REF!</v>
      </c>
      <c r="C107" s="54" t="s">
        <v>77</v>
      </c>
      <c r="D107" t="s">
        <v>23</v>
      </c>
      <c r="E107" t="s">
        <v>18</v>
      </c>
      <c r="F107" s="20" t="e">
        <f>IF(#REF!="XXXXX",0,#REF!)</f>
        <v>#REF!</v>
      </c>
    </row>
    <row r="108" spans="1:6" ht="14.25">
      <c r="A108" s="55" t="e">
        <f t="shared" si="1"/>
        <v>#REF!</v>
      </c>
      <c r="B108" s="56" t="e">
        <f>#REF!</f>
        <v>#REF!</v>
      </c>
      <c r="C108" s="54" t="s">
        <v>77</v>
      </c>
      <c r="D108" t="s">
        <v>23</v>
      </c>
      <c r="E108" t="s">
        <v>19</v>
      </c>
      <c r="F108" s="20" t="e">
        <f>IF(#REF!="XXXXX",0,#REF!)</f>
        <v>#REF!</v>
      </c>
    </row>
    <row r="109" spans="1:6" ht="14.25">
      <c r="A109" s="55" t="e">
        <f t="shared" si="1"/>
        <v>#REF!</v>
      </c>
      <c r="B109" s="56" t="e">
        <f>#REF!</f>
        <v>#REF!</v>
      </c>
      <c r="C109" s="54" t="s">
        <v>77</v>
      </c>
      <c r="D109" t="s">
        <v>23</v>
      </c>
      <c r="E109" t="s">
        <v>20</v>
      </c>
      <c r="F109" s="20" t="e">
        <f>IF(#REF!="XXXXX",0,#REF!)</f>
        <v>#REF!</v>
      </c>
    </row>
    <row r="110" spans="1:6" ht="14.25">
      <c r="A110" s="55" t="e">
        <f t="shared" si="1"/>
        <v>#REF!</v>
      </c>
      <c r="B110" s="56" t="e">
        <f>#REF!</f>
        <v>#REF!</v>
      </c>
      <c r="C110" s="54" t="s">
        <v>227</v>
      </c>
      <c r="D110" t="s">
        <v>23</v>
      </c>
      <c r="E110" t="s">
        <v>18</v>
      </c>
      <c r="F110" s="20" t="e">
        <f>IF(#REF!="XXXXX",0,#REF!)</f>
        <v>#REF!</v>
      </c>
    </row>
    <row r="111" spans="1:6" ht="14.25">
      <c r="A111" s="55" t="e">
        <f t="shared" si="1"/>
        <v>#REF!</v>
      </c>
      <c r="B111" s="56" t="e">
        <f>#REF!</f>
        <v>#REF!</v>
      </c>
      <c r="C111" s="54" t="s">
        <v>227</v>
      </c>
      <c r="D111" t="s">
        <v>23</v>
      </c>
      <c r="E111" t="s">
        <v>19</v>
      </c>
      <c r="F111" s="20" t="e">
        <f>IF(#REF!="XXXXX",0,#REF!)</f>
        <v>#REF!</v>
      </c>
    </row>
    <row r="112" spans="1:6" ht="14.25">
      <c r="A112" s="55" t="e">
        <f t="shared" si="1"/>
        <v>#REF!</v>
      </c>
      <c r="B112" s="56" t="e">
        <f>#REF!</f>
        <v>#REF!</v>
      </c>
      <c r="C112" s="54" t="s">
        <v>227</v>
      </c>
      <c r="D112" t="s">
        <v>23</v>
      </c>
      <c r="E112" t="s">
        <v>20</v>
      </c>
      <c r="F112" s="20" t="e">
        <f>IF(#REF!="XXXXX",0,#REF!)</f>
        <v>#REF!</v>
      </c>
    </row>
    <row r="113" spans="1:6" ht="14.25">
      <c r="A113" s="55" t="e">
        <f t="shared" si="1"/>
        <v>#REF!</v>
      </c>
      <c r="B113" s="56" t="e">
        <f>#REF!</f>
        <v>#REF!</v>
      </c>
      <c r="C113" s="54" t="s">
        <v>228</v>
      </c>
      <c r="D113" t="s">
        <v>23</v>
      </c>
      <c r="E113" t="s">
        <v>18</v>
      </c>
      <c r="F113" s="20" t="e">
        <f>IF(#REF!="XXXXX",0,#REF!)</f>
        <v>#REF!</v>
      </c>
    </row>
    <row r="114" spans="1:6" ht="14.25">
      <c r="A114" s="55" t="e">
        <f t="shared" si="1"/>
        <v>#REF!</v>
      </c>
      <c r="B114" s="56" t="e">
        <f>#REF!</f>
        <v>#REF!</v>
      </c>
      <c r="C114" s="54" t="s">
        <v>228</v>
      </c>
      <c r="D114" t="s">
        <v>23</v>
      </c>
      <c r="E114" t="s">
        <v>19</v>
      </c>
      <c r="F114" s="20" t="e">
        <f>IF(#REF!="XXXXX",0,#REF!)</f>
        <v>#REF!</v>
      </c>
    </row>
    <row r="115" spans="1:6" ht="14.25">
      <c r="A115" s="55" t="e">
        <f t="shared" si="1"/>
        <v>#REF!</v>
      </c>
      <c r="B115" s="56" t="e">
        <f>#REF!</f>
        <v>#REF!</v>
      </c>
      <c r="C115" s="54" t="s">
        <v>228</v>
      </c>
      <c r="D115" t="s">
        <v>23</v>
      </c>
      <c r="E115" t="s">
        <v>20</v>
      </c>
      <c r="F115" s="20" t="e">
        <f>IF(#REF!="XXXXX",0,#REF!)</f>
        <v>#REF!</v>
      </c>
    </row>
    <row r="116" spans="1:6" ht="14.25">
      <c r="A116" s="55" t="e">
        <f t="shared" si="1"/>
        <v>#REF!</v>
      </c>
      <c r="B116" s="56" t="e">
        <f>#REF!</f>
        <v>#REF!</v>
      </c>
      <c r="C116" s="54" t="s">
        <v>229</v>
      </c>
      <c r="D116" t="s">
        <v>23</v>
      </c>
      <c r="E116" t="s">
        <v>18</v>
      </c>
      <c r="F116" s="20" t="e">
        <f>IF(#REF!="XXXXX",0,#REF!)</f>
        <v>#REF!</v>
      </c>
    </row>
    <row r="117" spans="1:6" ht="14.25">
      <c r="A117" s="55" t="e">
        <f t="shared" si="1"/>
        <v>#REF!</v>
      </c>
      <c r="B117" s="56" t="e">
        <f>#REF!</f>
        <v>#REF!</v>
      </c>
      <c r="C117" s="54" t="s">
        <v>229</v>
      </c>
      <c r="D117" t="s">
        <v>23</v>
      </c>
      <c r="E117" t="s">
        <v>19</v>
      </c>
      <c r="F117" s="20" t="e">
        <f>IF(#REF!="XXXXX",0,#REF!)</f>
        <v>#REF!</v>
      </c>
    </row>
    <row r="118" spans="1:6" ht="14.25">
      <c r="A118" s="55" t="e">
        <f t="shared" si="1"/>
        <v>#REF!</v>
      </c>
      <c r="B118" s="56" t="e">
        <f>#REF!</f>
        <v>#REF!</v>
      </c>
      <c r="C118" s="54" t="s">
        <v>229</v>
      </c>
      <c r="D118" t="s">
        <v>23</v>
      </c>
      <c r="E118" t="s">
        <v>20</v>
      </c>
      <c r="F118" s="20" t="e">
        <f>IF(#REF!="XXXXX",0,#REF!)</f>
        <v>#REF!</v>
      </c>
    </row>
    <row r="119" spans="1:6" ht="14.25">
      <c r="A119" s="55" t="e">
        <f t="shared" si="1"/>
        <v>#REF!</v>
      </c>
      <c r="B119" s="56" t="e">
        <f>#REF!</f>
        <v>#REF!</v>
      </c>
      <c r="C119" s="54" t="s">
        <v>230</v>
      </c>
      <c r="D119" t="s">
        <v>23</v>
      </c>
      <c r="E119" t="s">
        <v>18</v>
      </c>
      <c r="F119" s="20" t="e">
        <f>IF(#REF!="XXXXX",0,#REF!)</f>
        <v>#REF!</v>
      </c>
    </row>
    <row r="120" spans="1:6" ht="14.25">
      <c r="A120" s="55" t="e">
        <f t="shared" si="1"/>
        <v>#REF!</v>
      </c>
      <c r="B120" s="56" t="e">
        <f>#REF!</f>
        <v>#REF!</v>
      </c>
      <c r="C120" s="54" t="s">
        <v>230</v>
      </c>
      <c r="D120" t="s">
        <v>23</v>
      </c>
      <c r="E120" t="s">
        <v>19</v>
      </c>
      <c r="F120" s="20" t="e">
        <f>IF(#REF!="XXXXX",0,#REF!)</f>
        <v>#REF!</v>
      </c>
    </row>
    <row r="121" spans="1:6" ht="14.25">
      <c r="A121" s="55" t="e">
        <f t="shared" si="1"/>
        <v>#REF!</v>
      </c>
      <c r="B121" s="56" t="e">
        <f>#REF!</f>
        <v>#REF!</v>
      </c>
      <c r="C121" s="54" t="s">
        <v>230</v>
      </c>
      <c r="D121" t="s">
        <v>23</v>
      </c>
      <c r="E121" t="s">
        <v>20</v>
      </c>
      <c r="F121" s="20" t="e">
        <f>IF(#REF!="XXXXX",0,#REF!)</f>
        <v>#REF!</v>
      </c>
    </row>
    <row r="122" spans="1:6" ht="14.25">
      <c r="A122" s="55" t="e">
        <f t="shared" si="1"/>
        <v>#REF!</v>
      </c>
      <c r="B122" s="56" t="e">
        <f>#REF!</f>
        <v>#REF!</v>
      </c>
      <c r="C122" s="54" t="s">
        <v>231</v>
      </c>
      <c r="D122" t="s">
        <v>23</v>
      </c>
      <c r="E122" t="s">
        <v>18</v>
      </c>
      <c r="F122" s="20" t="e">
        <f>IF(#REF!="XXXXX",0,#REF!)</f>
        <v>#REF!</v>
      </c>
    </row>
    <row r="123" spans="1:6" ht="15" customHeight="1">
      <c r="A123" s="55" t="e">
        <f t="shared" si="1"/>
        <v>#REF!</v>
      </c>
      <c r="B123" s="56" t="e">
        <f>#REF!</f>
        <v>#REF!</v>
      </c>
      <c r="C123" s="54" t="s">
        <v>231</v>
      </c>
      <c r="D123" t="s">
        <v>23</v>
      </c>
      <c r="E123" t="s">
        <v>19</v>
      </c>
      <c r="F123" s="20" t="e">
        <f>IF(#REF!="XXXXX",0,#REF!)</f>
        <v>#REF!</v>
      </c>
    </row>
    <row r="124" spans="1:6" ht="15" customHeight="1">
      <c r="A124" s="55" t="e">
        <f t="shared" si="1"/>
        <v>#REF!</v>
      </c>
      <c r="B124" s="56" t="e">
        <f>#REF!</f>
        <v>#REF!</v>
      </c>
      <c r="C124" s="54" t="s">
        <v>231</v>
      </c>
      <c r="D124" t="s">
        <v>23</v>
      </c>
      <c r="E124" t="s">
        <v>20</v>
      </c>
      <c r="F124" s="20" t="e">
        <f>IF(#REF!="XXXXX",0,#REF!)</f>
        <v>#REF!</v>
      </c>
    </row>
    <row r="125" spans="1:6" ht="15" customHeight="1">
      <c r="A125" s="55" t="e">
        <f t="shared" si="1"/>
        <v>#REF!</v>
      </c>
      <c r="B125" s="56" t="e">
        <f>#REF!</f>
        <v>#REF!</v>
      </c>
      <c r="C125" s="54" t="s">
        <v>78</v>
      </c>
      <c r="D125" t="s">
        <v>23</v>
      </c>
      <c r="E125" t="s">
        <v>18</v>
      </c>
      <c r="F125" s="20" t="e">
        <f>IF(#REF!="XXXXX",0,#REF!)</f>
        <v>#REF!</v>
      </c>
    </row>
    <row r="126" spans="1:6" ht="14.25">
      <c r="A126" s="55" t="e">
        <f t="shared" si="1"/>
        <v>#REF!</v>
      </c>
      <c r="B126" s="56" t="e">
        <f>#REF!</f>
        <v>#REF!</v>
      </c>
      <c r="C126" s="54" t="s">
        <v>78</v>
      </c>
      <c r="D126" t="s">
        <v>23</v>
      </c>
      <c r="E126" t="s">
        <v>19</v>
      </c>
      <c r="F126" s="20" t="e">
        <f>IF(#REF!="XXXXX",0,#REF!)</f>
        <v>#REF!</v>
      </c>
    </row>
    <row r="127" spans="1:6" ht="14.25">
      <c r="A127" s="55" t="e">
        <f t="shared" si="1"/>
        <v>#REF!</v>
      </c>
      <c r="B127" s="56" t="e">
        <f>#REF!</f>
        <v>#REF!</v>
      </c>
      <c r="C127" s="54" t="s">
        <v>78</v>
      </c>
      <c r="D127" t="s">
        <v>23</v>
      </c>
      <c r="E127" t="s">
        <v>20</v>
      </c>
      <c r="F127" s="20" t="e">
        <f>IF(#REF!="XXXXX",0,#REF!)</f>
        <v>#REF!</v>
      </c>
    </row>
    <row r="128" spans="1:6" ht="14.25">
      <c r="A128" s="55" t="e">
        <f t="shared" si="1"/>
        <v>#REF!</v>
      </c>
      <c r="B128" s="56" t="e">
        <f>#REF!</f>
        <v>#REF!</v>
      </c>
      <c r="C128" s="54" t="s">
        <v>79</v>
      </c>
      <c r="D128" t="s">
        <v>23</v>
      </c>
      <c r="E128" t="s">
        <v>18</v>
      </c>
      <c r="F128" s="20" t="e">
        <f>IF(#REF!="XXXXX",0,#REF!)</f>
        <v>#REF!</v>
      </c>
    </row>
    <row r="129" spans="1:6" ht="14.25">
      <c r="A129" s="55" t="e">
        <f t="shared" si="1"/>
        <v>#REF!</v>
      </c>
      <c r="B129" s="56" t="e">
        <f>#REF!</f>
        <v>#REF!</v>
      </c>
      <c r="C129" s="54" t="s">
        <v>79</v>
      </c>
      <c r="D129" t="s">
        <v>23</v>
      </c>
      <c r="E129" t="s">
        <v>19</v>
      </c>
      <c r="F129" s="20" t="e">
        <f>IF(#REF!="XXXXX",0,#REF!)</f>
        <v>#REF!</v>
      </c>
    </row>
    <row r="130" spans="1:6" ht="14.25">
      <c r="A130" s="55" t="e">
        <f t="shared" si="1"/>
        <v>#REF!</v>
      </c>
      <c r="B130" s="56" t="e">
        <f>#REF!</f>
        <v>#REF!</v>
      </c>
      <c r="C130" s="54" t="s">
        <v>79</v>
      </c>
      <c r="D130" t="s">
        <v>23</v>
      </c>
      <c r="E130" t="s">
        <v>20</v>
      </c>
      <c r="F130" s="20" t="e">
        <f>IF(#REF!="XXXXX",0,#REF!)</f>
        <v>#REF!</v>
      </c>
    </row>
    <row r="131" spans="1:6" ht="14.25">
      <c r="A131" s="55" t="e">
        <f t="shared" si="1"/>
        <v>#REF!</v>
      </c>
      <c r="B131" s="56" t="e">
        <f>#REF!</f>
        <v>#REF!</v>
      </c>
      <c r="C131" s="54" t="s">
        <v>232</v>
      </c>
      <c r="D131" t="s">
        <v>23</v>
      </c>
      <c r="E131" t="s">
        <v>18</v>
      </c>
      <c r="F131" s="20" t="e">
        <f>IF(#REF!="XXXXX",0,#REF!)</f>
        <v>#REF!</v>
      </c>
    </row>
    <row r="132" spans="1:6" ht="14.25">
      <c r="A132" s="55" t="e">
        <f t="shared" ref="A132:A160" si="2">A131</f>
        <v>#REF!</v>
      </c>
      <c r="B132" s="56" t="e">
        <f>#REF!</f>
        <v>#REF!</v>
      </c>
      <c r="C132" s="54" t="s">
        <v>232</v>
      </c>
      <c r="D132" t="s">
        <v>23</v>
      </c>
      <c r="E132" t="s">
        <v>19</v>
      </c>
      <c r="F132" s="20" t="e">
        <f>IF(#REF!="XXXXX",0,#REF!)</f>
        <v>#REF!</v>
      </c>
    </row>
    <row r="133" spans="1:6" ht="14.25">
      <c r="A133" s="55" t="e">
        <f t="shared" si="2"/>
        <v>#REF!</v>
      </c>
      <c r="B133" s="56" t="e">
        <f>#REF!</f>
        <v>#REF!</v>
      </c>
      <c r="C133" s="54" t="s">
        <v>232</v>
      </c>
      <c r="D133" t="s">
        <v>23</v>
      </c>
      <c r="E133" t="s">
        <v>20</v>
      </c>
      <c r="F133" s="20" t="e">
        <f>IF(#REF!="XXXXX",0,#REF!)</f>
        <v>#REF!</v>
      </c>
    </row>
    <row r="134" spans="1:6" ht="14.25">
      <c r="A134" s="55" t="e">
        <f t="shared" si="2"/>
        <v>#REF!</v>
      </c>
      <c r="B134" s="56" t="e">
        <f>#REF!</f>
        <v>#REF!</v>
      </c>
      <c r="C134" s="54" t="s">
        <v>235</v>
      </c>
      <c r="D134" t="s">
        <v>24</v>
      </c>
      <c r="E134" t="s">
        <v>18</v>
      </c>
      <c r="F134" s="20" t="e">
        <f>IF(#REF!="XXXXX",0,#REF!)</f>
        <v>#REF!</v>
      </c>
    </row>
    <row r="135" spans="1:6" ht="14.25">
      <c r="A135" s="55" t="e">
        <f t="shared" si="2"/>
        <v>#REF!</v>
      </c>
      <c r="B135" s="56" t="e">
        <f>#REF!</f>
        <v>#REF!</v>
      </c>
      <c r="C135" s="54" t="s">
        <v>235</v>
      </c>
      <c r="D135" t="s">
        <v>24</v>
      </c>
      <c r="E135" t="s">
        <v>19</v>
      </c>
      <c r="F135" s="20" t="e">
        <f>IF(#REF!="XXXXX",0,#REF!)</f>
        <v>#REF!</v>
      </c>
    </row>
    <row r="136" spans="1:6" ht="14.25">
      <c r="A136" s="55" t="e">
        <f t="shared" si="2"/>
        <v>#REF!</v>
      </c>
      <c r="B136" s="56" t="e">
        <f>#REF!</f>
        <v>#REF!</v>
      </c>
      <c r="C136" s="54" t="s">
        <v>235</v>
      </c>
      <c r="D136" t="s">
        <v>24</v>
      </c>
      <c r="E136" t="s">
        <v>20</v>
      </c>
      <c r="F136" s="20" t="e">
        <f>IF(#REF!="XXXXX",0,#REF!)</f>
        <v>#REF!</v>
      </c>
    </row>
    <row r="137" spans="1:6" ht="14.25">
      <c r="A137" s="55" t="e">
        <f t="shared" si="2"/>
        <v>#REF!</v>
      </c>
      <c r="B137" s="56" t="e">
        <f>#REF!</f>
        <v>#REF!</v>
      </c>
      <c r="C137" s="54" t="s">
        <v>236</v>
      </c>
      <c r="D137" t="s">
        <v>24</v>
      </c>
      <c r="E137" t="s">
        <v>18</v>
      </c>
      <c r="F137" s="20" t="e">
        <f>IF(#REF!="XXXXX",0,#REF!)</f>
        <v>#REF!</v>
      </c>
    </row>
    <row r="138" spans="1:6" ht="14.25">
      <c r="A138" s="55" t="e">
        <f t="shared" si="2"/>
        <v>#REF!</v>
      </c>
      <c r="B138" s="56" t="e">
        <f>#REF!</f>
        <v>#REF!</v>
      </c>
      <c r="C138" s="54" t="s">
        <v>236</v>
      </c>
      <c r="D138" t="s">
        <v>24</v>
      </c>
      <c r="E138" t="s">
        <v>19</v>
      </c>
      <c r="F138" s="20" t="e">
        <f>IF(#REF!="XXXXX",0,#REF!)</f>
        <v>#REF!</v>
      </c>
    </row>
    <row r="139" spans="1:6" ht="14.25">
      <c r="A139" s="55" t="e">
        <f t="shared" si="2"/>
        <v>#REF!</v>
      </c>
      <c r="B139" s="56" t="e">
        <f>#REF!</f>
        <v>#REF!</v>
      </c>
      <c r="C139" s="54" t="s">
        <v>236</v>
      </c>
      <c r="D139" t="s">
        <v>24</v>
      </c>
      <c r="E139" t="s">
        <v>20</v>
      </c>
      <c r="F139" s="20" t="e">
        <f>IF(#REF!="XXXXX",0,#REF!)</f>
        <v>#REF!</v>
      </c>
    </row>
    <row r="140" spans="1:6" ht="14.25">
      <c r="A140" s="55" t="e">
        <f t="shared" si="2"/>
        <v>#REF!</v>
      </c>
      <c r="B140" s="56" t="e">
        <f>#REF!</f>
        <v>#REF!</v>
      </c>
      <c r="C140" s="54" t="s">
        <v>237</v>
      </c>
      <c r="D140" t="s">
        <v>24</v>
      </c>
      <c r="E140" t="s">
        <v>18</v>
      </c>
      <c r="F140" s="20" t="e">
        <f>IF(#REF!="XXXXX",0,#REF!)</f>
        <v>#REF!</v>
      </c>
    </row>
    <row r="141" spans="1:6" ht="14.25">
      <c r="A141" s="55" t="e">
        <f t="shared" si="2"/>
        <v>#REF!</v>
      </c>
      <c r="B141" s="56" t="e">
        <f>#REF!</f>
        <v>#REF!</v>
      </c>
      <c r="C141" s="54" t="s">
        <v>237</v>
      </c>
      <c r="D141" t="s">
        <v>24</v>
      </c>
      <c r="E141" t="s">
        <v>19</v>
      </c>
      <c r="F141" s="20" t="e">
        <f>IF(#REF!="XXXXX",0,#REF!)</f>
        <v>#REF!</v>
      </c>
    </row>
    <row r="142" spans="1:6" ht="14.25">
      <c r="A142" s="55" t="e">
        <f t="shared" si="2"/>
        <v>#REF!</v>
      </c>
      <c r="B142" s="56" t="e">
        <f>#REF!</f>
        <v>#REF!</v>
      </c>
      <c r="C142" s="54" t="s">
        <v>237</v>
      </c>
      <c r="D142" t="s">
        <v>24</v>
      </c>
      <c r="E142" t="s">
        <v>20</v>
      </c>
      <c r="F142" s="20" t="e">
        <f>IF(#REF!="XXXXX",0,#REF!)</f>
        <v>#REF!</v>
      </c>
    </row>
    <row r="143" spans="1:6" ht="14.25">
      <c r="A143" s="55" t="e">
        <f t="shared" si="2"/>
        <v>#REF!</v>
      </c>
      <c r="B143" s="56" t="e">
        <f>#REF!</f>
        <v>#REF!</v>
      </c>
      <c r="C143" s="54" t="s">
        <v>238</v>
      </c>
      <c r="D143" t="s">
        <v>24</v>
      </c>
      <c r="E143" t="s">
        <v>18</v>
      </c>
      <c r="F143" s="20" t="e">
        <f>IF(#REF!="XXXXX",0,#REF!)</f>
        <v>#REF!</v>
      </c>
    </row>
    <row r="144" spans="1:6" ht="14.25">
      <c r="A144" s="55" t="e">
        <f t="shared" si="2"/>
        <v>#REF!</v>
      </c>
      <c r="B144" s="56" t="e">
        <f>#REF!</f>
        <v>#REF!</v>
      </c>
      <c r="C144" s="54" t="s">
        <v>238</v>
      </c>
      <c r="D144" t="s">
        <v>24</v>
      </c>
      <c r="E144" t="s">
        <v>19</v>
      </c>
      <c r="F144" s="20" t="e">
        <f>IF(#REF!="XXXXX",0,#REF!)</f>
        <v>#REF!</v>
      </c>
    </row>
    <row r="145" spans="1:6" ht="14.25">
      <c r="A145" s="55" t="e">
        <f t="shared" si="2"/>
        <v>#REF!</v>
      </c>
      <c r="B145" s="56" t="e">
        <f>#REF!</f>
        <v>#REF!</v>
      </c>
      <c r="C145" s="54" t="s">
        <v>238</v>
      </c>
      <c r="D145" t="s">
        <v>24</v>
      </c>
      <c r="E145" t="s">
        <v>20</v>
      </c>
      <c r="F145" s="20" t="e">
        <f>IF(#REF!="XXXXX",0,#REF!)</f>
        <v>#REF!</v>
      </c>
    </row>
    <row r="146" spans="1:6" ht="14.25">
      <c r="A146" s="55" t="e">
        <f t="shared" si="2"/>
        <v>#REF!</v>
      </c>
      <c r="B146" s="56" t="e">
        <f>#REF!</f>
        <v>#REF!</v>
      </c>
      <c r="C146" s="54" t="s">
        <v>239</v>
      </c>
      <c r="D146" t="s">
        <v>24</v>
      </c>
      <c r="E146" t="s">
        <v>18</v>
      </c>
      <c r="F146" s="20" t="e">
        <f>IF(#REF!="XXXXX",0,#REF!)</f>
        <v>#REF!</v>
      </c>
    </row>
    <row r="147" spans="1:6" ht="14.25">
      <c r="A147" s="55" t="e">
        <f t="shared" si="2"/>
        <v>#REF!</v>
      </c>
      <c r="B147" s="56" t="e">
        <f>#REF!</f>
        <v>#REF!</v>
      </c>
      <c r="C147" s="54" t="s">
        <v>239</v>
      </c>
      <c r="D147" t="s">
        <v>24</v>
      </c>
      <c r="E147" t="s">
        <v>19</v>
      </c>
      <c r="F147" s="20" t="e">
        <f>IF(#REF!="XXXXX",0,#REF!)</f>
        <v>#REF!</v>
      </c>
    </row>
    <row r="148" spans="1:6" ht="14.25">
      <c r="A148" s="55" t="e">
        <f t="shared" si="2"/>
        <v>#REF!</v>
      </c>
      <c r="B148" s="56" t="e">
        <f>#REF!</f>
        <v>#REF!</v>
      </c>
      <c r="C148" s="54" t="s">
        <v>239</v>
      </c>
      <c r="D148" t="s">
        <v>24</v>
      </c>
      <c r="E148" t="s">
        <v>20</v>
      </c>
      <c r="F148" s="20" t="e">
        <f>IF(#REF!="XXXXX",0,#REF!)</f>
        <v>#REF!</v>
      </c>
    </row>
    <row r="149" spans="1:6" ht="14.25">
      <c r="A149" s="55" t="e">
        <f t="shared" si="2"/>
        <v>#REF!</v>
      </c>
      <c r="B149" s="56" t="e">
        <f>#REF!</f>
        <v>#REF!</v>
      </c>
      <c r="C149" s="54" t="s">
        <v>240</v>
      </c>
      <c r="D149" t="s">
        <v>24</v>
      </c>
      <c r="E149" t="s">
        <v>18</v>
      </c>
      <c r="F149" s="20" t="e">
        <f>IF(#REF!="XXXXX",0,#REF!)</f>
        <v>#REF!</v>
      </c>
    </row>
    <row r="150" spans="1:6" ht="14.25">
      <c r="A150" s="55" t="e">
        <f t="shared" si="2"/>
        <v>#REF!</v>
      </c>
      <c r="B150" s="56" t="e">
        <f>#REF!</f>
        <v>#REF!</v>
      </c>
      <c r="C150" s="54" t="s">
        <v>240</v>
      </c>
      <c r="D150" t="s">
        <v>24</v>
      </c>
      <c r="E150" t="s">
        <v>19</v>
      </c>
      <c r="F150" s="20" t="e">
        <f>IF(#REF!="XXXXX",0,#REF!)</f>
        <v>#REF!</v>
      </c>
    </row>
    <row r="151" spans="1:6" ht="14.25">
      <c r="A151" s="55" t="e">
        <f t="shared" si="2"/>
        <v>#REF!</v>
      </c>
      <c r="B151" s="56" t="e">
        <f>#REF!</f>
        <v>#REF!</v>
      </c>
      <c r="C151" s="54" t="s">
        <v>240</v>
      </c>
      <c r="D151" t="s">
        <v>24</v>
      </c>
      <c r="E151" t="s">
        <v>20</v>
      </c>
      <c r="F151" s="20" t="e">
        <f>IF(#REF!="XXXXX",0,#REF!)</f>
        <v>#REF!</v>
      </c>
    </row>
    <row r="152" spans="1:6" ht="14.25">
      <c r="A152" s="55" t="e">
        <f t="shared" si="2"/>
        <v>#REF!</v>
      </c>
      <c r="B152" s="56" t="e">
        <f>#REF!</f>
        <v>#REF!</v>
      </c>
      <c r="C152" s="54" t="s">
        <v>241</v>
      </c>
      <c r="D152" t="s">
        <v>24</v>
      </c>
      <c r="E152" t="s">
        <v>18</v>
      </c>
      <c r="F152" s="20" t="e">
        <f>IF(#REF!="XXXXX",0,#REF!)</f>
        <v>#REF!</v>
      </c>
    </row>
    <row r="153" spans="1:6" ht="14.25">
      <c r="A153" s="55" t="e">
        <f t="shared" si="2"/>
        <v>#REF!</v>
      </c>
      <c r="B153" s="56" t="e">
        <f>#REF!</f>
        <v>#REF!</v>
      </c>
      <c r="C153" s="54" t="s">
        <v>241</v>
      </c>
      <c r="D153" t="s">
        <v>24</v>
      </c>
      <c r="E153" t="s">
        <v>19</v>
      </c>
      <c r="F153" s="20" t="e">
        <f>IF(#REF!="XXXXX",0,#REF!)</f>
        <v>#REF!</v>
      </c>
    </row>
    <row r="154" spans="1:6" ht="14.25">
      <c r="A154" s="55" t="e">
        <f t="shared" si="2"/>
        <v>#REF!</v>
      </c>
      <c r="B154" s="56" t="e">
        <f>#REF!</f>
        <v>#REF!</v>
      </c>
      <c r="C154" s="54" t="s">
        <v>241</v>
      </c>
      <c r="D154" t="s">
        <v>24</v>
      </c>
      <c r="E154" t="s">
        <v>20</v>
      </c>
      <c r="F154" s="20" t="e">
        <f>IF(#REF!="XXXXX",0,#REF!)</f>
        <v>#REF!</v>
      </c>
    </row>
    <row r="155" spans="1:6" ht="14.25">
      <c r="A155" s="55" t="e">
        <f t="shared" si="2"/>
        <v>#REF!</v>
      </c>
      <c r="B155" s="56" t="e">
        <f>#REF!</f>
        <v>#REF!</v>
      </c>
      <c r="C155" s="54" t="s">
        <v>242</v>
      </c>
      <c r="D155" t="s">
        <v>24</v>
      </c>
      <c r="E155" t="s">
        <v>18</v>
      </c>
      <c r="F155" s="20" t="e">
        <f>IF(#REF!="XXXXX",0,#REF!)</f>
        <v>#REF!</v>
      </c>
    </row>
    <row r="156" spans="1:6" ht="14.25">
      <c r="A156" s="55" t="e">
        <f t="shared" si="2"/>
        <v>#REF!</v>
      </c>
      <c r="B156" s="56" t="e">
        <f>#REF!</f>
        <v>#REF!</v>
      </c>
      <c r="C156" s="54" t="s">
        <v>242</v>
      </c>
      <c r="D156" t="s">
        <v>24</v>
      </c>
      <c r="E156" t="s">
        <v>19</v>
      </c>
      <c r="F156" s="20" t="e">
        <f>IF(#REF!="XXXXX",0,#REF!)</f>
        <v>#REF!</v>
      </c>
    </row>
    <row r="157" spans="1:6" ht="14.25">
      <c r="A157" s="55" t="e">
        <f t="shared" si="2"/>
        <v>#REF!</v>
      </c>
      <c r="B157" s="56" t="e">
        <f>#REF!</f>
        <v>#REF!</v>
      </c>
      <c r="C157" s="54" t="s">
        <v>242</v>
      </c>
      <c r="D157" t="s">
        <v>24</v>
      </c>
      <c r="E157" t="s">
        <v>20</v>
      </c>
      <c r="F157" s="20" t="e">
        <f>IF(#REF!="XXXXX",0,#REF!)</f>
        <v>#REF!</v>
      </c>
    </row>
    <row r="158" spans="1:6" ht="14.25">
      <c r="A158" s="55" t="e">
        <f t="shared" si="2"/>
        <v>#REF!</v>
      </c>
      <c r="B158" s="56" t="e">
        <f>#REF!</f>
        <v>#REF!</v>
      </c>
      <c r="C158" s="54" t="s">
        <v>154</v>
      </c>
      <c r="D158" t="s">
        <v>24</v>
      </c>
      <c r="E158" t="s">
        <v>18</v>
      </c>
      <c r="F158" s="20" t="e">
        <f>IF(#REF!="XXXXX",0,#REF!)</f>
        <v>#REF!</v>
      </c>
    </row>
    <row r="159" spans="1:6" ht="14.25">
      <c r="A159" s="55" t="e">
        <f t="shared" si="2"/>
        <v>#REF!</v>
      </c>
      <c r="B159" s="56" t="e">
        <f>#REF!</f>
        <v>#REF!</v>
      </c>
      <c r="C159" s="54" t="s">
        <v>154</v>
      </c>
      <c r="D159" t="s">
        <v>24</v>
      </c>
      <c r="E159" t="s">
        <v>19</v>
      </c>
      <c r="F159" s="20" t="e">
        <f>IF(#REF!="XXXXX",0,#REF!)</f>
        <v>#REF!</v>
      </c>
    </row>
    <row r="160" spans="1:6" ht="14.25">
      <c r="A160" s="55" t="e">
        <f t="shared" si="2"/>
        <v>#REF!</v>
      </c>
      <c r="B160" s="56" t="e">
        <f>#REF!</f>
        <v>#REF!</v>
      </c>
      <c r="C160" s="54" t="s">
        <v>154</v>
      </c>
      <c r="D160" t="s">
        <v>24</v>
      </c>
      <c r="E160" t="s">
        <v>20</v>
      </c>
      <c r="F160" s="20" t="e">
        <f>IF(#REF!="XXXXX",0,#REF!)</f>
        <v>#REF!</v>
      </c>
    </row>
  </sheetData>
  <phoneticPr fontId="2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4"/>
  <sheetViews>
    <sheetView zoomScaleNormal="100" zoomScaleSheetLayoutView="100" workbookViewId="0">
      <selection activeCell="C6" sqref="C6"/>
    </sheetView>
  </sheetViews>
  <sheetFormatPr defaultColWidth="8.85546875" defaultRowHeight="12.75"/>
  <cols>
    <col min="1" max="1" width="18.42578125" style="73" customWidth="1"/>
    <col min="2" max="2" width="11.42578125" style="56" customWidth="1"/>
    <col min="3" max="3" width="36.28515625" bestFit="1" customWidth="1"/>
    <col min="4" max="4" width="21.7109375" bestFit="1" customWidth="1"/>
    <col min="5" max="5" width="13.85546875" customWidth="1"/>
    <col min="6" max="6" width="14.85546875" style="65" customWidth="1"/>
    <col min="7" max="7" width="17" style="56" customWidth="1"/>
    <col min="8" max="9" width="12.28515625" style="56" customWidth="1"/>
    <col min="10" max="10" width="10" style="56" customWidth="1"/>
  </cols>
  <sheetData>
    <row r="1" spans="1:10">
      <c r="A1" s="73" t="s">
        <v>25</v>
      </c>
      <c r="B1" s="56" t="s">
        <v>119</v>
      </c>
      <c r="C1" t="s">
        <v>71</v>
      </c>
      <c r="D1" t="s">
        <v>17</v>
      </c>
      <c r="E1" t="s">
        <v>193</v>
      </c>
      <c r="F1" s="65" t="s">
        <v>70</v>
      </c>
      <c r="G1" s="56" t="s">
        <v>26</v>
      </c>
      <c r="H1" s="56" t="s">
        <v>47</v>
      </c>
      <c r="I1" s="56" t="s">
        <v>46</v>
      </c>
      <c r="J1" s="56" t="s">
        <v>48</v>
      </c>
    </row>
    <row r="2" spans="1:10" s="48" customFormat="1" ht="14.25">
      <c r="A2" s="74" t="e">
        <f>"8/31/"&amp;RIGHT(#REF!,4)</f>
        <v>#REF!</v>
      </c>
      <c r="B2" s="63" t="e">
        <f>#REF!</f>
        <v>#REF!</v>
      </c>
      <c r="C2" s="49" t="s">
        <v>155</v>
      </c>
      <c r="D2" s="48" t="s">
        <v>57</v>
      </c>
      <c r="E2" s="48" t="s">
        <v>18</v>
      </c>
      <c r="F2" s="64" t="e">
        <f>#REF!</f>
        <v>#REF!</v>
      </c>
      <c r="G2" s="66">
        <v>12</v>
      </c>
      <c r="H2" s="63"/>
      <c r="I2" s="63"/>
      <c r="J2" s="63"/>
    </row>
    <row r="3" spans="1:10" s="48" customFormat="1" ht="14.25">
      <c r="A3" s="74" t="e">
        <f>A2</f>
        <v>#REF!</v>
      </c>
      <c r="B3" s="63" t="e">
        <f>#REF!</f>
        <v>#REF!</v>
      </c>
      <c r="C3" s="49" t="s">
        <v>84</v>
      </c>
      <c r="D3" s="48" t="s">
        <v>57</v>
      </c>
      <c r="E3" s="48" t="s">
        <v>18</v>
      </c>
      <c r="F3" s="64" t="e">
        <f>#REF!</f>
        <v>#REF!</v>
      </c>
      <c r="G3" s="66">
        <v>13</v>
      </c>
      <c r="H3" s="63"/>
      <c r="I3" s="63"/>
      <c r="J3" s="63"/>
    </row>
    <row r="4" spans="1:10" s="48" customFormat="1" ht="14.25" customHeight="1">
      <c r="A4" s="74" t="e">
        <f t="shared" ref="A4:A68" si="0">A3</f>
        <v>#REF!</v>
      </c>
      <c r="B4" s="63" t="e">
        <f>#REF!</f>
        <v>#REF!</v>
      </c>
      <c r="C4" s="49" t="s">
        <v>85</v>
      </c>
      <c r="D4" s="48" t="s">
        <v>57</v>
      </c>
      <c r="E4" s="48" t="s">
        <v>18</v>
      </c>
      <c r="F4" s="64" t="e">
        <f>#REF!</f>
        <v>#REF!</v>
      </c>
      <c r="G4" s="66">
        <v>14</v>
      </c>
      <c r="H4" s="63"/>
      <c r="I4" s="63"/>
      <c r="J4" s="63"/>
    </row>
    <row r="5" spans="1:10" s="48" customFormat="1" ht="14.25">
      <c r="A5" s="74" t="e">
        <f t="shared" si="0"/>
        <v>#REF!</v>
      </c>
      <c r="B5" s="63" t="e">
        <f>#REF!</f>
        <v>#REF!</v>
      </c>
      <c r="C5" s="49" t="s">
        <v>86</v>
      </c>
      <c r="D5" s="48" t="s">
        <v>57</v>
      </c>
      <c r="E5" s="48" t="s">
        <v>18</v>
      </c>
      <c r="F5" s="64" t="e">
        <f>#REF!</f>
        <v>#REF!</v>
      </c>
      <c r="G5" s="66">
        <v>15</v>
      </c>
      <c r="H5" s="63"/>
      <c r="I5" s="63"/>
      <c r="J5" s="63"/>
    </row>
    <row r="6" spans="1:10" s="48" customFormat="1" ht="14.25">
      <c r="A6" s="74" t="e">
        <f t="shared" si="0"/>
        <v>#REF!</v>
      </c>
      <c r="B6" s="63" t="e">
        <f>#REF!</f>
        <v>#REF!</v>
      </c>
      <c r="C6" s="49" t="s">
        <v>245</v>
      </c>
      <c r="D6" s="48" t="s">
        <v>57</v>
      </c>
      <c r="E6" s="48" t="s">
        <v>18</v>
      </c>
      <c r="F6" s="64" t="e">
        <f>#REF!</f>
        <v>#REF!</v>
      </c>
      <c r="G6" s="66">
        <v>16</v>
      </c>
      <c r="H6" s="63"/>
      <c r="I6" s="63"/>
      <c r="J6" s="63"/>
    </row>
    <row r="7" spans="1:10" s="48" customFormat="1" ht="14.25">
      <c r="A7" s="74" t="e">
        <f t="shared" si="0"/>
        <v>#REF!</v>
      </c>
      <c r="B7" s="63" t="e">
        <f>#REF!</f>
        <v>#REF!</v>
      </c>
      <c r="C7" s="49" t="s">
        <v>157</v>
      </c>
      <c r="D7" s="48" t="s">
        <v>57</v>
      </c>
      <c r="E7" s="48" t="s">
        <v>18</v>
      </c>
      <c r="F7" s="64" t="e">
        <f>#REF!</f>
        <v>#REF!</v>
      </c>
      <c r="G7" s="66">
        <v>17</v>
      </c>
      <c r="H7" s="63"/>
      <c r="I7" s="63"/>
      <c r="J7" s="63"/>
    </row>
    <row r="8" spans="1:10" s="48" customFormat="1" ht="14.25">
      <c r="A8" s="74" t="e">
        <f t="shared" si="0"/>
        <v>#REF!</v>
      </c>
      <c r="B8" s="63" t="e">
        <f>#REF!</f>
        <v>#REF!</v>
      </c>
      <c r="C8" s="49" t="s">
        <v>159</v>
      </c>
      <c r="D8" s="48" t="s">
        <v>57</v>
      </c>
      <c r="E8" s="48" t="s">
        <v>18</v>
      </c>
      <c r="F8" s="64" t="e">
        <f>#REF!</f>
        <v>#REF!</v>
      </c>
      <c r="G8" s="66">
        <v>19</v>
      </c>
      <c r="H8" s="63"/>
      <c r="I8" s="63"/>
      <c r="J8" s="63"/>
    </row>
    <row r="9" spans="1:10" s="48" customFormat="1" ht="14.25">
      <c r="A9" s="74" t="e">
        <f t="shared" si="0"/>
        <v>#REF!</v>
      </c>
      <c r="B9" s="63" t="e">
        <f>#REF!</f>
        <v>#REF!</v>
      </c>
      <c r="C9" s="49" t="s">
        <v>153</v>
      </c>
      <c r="D9" s="48" t="s">
        <v>57</v>
      </c>
      <c r="E9" s="48" t="s">
        <v>18</v>
      </c>
      <c r="F9" s="64" t="e">
        <f>#REF!</f>
        <v>#REF!</v>
      </c>
      <c r="G9" s="66">
        <v>20</v>
      </c>
      <c r="H9" s="63"/>
      <c r="I9" s="63"/>
      <c r="J9" s="63"/>
    </row>
    <row r="10" spans="1:10" s="48" customFormat="1" ht="14.25">
      <c r="A10" s="74" t="e">
        <f t="shared" si="0"/>
        <v>#REF!</v>
      </c>
      <c r="B10" s="63" t="e">
        <f>#REF!</f>
        <v>#REF!</v>
      </c>
      <c r="C10" s="49" t="s">
        <v>161</v>
      </c>
      <c r="D10" s="48" t="s">
        <v>57</v>
      </c>
      <c r="E10" s="48" t="s">
        <v>18</v>
      </c>
      <c r="F10" s="64" t="e">
        <f>#REF!</f>
        <v>#REF!</v>
      </c>
      <c r="G10" s="66">
        <v>21</v>
      </c>
      <c r="H10" s="63"/>
      <c r="I10" s="63"/>
      <c r="J10" s="63"/>
    </row>
    <row r="11" spans="1:10" s="48" customFormat="1" ht="14.25">
      <c r="A11" s="74" t="e">
        <f t="shared" si="0"/>
        <v>#REF!</v>
      </c>
      <c r="B11" s="63" t="e">
        <f>#REF!</f>
        <v>#REF!</v>
      </c>
      <c r="C11" s="49" t="s">
        <v>87</v>
      </c>
      <c r="D11" s="48" t="s">
        <v>57</v>
      </c>
      <c r="E11" s="48" t="s">
        <v>18</v>
      </c>
      <c r="F11" s="64" t="e">
        <f>#REF!</f>
        <v>#REF!</v>
      </c>
      <c r="G11" s="66">
        <v>22</v>
      </c>
      <c r="H11" s="63"/>
      <c r="I11" s="63"/>
      <c r="J11" s="63"/>
    </row>
    <row r="12" spans="1:10" s="48" customFormat="1" ht="14.25">
      <c r="A12" s="74" t="e">
        <f t="shared" si="0"/>
        <v>#REF!</v>
      </c>
      <c r="B12" s="63" t="e">
        <f>#REF!</f>
        <v>#REF!</v>
      </c>
      <c r="C12" s="49" t="s">
        <v>5</v>
      </c>
      <c r="D12" s="48" t="s">
        <v>57</v>
      </c>
      <c r="E12" s="48" t="s">
        <v>18</v>
      </c>
      <c r="F12" s="64" t="e">
        <f>#REF!</f>
        <v>#REF!</v>
      </c>
      <c r="G12" s="66">
        <v>23</v>
      </c>
      <c r="H12" s="63"/>
      <c r="I12" s="63"/>
      <c r="J12" s="63"/>
    </row>
    <row r="13" spans="1:10" s="48" customFormat="1" ht="14.25">
      <c r="A13" s="74" t="e">
        <f>A11</f>
        <v>#REF!</v>
      </c>
      <c r="B13" s="63" t="e">
        <f>#REF!</f>
        <v>#REF!</v>
      </c>
      <c r="C13" s="49" t="s">
        <v>162</v>
      </c>
      <c r="D13" s="48" t="s">
        <v>57</v>
      </c>
      <c r="E13" s="48" t="s">
        <v>18</v>
      </c>
      <c r="F13" s="64" t="e">
        <f>#REF!</f>
        <v>#REF!</v>
      </c>
      <c r="G13" s="66">
        <v>29</v>
      </c>
      <c r="H13" s="63"/>
      <c r="I13" s="63"/>
      <c r="J13" s="63"/>
    </row>
    <row r="14" spans="1:10" s="48" customFormat="1" ht="14.25">
      <c r="A14" s="74" t="e">
        <f t="shared" si="0"/>
        <v>#REF!</v>
      </c>
      <c r="B14" s="63" t="e">
        <f>#REF!</f>
        <v>#REF!</v>
      </c>
      <c r="C14" s="49" t="s">
        <v>163</v>
      </c>
      <c r="D14" s="48" t="s">
        <v>58</v>
      </c>
      <c r="E14" s="48" t="s">
        <v>18</v>
      </c>
      <c r="F14" s="64" t="e">
        <f>#REF!</f>
        <v>#REF!</v>
      </c>
      <c r="G14" s="66">
        <v>31</v>
      </c>
      <c r="H14" s="63"/>
      <c r="I14" s="63"/>
      <c r="J14" s="63"/>
    </row>
    <row r="15" spans="1:10" s="48" customFormat="1" ht="14.25">
      <c r="A15" s="74" t="e">
        <f t="shared" si="0"/>
        <v>#REF!</v>
      </c>
      <c r="B15" s="63" t="e">
        <f>#REF!</f>
        <v>#REF!</v>
      </c>
      <c r="C15" s="49" t="s">
        <v>164</v>
      </c>
      <c r="D15" s="48" t="s">
        <v>58</v>
      </c>
      <c r="E15" s="48" t="s">
        <v>18</v>
      </c>
      <c r="F15" s="64" t="e">
        <f>#REF!</f>
        <v>#REF!</v>
      </c>
      <c r="G15" s="66">
        <v>32</v>
      </c>
      <c r="H15" s="63"/>
      <c r="I15" s="63"/>
      <c r="J15" s="63"/>
    </row>
    <row r="16" spans="1:10" s="48" customFormat="1" ht="14.25">
      <c r="A16" s="74" t="e">
        <f t="shared" si="0"/>
        <v>#REF!</v>
      </c>
      <c r="B16" s="63" t="e">
        <f>#REF!</f>
        <v>#REF!</v>
      </c>
      <c r="C16" s="49" t="s">
        <v>88</v>
      </c>
      <c r="D16" s="48" t="s">
        <v>58</v>
      </c>
      <c r="E16" s="48" t="s">
        <v>18</v>
      </c>
      <c r="F16" s="64" t="e">
        <f>#REF!</f>
        <v>#REF!</v>
      </c>
      <c r="G16" s="66">
        <v>34</v>
      </c>
      <c r="H16" s="63"/>
      <c r="I16" s="63"/>
      <c r="J16" s="63"/>
    </row>
    <row r="17" spans="1:10" s="48" customFormat="1" ht="14.25">
      <c r="A17" s="74" t="e">
        <f t="shared" si="0"/>
        <v>#REF!</v>
      </c>
      <c r="B17" s="63" t="e">
        <f>#REF!</f>
        <v>#REF!</v>
      </c>
      <c r="C17" s="49" t="s">
        <v>89</v>
      </c>
      <c r="D17" s="48" t="s">
        <v>58</v>
      </c>
      <c r="E17" s="48" t="s">
        <v>18</v>
      </c>
      <c r="F17" s="64" t="e">
        <f>#REF!</f>
        <v>#REF!</v>
      </c>
      <c r="G17" s="66">
        <v>36</v>
      </c>
      <c r="H17" s="63"/>
      <c r="I17" s="63"/>
      <c r="J17" s="63"/>
    </row>
    <row r="18" spans="1:10" s="48" customFormat="1" ht="14.25">
      <c r="A18" s="74" t="e">
        <f t="shared" si="0"/>
        <v>#REF!</v>
      </c>
      <c r="B18" s="63" t="e">
        <f>#REF!</f>
        <v>#REF!</v>
      </c>
      <c r="C18" s="49" t="s">
        <v>165</v>
      </c>
      <c r="D18" s="48" t="s">
        <v>58</v>
      </c>
      <c r="E18" s="48" t="s">
        <v>18</v>
      </c>
      <c r="F18" s="64" t="e">
        <f>#REF!</f>
        <v>#REF!</v>
      </c>
      <c r="G18" s="66">
        <v>37</v>
      </c>
      <c r="H18" s="63"/>
      <c r="I18" s="63"/>
      <c r="J18" s="63"/>
    </row>
    <row r="19" spans="1:10" s="48" customFormat="1" ht="14.25">
      <c r="A19" s="74" t="e">
        <f t="shared" si="0"/>
        <v>#REF!</v>
      </c>
      <c r="B19" s="63" t="e">
        <f>#REF!</f>
        <v>#REF!</v>
      </c>
      <c r="C19" s="49" t="s">
        <v>181</v>
      </c>
      <c r="D19" s="48" t="s">
        <v>58</v>
      </c>
      <c r="E19" s="48" t="s">
        <v>18</v>
      </c>
      <c r="F19" s="64" t="e">
        <f>#REF!</f>
        <v>#REF!</v>
      </c>
      <c r="G19" s="66">
        <v>38</v>
      </c>
      <c r="H19" s="63"/>
      <c r="I19" s="63"/>
      <c r="J19" s="63"/>
    </row>
    <row r="20" spans="1:10" s="48" customFormat="1" ht="14.25">
      <c r="A20" s="74" t="e">
        <f t="shared" si="0"/>
        <v>#REF!</v>
      </c>
      <c r="B20" s="63" t="e">
        <f>#REF!</f>
        <v>#REF!</v>
      </c>
      <c r="C20" s="49" t="s">
        <v>166</v>
      </c>
      <c r="D20" s="48" t="s">
        <v>58</v>
      </c>
      <c r="E20" s="48" t="s">
        <v>18</v>
      </c>
      <c r="F20" s="64" t="e">
        <f>#REF!</f>
        <v>#REF!</v>
      </c>
      <c r="G20" s="66">
        <v>39</v>
      </c>
      <c r="H20" s="63"/>
      <c r="I20" s="63"/>
      <c r="J20" s="63"/>
    </row>
    <row r="21" spans="1:10" s="48" customFormat="1" ht="14.25">
      <c r="A21" s="74" t="e">
        <f t="shared" si="0"/>
        <v>#REF!</v>
      </c>
      <c r="B21" s="63" t="e">
        <f>#REF!</f>
        <v>#REF!</v>
      </c>
      <c r="C21" s="49" t="s">
        <v>167</v>
      </c>
      <c r="D21" s="48" t="s">
        <v>58</v>
      </c>
      <c r="E21" s="48" t="s">
        <v>18</v>
      </c>
      <c r="F21" s="64" t="e">
        <f>#REF!</f>
        <v>#REF!</v>
      </c>
      <c r="G21" s="66">
        <v>40</v>
      </c>
      <c r="H21" s="63"/>
      <c r="I21" s="63"/>
      <c r="J21" s="63"/>
    </row>
    <row r="22" spans="1:10" s="48" customFormat="1" ht="14.25">
      <c r="A22" s="74" t="e">
        <f t="shared" si="0"/>
        <v>#REF!</v>
      </c>
      <c r="B22" s="63" t="e">
        <f>#REF!</f>
        <v>#REF!</v>
      </c>
      <c r="C22" s="49" t="s">
        <v>90</v>
      </c>
      <c r="D22" s="48" t="s">
        <v>58</v>
      </c>
      <c r="E22" s="48" t="s">
        <v>18</v>
      </c>
      <c r="F22" s="64" t="e">
        <f>#REF!</f>
        <v>#REF!</v>
      </c>
      <c r="G22" s="66">
        <v>41</v>
      </c>
      <c r="H22" s="63"/>
      <c r="I22" s="63"/>
      <c r="J22" s="63"/>
    </row>
    <row r="23" spans="1:10" s="48" customFormat="1" ht="14.25">
      <c r="A23" s="74" t="e">
        <f t="shared" si="0"/>
        <v>#REF!</v>
      </c>
      <c r="B23" s="63" t="e">
        <f>#REF!</f>
        <v>#REF!</v>
      </c>
      <c r="C23" s="49" t="s">
        <v>91</v>
      </c>
      <c r="D23" s="48" t="s">
        <v>58</v>
      </c>
      <c r="E23" s="48" t="s">
        <v>18</v>
      </c>
      <c r="F23" s="64" t="e">
        <f>#REF!</f>
        <v>#REF!</v>
      </c>
      <c r="G23" s="66">
        <v>42</v>
      </c>
      <c r="H23" s="63"/>
      <c r="I23" s="63"/>
      <c r="J23" s="63"/>
    </row>
    <row r="24" spans="1:10" s="48" customFormat="1" ht="14.25">
      <c r="A24" s="74" t="e">
        <f t="shared" si="0"/>
        <v>#REF!</v>
      </c>
      <c r="B24" s="63" t="e">
        <f>#REF!</f>
        <v>#REF!</v>
      </c>
      <c r="C24" s="49" t="s">
        <v>92</v>
      </c>
      <c r="D24" s="48" t="s">
        <v>58</v>
      </c>
      <c r="E24" s="48" t="s">
        <v>18</v>
      </c>
      <c r="F24" s="64" t="e">
        <f>#REF!</f>
        <v>#REF!</v>
      </c>
      <c r="G24" s="66">
        <v>43</v>
      </c>
      <c r="H24" s="63"/>
      <c r="I24" s="63"/>
      <c r="J24" s="63"/>
    </row>
    <row r="25" spans="1:10" s="48" customFormat="1" ht="14.25">
      <c r="A25" s="74" t="e">
        <f t="shared" si="0"/>
        <v>#REF!</v>
      </c>
      <c r="B25" s="63" t="e">
        <f>#REF!</f>
        <v>#REF!</v>
      </c>
      <c r="C25" s="49" t="s">
        <v>168</v>
      </c>
      <c r="D25" s="48" t="s">
        <v>58</v>
      </c>
      <c r="E25" s="48" t="s">
        <v>18</v>
      </c>
      <c r="F25" s="64" t="e">
        <f>#REF!</f>
        <v>#REF!</v>
      </c>
      <c r="G25" s="66">
        <v>49</v>
      </c>
      <c r="H25" s="63"/>
      <c r="I25" s="63"/>
      <c r="J25" s="63"/>
    </row>
    <row r="26" spans="1:10" s="48" customFormat="1" ht="14.25">
      <c r="A26" s="74" t="e">
        <f t="shared" si="0"/>
        <v>#REF!</v>
      </c>
      <c r="B26" s="63" t="e">
        <f>#REF!</f>
        <v>#REF!</v>
      </c>
      <c r="C26" s="49" t="s">
        <v>93</v>
      </c>
      <c r="D26" s="48" t="s">
        <v>59</v>
      </c>
      <c r="E26" s="48" t="s">
        <v>18</v>
      </c>
      <c r="F26" s="64" t="e">
        <f>#REF!</f>
        <v>#REF!</v>
      </c>
      <c r="G26" s="66">
        <v>51</v>
      </c>
      <c r="H26" s="63"/>
      <c r="I26" s="63"/>
      <c r="J26" s="63"/>
    </row>
    <row r="27" spans="1:10" s="48" customFormat="1" ht="14.25">
      <c r="A27" s="74" t="e">
        <f t="shared" si="0"/>
        <v>#REF!</v>
      </c>
      <c r="B27" s="63" t="e">
        <f>#REF!</f>
        <v>#REF!</v>
      </c>
      <c r="C27" s="49" t="s">
        <v>94</v>
      </c>
      <c r="D27" s="48" t="s">
        <v>59</v>
      </c>
      <c r="E27" s="48" t="s">
        <v>18</v>
      </c>
      <c r="F27" s="64" t="e">
        <f>#REF!</f>
        <v>#REF!</v>
      </c>
      <c r="G27" s="66">
        <v>53</v>
      </c>
      <c r="H27" s="63"/>
      <c r="I27" s="63"/>
      <c r="J27" s="63"/>
    </row>
    <row r="28" spans="1:10" s="48" customFormat="1" ht="14.25">
      <c r="A28" s="74" t="e">
        <f t="shared" si="0"/>
        <v>#REF!</v>
      </c>
      <c r="B28" s="63" t="e">
        <f>#REF!</f>
        <v>#REF!</v>
      </c>
      <c r="C28" s="49" t="s">
        <v>156</v>
      </c>
      <c r="D28" s="48" t="s">
        <v>59</v>
      </c>
      <c r="E28" s="48" t="s">
        <v>18</v>
      </c>
      <c r="F28" s="64" t="e">
        <f>#REF!</f>
        <v>#REF!</v>
      </c>
      <c r="G28" s="66">
        <v>54</v>
      </c>
      <c r="H28" s="63"/>
      <c r="I28" s="63"/>
      <c r="J28" s="63"/>
    </row>
    <row r="29" spans="1:10" s="48" customFormat="1" ht="14.25">
      <c r="A29" s="74" t="e">
        <f t="shared" si="0"/>
        <v>#REF!</v>
      </c>
      <c r="B29" s="63" t="e">
        <f>#REF!</f>
        <v>#REF!</v>
      </c>
      <c r="C29" s="49" t="s">
        <v>95</v>
      </c>
      <c r="D29" s="48" t="s">
        <v>59</v>
      </c>
      <c r="E29" s="48" t="s">
        <v>18</v>
      </c>
      <c r="F29" s="64" t="e">
        <f>#REF!</f>
        <v>#REF!</v>
      </c>
      <c r="G29" s="66">
        <v>58</v>
      </c>
      <c r="H29" s="63"/>
      <c r="I29" s="63"/>
      <c r="J29" s="63"/>
    </row>
    <row r="30" spans="1:10" s="48" customFormat="1" ht="14.25">
      <c r="A30" s="74" t="e">
        <f t="shared" si="0"/>
        <v>#REF!</v>
      </c>
      <c r="B30" s="63" t="e">
        <f>#REF!</f>
        <v>#REF!</v>
      </c>
      <c r="C30" s="49" t="s">
        <v>49</v>
      </c>
      <c r="D30" s="48" t="s">
        <v>59</v>
      </c>
      <c r="E30" s="48" t="s">
        <v>18</v>
      </c>
      <c r="F30" s="64" t="e">
        <f>#REF!</f>
        <v>#REF!</v>
      </c>
      <c r="G30" s="66">
        <v>60</v>
      </c>
      <c r="H30" s="63"/>
      <c r="I30" s="63"/>
      <c r="J30" s="63"/>
    </row>
    <row r="31" spans="1:10" s="48" customFormat="1" ht="14.25">
      <c r="A31" s="74" t="e">
        <f t="shared" si="0"/>
        <v>#REF!</v>
      </c>
      <c r="B31" s="63" t="e">
        <f>#REF!</f>
        <v>#REF!</v>
      </c>
      <c r="C31" s="49" t="s">
        <v>158</v>
      </c>
      <c r="D31" s="48" t="s">
        <v>59</v>
      </c>
      <c r="E31" s="48" t="s">
        <v>18</v>
      </c>
      <c r="F31" s="64" t="e">
        <f>#REF!</f>
        <v>#REF!</v>
      </c>
      <c r="G31" s="66">
        <v>61</v>
      </c>
      <c r="H31" s="63"/>
      <c r="I31" s="63"/>
      <c r="J31" s="63"/>
    </row>
    <row r="32" spans="1:10" s="48" customFormat="1" ht="14.25">
      <c r="A32" s="74" t="e">
        <f t="shared" si="0"/>
        <v>#REF!</v>
      </c>
      <c r="B32" s="63" t="e">
        <f>#REF!</f>
        <v>#REF!</v>
      </c>
      <c r="C32" s="49" t="s">
        <v>96</v>
      </c>
      <c r="D32" s="48" t="s">
        <v>59</v>
      </c>
      <c r="E32" s="48" t="s">
        <v>18</v>
      </c>
      <c r="F32" s="64" t="e">
        <f>#REF!</f>
        <v>#REF!</v>
      </c>
      <c r="G32" s="66">
        <v>62</v>
      </c>
      <c r="H32" s="63"/>
      <c r="I32" s="63"/>
      <c r="J32" s="63"/>
    </row>
    <row r="33" spans="1:10" s="48" customFormat="1" ht="14.25">
      <c r="A33" s="74" t="e">
        <f t="shared" si="0"/>
        <v>#REF!</v>
      </c>
      <c r="B33" s="63" t="e">
        <f>#REF!</f>
        <v>#REF!</v>
      </c>
      <c r="C33" s="49" t="s">
        <v>160</v>
      </c>
      <c r="D33" s="48" t="s">
        <v>59</v>
      </c>
      <c r="E33" s="48" t="s">
        <v>18</v>
      </c>
      <c r="F33" s="64" t="e">
        <f>#REF!</f>
        <v>#REF!</v>
      </c>
      <c r="G33" s="66">
        <v>63</v>
      </c>
      <c r="H33" s="63"/>
      <c r="I33" s="63"/>
      <c r="J33" s="63"/>
    </row>
    <row r="34" spans="1:10" s="48" customFormat="1" ht="14.25">
      <c r="A34" s="74" t="e">
        <f t="shared" si="0"/>
        <v>#REF!</v>
      </c>
      <c r="B34" s="63" t="e">
        <f>#REF!</f>
        <v>#REF!</v>
      </c>
      <c r="C34" s="49" t="s">
        <v>97</v>
      </c>
      <c r="D34" s="48" t="s">
        <v>59</v>
      </c>
      <c r="E34" s="48" t="s">
        <v>18</v>
      </c>
      <c r="F34" s="64" t="e">
        <f>#REF!</f>
        <v>#REF!</v>
      </c>
      <c r="G34" s="66">
        <v>69</v>
      </c>
      <c r="H34" s="63"/>
      <c r="I34" s="63"/>
      <c r="J34" s="63"/>
    </row>
    <row r="35" spans="1:10" s="48" customFormat="1" ht="14.25">
      <c r="A35" s="74" t="e">
        <f t="shared" si="0"/>
        <v>#REF!</v>
      </c>
      <c r="B35" s="63" t="e">
        <f>#REF!</f>
        <v>#REF!</v>
      </c>
      <c r="C35" s="49" t="s">
        <v>98</v>
      </c>
      <c r="D35" s="48" t="s">
        <v>60</v>
      </c>
      <c r="E35" s="48" t="s">
        <v>18</v>
      </c>
      <c r="F35" s="64" t="e">
        <f>#REF!</f>
        <v>#REF!</v>
      </c>
      <c r="G35" s="66">
        <v>71</v>
      </c>
      <c r="H35" s="63"/>
      <c r="I35" s="63"/>
      <c r="J35" s="63"/>
    </row>
    <row r="36" spans="1:10" s="48" customFormat="1" ht="14.25">
      <c r="A36" s="74" t="e">
        <f t="shared" si="0"/>
        <v>#REF!</v>
      </c>
      <c r="B36" s="63" t="e">
        <f>#REF!</f>
        <v>#REF!</v>
      </c>
      <c r="C36" s="49" t="s">
        <v>99</v>
      </c>
      <c r="D36" s="48" t="s">
        <v>60</v>
      </c>
      <c r="E36" s="48" t="s">
        <v>18</v>
      </c>
      <c r="F36" s="64" t="e">
        <f>#REF!</f>
        <v>#REF!</v>
      </c>
      <c r="G36" s="66">
        <v>72</v>
      </c>
      <c r="H36" s="63"/>
      <c r="I36" s="63"/>
      <c r="J36" s="63"/>
    </row>
    <row r="37" spans="1:10" s="48" customFormat="1" ht="14.25">
      <c r="A37" s="74" t="e">
        <f t="shared" si="0"/>
        <v>#REF!</v>
      </c>
      <c r="B37" s="63" t="e">
        <f>#REF!</f>
        <v>#REF!</v>
      </c>
      <c r="C37" s="49" t="s">
        <v>100</v>
      </c>
      <c r="D37" s="48" t="s">
        <v>60</v>
      </c>
      <c r="E37" s="48" t="s">
        <v>18</v>
      </c>
      <c r="F37" s="64" t="e">
        <f>#REF!</f>
        <v>#REF!</v>
      </c>
      <c r="G37" s="66">
        <v>73</v>
      </c>
      <c r="H37" s="63"/>
      <c r="I37" s="63"/>
      <c r="J37" s="63"/>
    </row>
    <row r="38" spans="1:10" s="48" customFormat="1" ht="14.25">
      <c r="A38" s="74" t="e">
        <f t="shared" si="0"/>
        <v>#REF!</v>
      </c>
      <c r="B38" s="63" t="e">
        <f>#REF!</f>
        <v>#REF!</v>
      </c>
      <c r="C38" s="49" t="s">
        <v>98</v>
      </c>
      <c r="D38" s="48" t="s">
        <v>61</v>
      </c>
      <c r="E38" s="48" t="s">
        <v>18</v>
      </c>
      <c r="F38" s="64" t="e">
        <f>#REF!</f>
        <v>#REF!</v>
      </c>
      <c r="G38" s="66">
        <v>81</v>
      </c>
      <c r="H38" s="63"/>
      <c r="I38" s="63"/>
      <c r="J38" s="63"/>
    </row>
    <row r="39" spans="1:10" s="48" customFormat="1" ht="14.25">
      <c r="A39" s="74" t="e">
        <f t="shared" si="0"/>
        <v>#REF!</v>
      </c>
      <c r="B39" s="63" t="e">
        <f>#REF!</f>
        <v>#REF!</v>
      </c>
      <c r="C39" s="49" t="s">
        <v>99</v>
      </c>
      <c r="D39" s="48" t="s">
        <v>61</v>
      </c>
      <c r="E39" s="48" t="s">
        <v>18</v>
      </c>
      <c r="F39" s="64" t="e">
        <f>#REF!</f>
        <v>#REF!</v>
      </c>
      <c r="G39" s="66">
        <v>82</v>
      </c>
      <c r="H39" s="63"/>
      <c r="I39" s="63"/>
      <c r="J39" s="63"/>
    </row>
    <row r="40" spans="1:10" s="48" customFormat="1" ht="14.25">
      <c r="A40" s="74" t="e">
        <f t="shared" si="0"/>
        <v>#REF!</v>
      </c>
      <c r="B40" s="63" t="e">
        <f>#REF!</f>
        <v>#REF!</v>
      </c>
      <c r="C40" s="49" t="s">
        <v>100</v>
      </c>
      <c r="D40" s="48" t="s">
        <v>61</v>
      </c>
      <c r="E40" s="48" t="s">
        <v>18</v>
      </c>
      <c r="F40" s="64" t="e">
        <f>#REF!</f>
        <v>#REF!</v>
      </c>
      <c r="G40" s="66">
        <v>83</v>
      </c>
      <c r="H40" s="63"/>
      <c r="I40" s="63"/>
      <c r="J40" s="63"/>
    </row>
    <row r="41" spans="1:10" s="48" customFormat="1" ht="14.25">
      <c r="A41" s="74" t="e">
        <f t="shared" si="0"/>
        <v>#REF!</v>
      </c>
      <c r="B41" s="63" t="e">
        <f>#REF!</f>
        <v>#REF!</v>
      </c>
      <c r="C41" s="49" t="s">
        <v>144</v>
      </c>
      <c r="D41" s="48" t="s">
        <v>62</v>
      </c>
      <c r="E41" s="48" t="s">
        <v>18</v>
      </c>
      <c r="F41" s="64" t="e">
        <f>#REF!</f>
        <v>#REF!</v>
      </c>
      <c r="G41" s="66">
        <v>92</v>
      </c>
      <c r="H41" s="63"/>
      <c r="I41" s="63"/>
      <c r="J41" s="63"/>
    </row>
    <row r="42" spans="1:10" s="48" customFormat="1" ht="14.25">
      <c r="A42" s="74" t="e">
        <f t="shared" si="0"/>
        <v>#REF!</v>
      </c>
      <c r="B42" s="63" t="e">
        <f>#REF!</f>
        <v>#REF!</v>
      </c>
      <c r="C42" s="49" t="s">
        <v>145</v>
      </c>
      <c r="D42" s="48" t="s">
        <v>62</v>
      </c>
      <c r="E42" s="48" t="s">
        <v>18</v>
      </c>
      <c r="F42" s="64" t="e">
        <f>#REF!</f>
        <v>#REF!</v>
      </c>
      <c r="G42" s="66">
        <v>93</v>
      </c>
      <c r="H42" s="63"/>
      <c r="I42" s="63"/>
      <c r="J42" s="63"/>
    </row>
    <row r="43" spans="1:10" s="48" customFormat="1" ht="14.25">
      <c r="A43" s="74" t="e">
        <f t="shared" si="0"/>
        <v>#REF!</v>
      </c>
      <c r="B43" s="63" t="e">
        <f>#REF!</f>
        <v>#REF!</v>
      </c>
      <c r="C43" s="49" t="s">
        <v>101</v>
      </c>
      <c r="D43" s="48" t="s">
        <v>62</v>
      </c>
      <c r="E43" s="48" t="s">
        <v>18</v>
      </c>
      <c r="F43" s="64" t="e">
        <f>#REF!</f>
        <v>#REF!</v>
      </c>
      <c r="G43" s="66">
        <v>94</v>
      </c>
      <c r="H43" s="63"/>
      <c r="I43" s="63"/>
      <c r="J43" s="63"/>
    </row>
    <row r="44" spans="1:10" s="48" customFormat="1" ht="14.25">
      <c r="A44" s="74" t="e">
        <f t="shared" si="0"/>
        <v>#REF!</v>
      </c>
      <c r="B44" s="63" t="e">
        <f>#REF!</f>
        <v>#REF!</v>
      </c>
      <c r="C44" s="49" t="s">
        <v>146</v>
      </c>
      <c r="D44" s="48" t="s">
        <v>62</v>
      </c>
      <c r="E44" s="48" t="s">
        <v>18</v>
      </c>
      <c r="F44" s="64" t="e">
        <f>#REF!</f>
        <v>#REF!</v>
      </c>
      <c r="G44" s="66">
        <v>95</v>
      </c>
      <c r="H44" s="63"/>
      <c r="I44" s="63"/>
      <c r="J44" s="63"/>
    </row>
    <row r="45" spans="1:10" s="48" customFormat="1" ht="14.25">
      <c r="A45" s="74" t="e">
        <f t="shared" si="0"/>
        <v>#REF!</v>
      </c>
      <c r="B45" s="63" t="e">
        <f>#REF!</f>
        <v>#REF!</v>
      </c>
      <c r="C45" s="51" t="s">
        <v>169</v>
      </c>
      <c r="D45" s="48" t="s">
        <v>41</v>
      </c>
      <c r="E45" s="48" t="s">
        <v>18</v>
      </c>
      <c r="F45" s="65" t="e">
        <f>IF(#REF!="XXXXX",0,#REF!)</f>
        <v>#REF!</v>
      </c>
      <c r="G45" s="66"/>
      <c r="H45" s="71">
        <v>11</v>
      </c>
      <c r="I45" s="63"/>
      <c r="J45" s="63">
        <v>0</v>
      </c>
    </row>
    <row r="46" spans="1:10" s="48" customFormat="1" ht="14.25">
      <c r="A46" s="74" t="e">
        <f t="shared" si="0"/>
        <v>#REF!</v>
      </c>
      <c r="B46" s="63" t="e">
        <f>#REF!</f>
        <v>#REF!</v>
      </c>
      <c r="C46" s="51" t="s">
        <v>169</v>
      </c>
      <c r="D46" s="48" t="s">
        <v>41</v>
      </c>
      <c r="E46" s="48" t="s">
        <v>18</v>
      </c>
      <c r="F46" s="65" t="e">
        <f>IF(#REF!="XXXXX",0,#REF!)</f>
        <v>#REF!</v>
      </c>
      <c r="G46" s="66"/>
      <c r="H46" s="71">
        <v>11</v>
      </c>
      <c r="I46" s="63"/>
      <c r="J46" s="63">
        <v>1</v>
      </c>
    </row>
    <row r="47" spans="1:10" s="48" customFormat="1" ht="14.25">
      <c r="A47" s="74" t="e">
        <f t="shared" si="0"/>
        <v>#REF!</v>
      </c>
      <c r="B47" s="63" t="e">
        <f>#REF!</f>
        <v>#REF!</v>
      </c>
      <c r="C47" s="51" t="s">
        <v>169</v>
      </c>
      <c r="D47" s="48" t="s">
        <v>41</v>
      </c>
      <c r="E47" s="48" t="s">
        <v>18</v>
      </c>
      <c r="F47" s="65" t="e">
        <f>IF(#REF!="XXXXX",0,#REF!)</f>
        <v>#REF!</v>
      </c>
      <c r="G47" s="66"/>
      <c r="H47" s="71">
        <v>11</v>
      </c>
      <c r="I47" s="63"/>
      <c r="J47" s="63">
        <v>2</v>
      </c>
    </row>
    <row r="48" spans="1:10" s="48" customFormat="1" ht="14.25">
      <c r="A48" s="74" t="e">
        <f t="shared" si="0"/>
        <v>#REF!</v>
      </c>
      <c r="B48" s="63" t="e">
        <f>#REF!</f>
        <v>#REF!</v>
      </c>
      <c r="C48" s="51" t="s">
        <v>169</v>
      </c>
      <c r="D48" s="48" t="s">
        <v>41</v>
      </c>
      <c r="E48" s="48" t="s">
        <v>18</v>
      </c>
      <c r="F48" s="65" t="e">
        <f>IF(#REF!="XXXXX",0,#REF!)</f>
        <v>#REF!</v>
      </c>
      <c r="G48" s="66"/>
      <c r="H48" s="71">
        <v>11</v>
      </c>
      <c r="I48" s="63"/>
      <c r="J48" s="63">
        <v>3</v>
      </c>
    </row>
    <row r="49" spans="1:10" s="48" customFormat="1" ht="14.25">
      <c r="A49" s="74" t="e">
        <f t="shared" si="0"/>
        <v>#REF!</v>
      </c>
      <c r="B49" s="63" t="e">
        <f>#REF!</f>
        <v>#REF!</v>
      </c>
      <c r="C49" s="51" t="s">
        <v>169</v>
      </c>
      <c r="D49" s="48" t="s">
        <v>41</v>
      </c>
      <c r="E49" s="48" t="s">
        <v>18</v>
      </c>
      <c r="F49" s="65" t="e">
        <f>IF(#REF!="XXXXX",0,#REF!)</f>
        <v>#REF!</v>
      </c>
      <c r="G49" s="66"/>
      <c r="H49" s="71">
        <v>11</v>
      </c>
      <c r="I49" s="63"/>
      <c r="J49" s="63">
        <v>4</v>
      </c>
    </row>
    <row r="50" spans="1:10" s="48" customFormat="1" ht="14.25">
      <c r="A50" s="74" t="e">
        <f t="shared" si="0"/>
        <v>#REF!</v>
      </c>
      <c r="B50" s="63" t="e">
        <f>#REF!</f>
        <v>#REF!</v>
      </c>
      <c r="C50" s="51" t="s">
        <v>169</v>
      </c>
      <c r="D50" s="48" t="s">
        <v>41</v>
      </c>
      <c r="E50" s="48" t="s">
        <v>18</v>
      </c>
      <c r="F50" s="65" t="e">
        <f>IF(#REF!="XXXXX",0,#REF!)</f>
        <v>#REF!</v>
      </c>
      <c r="G50" s="66"/>
      <c r="H50" s="71">
        <v>11</v>
      </c>
      <c r="I50" s="63"/>
      <c r="J50" s="63">
        <v>5</v>
      </c>
    </row>
    <row r="51" spans="1:10" s="48" customFormat="1" ht="14.25">
      <c r="A51" s="74" t="e">
        <f t="shared" si="0"/>
        <v>#REF!</v>
      </c>
      <c r="B51" s="63" t="e">
        <f>#REF!</f>
        <v>#REF!</v>
      </c>
      <c r="C51" s="51" t="s">
        <v>169</v>
      </c>
      <c r="D51" s="48" t="s">
        <v>41</v>
      </c>
      <c r="E51" s="48" t="s">
        <v>18</v>
      </c>
      <c r="F51" s="65" t="e">
        <f>IF(#REF!="XXXXX",0,#REF!)</f>
        <v>#REF!</v>
      </c>
      <c r="G51" s="66"/>
      <c r="H51" s="71">
        <v>11</v>
      </c>
      <c r="I51" s="63"/>
      <c r="J51" s="63">
        <v>7</v>
      </c>
    </row>
    <row r="52" spans="1:10" s="48" customFormat="1" ht="14.25">
      <c r="A52" s="74" t="e">
        <f t="shared" si="0"/>
        <v>#REF!</v>
      </c>
      <c r="B52" s="63" t="e">
        <f>#REF!</f>
        <v>#REF!</v>
      </c>
      <c r="C52" s="51" t="s">
        <v>169</v>
      </c>
      <c r="D52" s="48" t="s">
        <v>41</v>
      </c>
      <c r="E52" s="48" t="s">
        <v>18</v>
      </c>
      <c r="F52" s="65" t="e">
        <f>IF(#REF!="XXXXX",0,#REF!)</f>
        <v>#REF!</v>
      </c>
      <c r="G52" s="66"/>
      <c r="H52" s="71">
        <v>11</v>
      </c>
      <c r="I52" s="63"/>
      <c r="J52" s="63">
        <v>8</v>
      </c>
    </row>
    <row r="53" spans="1:10" s="48" customFormat="1" ht="14.25">
      <c r="A53" s="74" t="e">
        <f t="shared" si="0"/>
        <v>#REF!</v>
      </c>
      <c r="B53" s="63" t="e">
        <f>#REF!</f>
        <v>#REF!</v>
      </c>
      <c r="C53" s="51" t="s">
        <v>169</v>
      </c>
      <c r="D53" s="48" t="s">
        <v>41</v>
      </c>
      <c r="E53" s="48" t="s">
        <v>18</v>
      </c>
      <c r="F53" s="65" t="e">
        <f>IF(#REF!="XXXXX",0,#REF!)</f>
        <v>#REF!</v>
      </c>
      <c r="G53" s="66"/>
      <c r="H53" s="71">
        <v>11</v>
      </c>
      <c r="I53" s="63"/>
      <c r="J53" s="63">
        <v>9</v>
      </c>
    </row>
    <row r="54" spans="1:10" s="48" customFormat="1" ht="14.25">
      <c r="A54" s="74" t="e">
        <f t="shared" si="0"/>
        <v>#REF!</v>
      </c>
      <c r="B54" s="63" t="e">
        <f>#REF!</f>
        <v>#REF!</v>
      </c>
      <c r="C54" s="51" t="s">
        <v>170</v>
      </c>
      <c r="D54" s="48" t="s">
        <v>41</v>
      </c>
      <c r="E54" s="48" t="s">
        <v>18</v>
      </c>
      <c r="F54" s="65" t="e">
        <f>IF(#REF!="XXXXX",0,#REF!)</f>
        <v>#REF!</v>
      </c>
      <c r="G54" s="66"/>
      <c r="H54" s="71">
        <v>12</v>
      </c>
      <c r="I54" s="63"/>
      <c r="J54" s="63">
        <v>0</v>
      </c>
    </row>
    <row r="55" spans="1:10" s="48" customFormat="1" ht="14.25">
      <c r="A55" s="74" t="e">
        <f t="shared" si="0"/>
        <v>#REF!</v>
      </c>
      <c r="B55" s="63" t="e">
        <f>#REF!</f>
        <v>#REF!</v>
      </c>
      <c r="C55" s="51" t="s">
        <v>170</v>
      </c>
      <c r="D55" s="48" t="s">
        <v>41</v>
      </c>
      <c r="E55" s="48" t="s">
        <v>18</v>
      </c>
      <c r="F55" s="65" t="e">
        <f>IF(#REF!="XXXXX",0,#REF!)</f>
        <v>#REF!</v>
      </c>
      <c r="G55" s="66"/>
      <c r="H55" s="71">
        <v>12</v>
      </c>
      <c r="I55" s="63"/>
      <c r="J55" s="63">
        <v>1</v>
      </c>
    </row>
    <row r="56" spans="1:10" s="48" customFormat="1" ht="14.25">
      <c r="A56" s="74" t="e">
        <f t="shared" si="0"/>
        <v>#REF!</v>
      </c>
      <c r="B56" s="63" t="e">
        <f>#REF!</f>
        <v>#REF!</v>
      </c>
      <c r="C56" s="51" t="s">
        <v>170</v>
      </c>
      <c r="D56" s="48" t="s">
        <v>41</v>
      </c>
      <c r="E56" s="48" t="s">
        <v>18</v>
      </c>
      <c r="F56" s="65" t="e">
        <f>IF(#REF!="XXXXX",0,#REF!)</f>
        <v>#REF!</v>
      </c>
      <c r="G56" s="66"/>
      <c r="H56" s="71">
        <v>12</v>
      </c>
      <c r="I56" s="63"/>
      <c r="J56" s="63">
        <v>2</v>
      </c>
    </row>
    <row r="57" spans="1:10" s="48" customFormat="1" ht="14.25">
      <c r="A57" s="74" t="e">
        <f t="shared" si="0"/>
        <v>#REF!</v>
      </c>
      <c r="B57" s="63" t="e">
        <f>#REF!</f>
        <v>#REF!</v>
      </c>
      <c r="C57" s="51" t="s">
        <v>170</v>
      </c>
      <c r="D57" s="48" t="s">
        <v>41</v>
      </c>
      <c r="E57" s="48" t="s">
        <v>18</v>
      </c>
      <c r="F57" s="65" t="e">
        <f>IF(#REF!="XXXXX",0,#REF!)</f>
        <v>#REF!</v>
      </c>
      <c r="G57" s="66"/>
      <c r="H57" s="71">
        <v>12</v>
      </c>
      <c r="I57" s="63"/>
      <c r="J57" s="63">
        <v>3</v>
      </c>
    </row>
    <row r="58" spans="1:10" s="48" customFormat="1" ht="14.25">
      <c r="A58" s="74" t="e">
        <f t="shared" si="0"/>
        <v>#REF!</v>
      </c>
      <c r="B58" s="63" t="e">
        <f>#REF!</f>
        <v>#REF!</v>
      </c>
      <c r="C58" s="51" t="s">
        <v>170</v>
      </c>
      <c r="D58" s="48" t="s">
        <v>41</v>
      </c>
      <c r="E58" s="48" t="s">
        <v>18</v>
      </c>
      <c r="F58" s="65" t="e">
        <f>IF(#REF!="XXXXX",0,#REF!)</f>
        <v>#REF!</v>
      </c>
      <c r="G58" s="66"/>
      <c r="H58" s="71">
        <v>12</v>
      </c>
      <c r="I58" s="63"/>
      <c r="J58" s="63">
        <v>4</v>
      </c>
    </row>
    <row r="59" spans="1:10" s="48" customFormat="1" ht="14.25">
      <c r="A59" s="74" t="e">
        <f t="shared" si="0"/>
        <v>#REF!</v>
      </c>
      <c r="B59" s="63" t="e">
        <f>#REF!</f>
        <v>#REF!</v>
      </c>
      <c r="C59" s="51" t="s">
        <v>170</v>
      </c>
      <c r="D59" s="48" t="s">
        <v>41</v>
      </c>
      <c r="E59" s="48" t="s">
        <v>18</v>
      </c>
      <c r="F59" s="65" t="e">
        <f>IF(#REF!="XXXXX",0,#REF!)</f>
        <v>#REF!</v>
      </c>
      <c r="G59" s="66"/>
      <c r="H59" s="71">
        <v>12</v>
      </c>
      <c r="I59" s="63"/>
      <c r="J59" s="63">
        <v>5</v>
      </c>
    </row>
    <row r="60" spans="1:10" s="48" customFormat="1" ht="14.25">
      <c r="A60" s="74" t="e">
        <f t="shared" si="0"/>
        <v>#REF!</v>
      </c>
      <c r="B60" s="63" t="e">
        <f>#REF!</f>
        <v>#REF!</v>
      </c>
      <c r="C60" s="51" t="s">
        <v>170</v>
      </c>
      <c r="D60" s="48" t="s">
        <v>41</v>
      </c>
      <c r="E60" s="48" t="s">
        <v>18</v>
      </c>
      <c r="F60" s="65" t="e">
        <f>IF(#REF!="XXXXX",0,#REF!)</f>
        <v>#REF!</v>
      </c>
      <c r="G60" s="66"/>
      <c r="H60" s="71">
        <v>12</v>
      </c>
      <c r="I60" s="63"/>
      <c r="J60" s="63">
        <v>7</v>
      </c>
    </row>
    <row r="61" spans="1:10" s="48" customFormat="1" ht="14.25">
      <c r="A61" s="74" t="e">
        <f t="shared" si="0"/>
        <v>#REF!</v>
      </c>
      <c r="B61" s="63" t="e">
        <f>#REF!</f>
        <v>#REF!</v>
      </c>
      <c r="C61" s="51" t="s">
        <v>170</v>
      </c>
      <c r="D61" s="48" t="s">
        <v>41</v>
      </c>
      <c r="E61" s="48" t="s">
        <v>18</v>
      </c>
      <c r="F61" s="65" t="e">
        <f>IF(#REF!="XXXXX",0,#REF!)</f>
        <v>#REF!</v>
      </c>
      <c r="G61" s="66"/>
      <c r="H61" s="71">
        <v>12</v>
      </c>
      <c r="I61" s="63"/>
      <c r="J61" s="63">
        <v>8</v>
      </c>
    </row>
    <row r="62" spans="1:10" s="48" customFormat="1" ht="14.25">
      <c r="A62" s="74" t="e">
        <f t="shared" si="0"/>
        <v>#REF!</v>
      </c>
      <c r="B62" s="63" t="e">
        <f>#REF!</f>
        <v>#REF!</v>
      </c>
      <c r="C62" s="51" t="s">
        <v>170</v>
      </c>
      <c r="D62" s="48" t="s">
        <v>41</v>
      </c>
      <c r="E62" s="48" t="s">
        <v>18</v>
      </c>
      <c r="F62" s="65" t="e">
        <f>IF(#REF!="XXXXX",0,#REF!)</f>
        <v>#REF!</v>
      </c>
      <c r="G62" s="66"/>
      <c r="H62" s="71">
        <v>12</v>
      </c>
      <c r="I62" s="63"/>
      <c r="J62" s="63">
        <v>9</v>
      </c>
    </row>
    <row r="63" spans="1:10" s="48" customFormat="1" ht="14.25">
      <c r="A63" s="74" t="e">
        <f t="shared" si="0"/>
        <v>#REF!</v>
      </c>
      <c r="B63" s="63" t="e">
        <f>#REF!</f>
        <v>#REF!</v>
      </c>
      <c r="C63" s="51" t="s">
        <v>171</v>
      </c>
      <c r="D63" s="48" t="s">
        <v>41</v>
      </c>
      <c r="E63" s="48" t="s">
        <v>18</v>
      </c>
      <c r="F63" s="65" t="e">
        <f>IF(#REF!="XXXXX",0,#REF!)</f>
        <v>#REF!</v>
      </c>
      <c r="G63" s="66"/>
      <c r="H63" s="71">
        <v>13</v>
      </c>
      <c r="I63" s="63"/>
      <c r="J63" s="63">
        <v>0</v>
      </c>
    </row>
    <row r="64" spans="1:10" s="48" customFormat="1" ht="14.25">
      <c r="A64" s="74" t="e">
        <f t="shared" si="0"/>
        <v>#REF!</v>
      </c>
      <c r="B64" s="63" t="e">
        <f>#REF!</f>
        <v>#REF!</v>
      </c>
      <c r="C64" s="51" t="s">
        <v>171</v>
      </c>
      <c r="D64" s="48" t="s">
        <v>41</v>
      </c>
      <c r="E64" s="48" t="s">
        <v>18</v>
      </c>
      <c r="F64" s="65" t="e">
        <f>IF(#REF!="XXXXX",0,#REF!)</f>
        <v>#REF!</v>
      </c>
      <c r="G64" s="66"/>
      <c r="H64" s="71">
        <v>13</v>
      </c>
      <c r="I64" s="63"/>
      <c r="J64" s="63">
        <v>1</v>
      </c>
    </row>
    <row r="65" spans="1:10" s="48" customFormat="1" ht="14.25">
      <c r="A65" s="74" t="e">
        <f t="shared" si="0"/>
        <v>#REF!</v>
      </c>
      <c r="B65" s="63" t="e">
        <f>#REF!</f>
        <v>#REF!</v>
      </c>
      <c r="C65" s="51" t="s">
        <v>171</v>
      </c>
      <c r="D65" s="48" t="s">
        <v>41</v>
      </c>
      <c r="E65" s="48" t="s">
        <v>18</v>
      </c>
      <c r="F65" s="65" t="e">
        <f>IF(#REF!="XXXXX",0,#REF!)</f>
        <v>#REF!</v>
      </c>
      <c r="G65" s="66"/>
      <c r="H65" s="71">
        <v>13</v>
      </c>
      <c r="I65" s="63"/>
      <c r="J65" s="63">
        <v>2</v>
      </c>
    </row>
    <row r="66" spans="1:10" s="48" customFormat="1" ht="14.25">
      <c r="A66" s="74" t="e">
        <f t="shared" si="0"/>
        <v>#REF!</v>
      </c>
      <c r="B66" s="63" t="e">
        <f>#REF!</f>
        <v>#REF!</v>
      </c>
      <c r="C66" s="51" t="s">
        <v>171</v>
      </c>
      <c r="D66" s="48" t="s">
        <v>41</v>
      </c>
      <c r="E66" s="48" t="s">
        <v>18</v>
      </c>
      <c r="F66" s="65" t="e">
        <f>IF(#REF!="XXXXX",0,#REF!)</f>
        <v>#REF!</v>
      </c>
      <c r="G66" s="66"/>
      <c r="H66" s="71">
        <v>13</v>
      </c>
      <c r="I66" s="63"/>
      <c r="J66" s="63">
        <v>3</v>
      </c>
    </row>
    <row r="67" spans="1:10" s="48" customFormat="1" ht="14.25">
      <c r="A67" s="74" t="e">
        <f t="shared" si="0"/>
        <v>#REF!</v>
      </c>
      <c r="B67" s="63" t="e">
        <f>#REF!</f>
        <v>#REF!</v>
      </c>
      <c r="C67" s="51" t="s">
        <v>171</v>
      </c>
      <c r="D67" s="48" t="s">
        <v>41</v>
      </c>
      <c r="E67" s="48" t="s">
        <v>18</v>
      </c>
      <c r="F67" s="65" t="e">
        <f>IF(#REF!="XXXXX",0,#REF!)</f>
        <v>#REF!</v>
      </c>
      <c r="G67" s="66"/>
      <c r="H67" s="71">
        <v>13</v>
      </c>
      <c r="I67" s="63"/>
      <c r="J67" s="63">
        <v>4</v>
      </c>
    </row>
    <row r="68" spans="1:10" s="48" customFormat="1" ht="14.25">
      <c r="A68" s="74" t="e">
        <f t="shared" si="0"/>
        <v>#REF!</v>
      </c>
      <c r="B68" s="63" t="e">
        <f>#REF!</f>
        <v>#REF!</v>
      </c>
      <c r="C68" s="51" t="s">
        <v>171</v>
      </c>
      <c r="D68" s="48" t="s">
        <v>41</v>
      </c>
      <c r="E68" s="48" t="s">
        <v>18</v>
      </c>
      <c r="F68" s="65" t="e">
        <f>IF(#REF!="XXXXX",0,#REF!)</f>
        <v>#REF!</v>
      </c>
      <c r="G68" s="66"/>
      <c r="H68" s="71">
        <v>13</v>
      </c>
      <c r="I68" s="63"/>
      <c r="J68" s="63">
        <v>5</v>
      </c>
    </row>
    <row r="69" spans="1:10" s="48" customFormat="1" ht="14.25">
      <c r="A69" s="74" t="e">
        <f t="shared" ref="A69:A132" si="1">A68</f>
        <v>#REF!</v>
      </c>
      <c r="B69" s="63" t="e">
        <f>#REF!</f>
        <v>#REF!</v>
      </c>
      <c r="C69" s="51" t="s">
        <v>171</v>
      </c>
      <c r="D69" s="48" t="s">
        <v>41</v>
      </c>
      <c r="E69" s="48" t="s">
        <v>18</v>
      </c>
      <c r="F69" s="65" t="e">
        <f>IF(#REF!="XXXXX",0,#REF!)</f>
        <v>#REF!</v>
      </c>
      <c r="G69" s="66"/>
      <c r="H69" s="71">
        <v>13</v>
      </c>
      <c r="I69" s="63"/>
      <c r="J69" s="63">
        <v>7</v>
      </c>
    </row>
    <row r="70" spans="1:10" s="48" customFormat="1" ht="14.25">
      <c r="A70" s="74" t="e">
        <f t="shared" si="1"/>
        <v>#REF!</v>
      </c>
      <c r="B70" s="63" t="e">
        <f>#REF!</f>
        <v>#REF!</v>
      </c>
      <c r="C70" s="51" t="s">
        <v>171</v>
      </c>
      <c r="D70" s="48" t="s">
        <v>41</v>
      </c>
      <c r="E70" s="48" t="s">
        <v>18</v>
      </c>
      <c r="F70" s="65" t="e">
        <f>IF(#REF!="XXXXX",0,#REF!)</f>
        <v>#REF!</v>
      </c>
      <c r="G70" s="66"/>
      <c r="H70" s="71">
        <v>13</v>
      </c>
      <c r="I70" s="63"/>
      <c r="J70" s="63">
        <v>8</v>
      </c>
    </row>
    <row r="71" spans="1:10" s="48" customFormat="1" ht="14.25">
      <c r="A71" s="74" t="e">
        <f t="shared" si="1"/>
        <v>#REF!</v>
      </c>
      <c r="B71" s="63" t="e">
        <f>#REF!</f>
        <v>#REF!</v>
      </c>
      <c r="C71" s="51" t="s">
        <v>171</v>
      </c>
      <c r="D71" s="48" t="s">
        <v>41</v>
      </c>
      <c r="E71" s="48" t="s">
        <v>18</v>
      </c>
      <c r="F71" s="65" t="e">
        <f>IF(#REF!="XXXXX",0,#REF!)</f>
        <v>#REF!</v>
      </c>
      <c r="G71" s="66"/>
      <c r="H71" s="71">
        <v>13</v>
      </c>
      <c r="I71" s="63"/>
      <c r="J71" s="63">
        <v>9</v>
      </c>
    </row>
    <row r="72" spans="1:10" s="48" customFormat="1" ht="14.25">
      <c r="A72" s="74" t="e">
        <f t="shared" si="1"/>
        <v>#REF!</v>
      </c>
      <c r="B72" s="63" t="e">
        <f>#REF!</f>
        <v>#REF!</v>
      </c>
      <c r="C72" s="51" t="s">
        <v>172</v>
      </c>
      <c r="D72" s="48" t="s">
        <v>41</v>
      </c>
      <c r="E72" s="48" t="s">
        <v>18</v>
      </c>
      <c r="F72" s="65" t="e">
        <f>IF(#REF!="XXXXX",0,#REF!)</f>
        <v>#REF!</v>
      </c>
      <c r="G72" s="66"/>
      <c r="H72" s="71">
        <v>14</v>
      </c>
      <c r="I72" s="63"/>
      <c r="J72" s="63">
        <v>0</v>
      </c>
    </row>
    <row r="73" spans="1:10" s="48" customFormat="1" ht="14.25">
      <c r="A73" s="74" t="e">
        <f t="shared" si="1"/>
        <v>#REF!</v>
      </c>
      <c r="B73" s="63" t="e">
        <f>#REF!</f>
        <v>#REF!</v>
      </c>
      <c r="C73" s="51" t="s">
        <v>172</v>
      </c>
      <c r="D73" s="48" t="s">
        <v>41</v>
      </c>
      <c r="E73" s="48" t="s">
        <v>18</v>
      </c>
      <c r="F73" s="65" t="e">
        <f>IF(#REF!="XXXXX",0,#REF!)</f>
        <v>#REF!</v>
      </c>
      <c r="G73" s="66"/>
      <c r="H73" s="71">
        <v>14</v>
      </c>
      <c r="I73" s="63"/>
      <c r="J73" s="63">
        <v>1</v>
      </c>
    </row>
    <row r="74" spans="1:10" s="48" customFormat="1" ht="14.25">
      <c r="A74" s="74" t="e">
        <f t="shared" si="1"/>
        <v>#REF!</v>
      </c>
      <c r="B74" s="63" t="e">
        <f>#REF!</f>
        <v>#REF!</v>
      </c>
      <c r="C74" s="51" t="s">
        <v>172</v>
      </c>
      <c r="D74" s="48" t="s">
        <v>41</v>
      </c>
      <c r="E74" s="48" t="s">
        <v>18</v>
      </c>
      <c r="F74" s="65" t="e">
        <f>IF(#REF!="XXXXX",0,#REF!)</f>
        <v>#REF!</v>
      </c>
      <c r="G74" s="66"/>
      <c r="H74" s="71">
        <v>14</v>
      </c>
      <c r="I74" s="63"/>
      <c r="J74" s="63">
        <v>2</v>
      </c>
    </row>
    <row r="75" spans="1:10" s="48" customFormat="1" ht="14.25">
      <c r="A75" s="74" t="e">
        <f t="shared" si="1"/>
        <v>#REF!</v>
      </c>
      <c r="B75" s="63" t="e">
        <f>#REF!</f>
        <v>#REF!</v>
      </c>
      <c r="C75" s="51" t="s">
        <v>172</v>
      </c>
      <c r="D75" s="48" t="s">
        <v>41</v>
      </c>
      <c r="E75" s="48" t="s">
        <v>18</v>
      </c>
      <c r="F75" s="65" t="e">
        <f>IF(#REF!="XXXXX",0,#REF!)</f>
        <v>#REF!</v>
      </c>
      <c r="G75" s="66"/>
      <c r="H75" s="71">
        <v>14</v>
      </c>
      <c r="I75" s="63"/>
      <c r="J75" s="63">
        <v>3</v>
      </c>
    </row>
    <row r="76" spans="1:10" s="48" customFormat="1" ht="14.25">
      <c r="A76" s="74" t="e">
        <f t="shared" si="1"/>
        <v>#REF!</v>
      </c>
      <c r="B76" s="63" t="e">
        <f>#REF!</f>
        <v>#REF!</v>
      </c>
      <c r="C76" s="51" t="s">
        <v>172</v>
      </c>
      <c r="D76" s="48" t="s">
        <v>41</v>
      </c>
      <c r="E76" s="48" t="s">
        <v>18</v>
      </c>
      <c r="F76" s="65" t="e">
        <f>IF(#REF!="XXXXX",0,#REF!)</f>
        <v>#REF!</v>
      </c>
      <c r="G76" s="66"/>
      <c r="H76" s="71">
        <v>14</v>
      </c>
      <c r="I76" s="63"/>
      <c r="J76" s="63">
        <v>4</v>
      </c>
    </row>
    <row r="77" spans="1:10" s="48" customFormat="1" ht="14.25">
      <c r="A77" s="74" t="e">
        <f t="shared" si="1"/>
        <v>#REF!</v>
      </c>
      <c r="B77" s="63" t="e">
        <f>#REF!</f>
        <v>#REF!</v>
      </c>
      <c r="C77" s="51" t="s">
        <v>172</v>
      </c>
      <c r="D77" s="48" t="s">
        <v>41</v>
      </c>
      <c r="E77" s="48" t="s">
        <v>18</v>
      </c>
      <c r="F77" s="65" t="e">
        <f>IF(#REF!="XXXXX",0,#REF!)</f>
        <v>#REF!</v>
      </c>
      <c r="G77" s="66"/>
      <c r="H77" s="71">
        <v>14</v>
      </c>
      <c r="I77" s="63"/>
      <c r="J77" s="63">
        <v>5</v>
      </c>
    </row>
    <row r="78" spans="1:10" s="48" customFormat="1" ht="14.25">
      <c r="A78" s="74" t="e">
        <f t="shared" si="1"/>
        <v>#REF!</v>
      </c>
      <c r="B78" s="63" t="e">
        <f>#REF!</f>
        <v>#REF!</v>
      </c>
      <c r="C78" s="51" t="s">
        <v>172</v>
      </c>
      <c r="D78" s="48" t="s">
        <v>41</v>
      </c>
      <c r="E78" s="48" t="s">
        <v>18</v>
      </c>
      <c r="F78" s="65" t="e">
        <f>IF(#REF!="XXXXX",0,#REF!)</f>
        <v>#REF!</v>
      </c>
      <c r="G78" s="66"/>
      <c r="H78" s="71">
        <v>14</v>
      </c>
      <c r="I78" s="63"/>
      <c r="J78" s="63">
        <v>7</v>
      </c>
    </row>
    <row r="79" spans="1:10" s="48" customFormat="1" ht="14.25">
      <c r="A79" s="74" t="e">
        <f t="shared" si="1"/>
        <v>#REF!</v>
      </c>
      <c r="B79" s="63" t="e">
        <f>#REF!</f>
        <v>#REF!</v>
      </c>
      <c r="C79" s="51" t="s">
        <v>172</v>
      </c>
      <c r="D79" s="48" t="s">
        <v>41</v>
      </c>
      <c r="E79" s="48" t="s">
        <v>18</v>
      </c>
      <c r="F79" s="65" t="e">
        <f>IF(#REF!="XXXXX",0,#REF!)</f>
        <v>#REF!</v>
      </c>
      <c r="G79" s="66"/>
      <c r="H79" s="71">
        <v>14</v>
      </c>
      <c r="I79" s="63"/>
      <c r="J79" s="63">
        <v>8</v>
      </c>
    </row>
    <row r="80" spans="1:10" s="48" customFormat="1" ht="14.25">
      <c r="A80" s="74" t="e">
        <f t="shared" si="1"/>
        <v>#REF!</v>
      </c>
      <c r="B80" s="63" t="e">
        <f>#REF!</f>
        <v>#REF!</v>
      </c>
      <c r="C80" s="51" t="s">
        <v>172</v>
      </c>
      <c r="D80" s="48" t="s">
        <v>41</v>
      </c>
      <c r="E80" s="48" t="s">
        <v>18</v>
      </c>
      <c r="F80" s="65" t="e">
        <f>IF(#REF!="XXXXX",0,#REF!)</f>
        <v>#REF!</v>
      </c>
      <c r="G80" s="66"/>
      <c r="H80" s="71">
        <v>14</v>
      </c>
      <c r="I80" s="63"/>
      <c r="J80" s="63">
        <v>9</v>
      </c>
    </row>
    <row r="81" spans="1:10" s="48" customFormat="1" ht="15" customHeight="1">
      <c r="A81" s="74" t="e">
        <f t="shared" si="1"/>
        <v>#REF!</v>
      </c>
      <c r="B81" s="63" t="e">
        <f>#REF!</f>
        <v>#REF!</v>
      </c>
      <c r="C81" s="51" t="s">
        <v>143</v>
      </c>
      <c r="D81" s="48" t="s">
        <v>41</v>
      </c>
      <c r="E81" s="48" t="s">
        <v>18</v>
      </c>
      <c r="F81" s="65" t="e">
        <f>IF(#REF!="XXXXX",0,#REF!)</f>
        <v>#REF!</v>
      </c>
      <c r="G81" s="66"/>
      <c r="H81" s="71">
        <v>15</v>
      </c>
      <c r="I81" s="63"/>
      <c r="J81" s="63">
        <v>0</v>
      </c>
    </row>
    <row r="82" spans="1:10" s="48" customFormat="1" ht="15" customHeight="1">
      <c r="A82" s="74" t="e">
        <f t="shared" si="1"/>
        <v>#REF!</v>
      </c>
      <c r="B82" s="63" t="e">
        <f>#REF!</f>
        <v>#REF!</v>
      </c>
      <c r="C82" s="51" t="s">
        <v>143</v>
      </c>
      <c r="D82" s="48" t="s">
        <v>41</v>
      </c>
      <c r="E82" s="48" t="s">
        <v>18</v>
      </c>
      <c r="F82" s="65" t="e">
        <f>IF(#REF!="XXXXX",0,#REF!)</f>
        <v>#REF!</v>
      </c>
      <c r="G82" s="66"/>
      <c r="H82" s="71">
        <v>15</v>
      </c>
      <c r="I82" s="63"/>
      <c r="J82" s="63">
        <v>1</v>
      </c>
    </row>
    <row r="83" spans="1:10" s="48" customFormat="1" ht="15" customHeight="1">
      <c r="A83" s="74" t="e">
        <f t="shared" si="1"/>
        <v>#REF!</v>
      </c>
      <c r="B83" s="63" t="e">
        <f>#REF!</f>
        <v>#REF!</v>
      </c>
      <c r="C83" s="51" t="s">
        <v>143</v>
      </c>
      <c r="D83" s="48" t="s">
        <v>41</v>
      </c>
      <c r="E83" s="48" t="s">
        <v>18</v>
      </c>
      <c r="F83" s="65" t="e">
        <f>IF(#REF!="XXXXX",0,#REF!)</f>
        <v>#REF!</v>
      </c>
      <c r="G83" s="66"/>
      <c r="H83" s="71">
        <v>15</v>
      </c>
      <c r="I83" s="63"/>
      <c r="J83" s="63">
        <v>2</v>
      </c>
    </row>
    <row r="84" spans="1:10" s="48" customFormat="1" ht="15" customHeight="1">
      <c r="A84" s="74" t="e">
        <f t="shared" si="1"/>
        <v>#REF!</v>
      </c>
      <c r="B84" s="63" t="e">
        <f>#REF!</f>
        <v>#REF!</v>
      </c>
      <c r="C84" s="51" t="s">
        <v>143</v>
      </c>
      <c r="D84" s="48" t="s">
        <v>41</v>
      </c>
      <c r="E84" s="48" t="s">
        <v>18</v>
      </c>
      <c r="F84" s="65" t="e">
        <f>IF(#REF!="XXXXX",0,#REF!)</f>
        <v>#REF!</v>
      </c>
      <c r="G84" s="66"/>
      <c r="H84" s="71">
        <v>15</v>
      </c>
      <c r="I84" s="63"/>
      <c r="J84" s="63">
        <v>3</v>
      </c>
    </row>
    <row r="85" spans="1:10" s="48" customFormat="1" ht="15" customHeight="1">
      <c r="A85" s="74" t="e">
        <f t="shared" si="1"/>
        <v>#REF!</v>
      </c>
      <c r="B85" s="63" t="e">
        <f>#REF!</f>
        <v>#REF!</v>
      </c>
      <c r="C85" s="51" t="s">
        <v>143</v>
      </c>
      <c r="D85" s="48" t="s">
        <v>41</v>
      </c>
      <c r="E85" s="48" t="s">
        <v>18</v>
      </c>
      <c r="F85" s="65" t="e">
        <f>IF(#REF!="XXXXX",0,#REF!)</f>
        <v>#REF!</v>
      </c>
      <c r="G85" s="66"/>
      <c r="H85" s="71">
        <v>15</v>
      </c>
      <c r="I85" s="63"/>
      <c r="J85" s="63">
        <v>4</v>
      </c>
    </row>
    <row r="86" spans="1:10" s="48" customFormat="1" ht="15" customHeight="1">
      <c r="A86" s="74" t="e">
        <f t="shared" si="1"/>
        <v>#REF!</v>
      </c>
      <c r="B86" s="63" t="e">
        <f>#REF!</f>
        <v>#REF!</v>
      </c>
      <c r="C86" s="51" t="s">
        <v>143</v>
      </c>
      <c r="D86" s="48" t="s">
        <v>41</v>
      </c>
      <c r="E86" s="48" t="s">
        <v>18</v>
      </c>
      <c r="F86" s="65" t="e">
        <f>IF(#REF!="XXXXX",0,#REF!)</f>
        <v>#REF!</v>
      </c>
      <c r="G86" s="66"/>
      <c r="H86" s="71">
        <v>15</v>
      </c>
      <c r="I86" s="63"/>
      <c r="J86" s="63">
        <v>5</v>
      </c>
    </row>
    <row r="87" spans="1:10" s="48" customFormat="1" ht="15" customHeight="1">
      <c r="A87" s="74" t="e">
        <f t="shared" si="1"/>
        <v>#REF!</v>
      </c>
      <c r="B87" s="63" t="e">
        <f>#REF!</f>
        <v>#REF!</v>
      </c>
      <c r="C87" s="51" t="s">
        <v>143</v>
      </c>
      <c r="D87" s="48" t="s">
        <v>41</v>
      </c>
      <c r="E87" s="48" t="s">
        <v>18</v>
      </c>
      <c r="F87" s="65" t="e">
        <f>IF(#REF!="XXXXX",0,#REF!)</f>
        <v>#REF!</v>
      </c>
      <c r="G87" s="66"/>
      <c r="H87" s="71">
        <v>15</v>
      </c>
      <c r="I87" s="63"/>
      <c r="J87" s="63">
        <v>7</v>
      </c>
    </row>
    <row r="88" spans="1:10" s="48" customFormat="1" ht="15" customHeight="1">
      <c r="A88" s="74" t="e">
        <f t="shared" si="1"/>
        <v>#REF!</v>
      </c>
      <c r="B88" s="63" t="e">
        <f>#REF!</f>
        <v>#REF!</v>
      </c>
      <c r="C88" s="51" t="s">
        <v>143</v>
      </c>
      <c r="D88" s="48" t="s">
        <v>41</v>
      </c>
      <c r="E88" s="48" t="s">
        <v>18</v>
      </c>
      <c r="F88" s="65" t="e">
        <f>IF(#REF!="XXXXX",0,#REF!)</f>
        <v>#REF!</v>
      </c>
      <c r="G88" s="66"/>
      <c r="H88" s="71">
        <v>15</v>
      </c>
      <c r="I88" s="63"/>
      <c r="J88" s="63">
        <v>8</v>
      </c>
    </row>
    <row r="89" spans="1:10" s="48" customFormat="1" ht="15" customHeight="1">
      <c r="A89" s="74" t="e">
        <f t="shared" si="1"/>
        <v>#REF!</v>
      </c>
      <c r="B89" s="63" t="e">
        <f>#REF!</f>
        <v>#REF!</v>
      </c>
      <c r="C89" s="51" t="s">
        <v>143</v>
      </c>
      <c r="D89" s="48" t="s">
        <v>41</v>
      </c>
      <c r="E89" s="48" t="s">
        <v>18</v>
      </c>
      <c r="F89" s="65" t="e">
        <f>IF(#REF!="XXXXX",0,#REF!)</f>
        <v>#REF!</v>
      </c>
      <c r="G89" s="66"/>
      <c r="H89" s="71">
        <v>15</v>
      </c>
      <c r="I89" s="63"/>
      <c r="J89" s="63">
        <v>9</v>
      </c>
    </row>
    <row r="90" spans="1:10" s="48" customFormat="1" ht="14.25">
      <c r="A90" s="74" t="e">
        <f t="shared" si="1"/>
        <v>#REF!</v>
      </c>
      <c r="B90" s="63" t="e">
        <f>#REF!</f>
        <v>#REF!</v>
      </c>
      <c r="C90" s="51" t="s">
        <v>174</v>
      </c>
      <c r="D90" s="48" t="s">
        <v>41</v>
      </c>
      <c r="E90" s="48" t="s">
        <v>18</v>
      </c>
      <c r="F90" s="65" t="e">
        <f>IF(#REF!="XXXXX",0,#REF!)</f>
        <v>#REF!</v>
      </c>
      <c r="G90" s="66"/>
      <c r="H90" s="71">
        <v>16</v>
      </c>
      <c r="I90" s="63"/>
      <c r="J90" s="63">
        <v>0</v>
      </c>
    </row>
    <row r="91" spans="1:10" s="48" customFormat="1" ht="14.25">
      <c r="A91" s="74" t="e">
        <f t="shared" si="1"/>
        <v>#REF!</v>
      </c>
      <c r="B91" s="63" t="e">
        <f>#REF!</f>
        <v>#REF!</v>
      </c>
      <c r="C91" s="51" t="s">
        <v>174</v>
      </c>
      <c r="D91" s="48" t="s">
        <v>41</v>
      </c>
      <c r="E91" s="48" t="s">
        <v>18</v>
      </c>
      <c r="F91" s="65" t="e">
        <f>IF(#REF!="XXXXX",0,#REF!)</f>
        <v>#REF!</v>
      </c>
      <c r="G91" s="66"/>
      <c r="H91" s="71">
        <v>16</v>
      </c>
      <c r="I91" s="63"/>
      <c r="J91" s="63">
        <v>1</v>
      </c>
    </row>
    <row r="92" spans="1:10" s="48" customFormat="1" ht="14.25">
      <c r="A92" s="74" t="e">
        <f t="shared" si="1"/>
        <v>#REF!</v>
      </c>
      <c r="B92" s="63" t="e">
        <f>#REF!</f>
        <v>#REF!</v>
      </c>
      <c r="C92" s="51" t="s">
        <v>174</v>
      </c>
      <c r="D92" s="48" t="s">
        <v>41</v>
      </c>
      <c r="E92" s="48" t="s">
        <v>18</v>
      </c>
      <c r="F92" s="65" t="e">
        <f>IF(#REF!="XXXXX",0,#REF!)</f>
        <v>#REF!</v>
      </c>
      <c r="G92" s="66"/>
      <c r="H92" s="71">
        <v>16</v>
      </c>
      <c r="I92" s="63"/>
      <c r="J92" s="63">
        <v>2</v>
      </c>
    </row>
    <row r="93" spans="1:10" s="48" customFormat="1" ht="14.25">
      <c r="A93" s="74" t="e">
        <f t="shared" si="1"/>
        <v>#REF!</v>
      </c>
      <c r="B93" s="63" t="e">
        <f>#REF!</f>
        <v>#REF!</v>
      </c>
      <c r="C93" s="51" t="s">
        <v>174</v>
      </c>
      <c r="D93" s="48" t="s">
        <v>41</v>
      </c>
      <c r="E93" s="48" t="s">
        <v>18</v>
      </c>
      <c r="F93" s="65" t="e">
        <f>IF(#REF!="XXXXX",0,#REF!)</f>
        <v>#REF!</v>
      </c>
      <c r="G93" s="66"/>
      <c r="H93" s="71">
        <v>16</v>
      </c>
      <c r="I93" s="63"/>
      <c r="J93" s="63">
        <v>3</v>
      </c>
    </row>
    <row r="94" spans="1:10" s="48" customFormat="1" ht="14.25">
      <c r="A94" s="74" t="e">
        <f t="shared" si="1"/>
        <v>#REF!</v>
      </c>
      <c r="B94" s="63" t="e">
        <f>#REF!</f>
        <v>#REF!</v>
      </c>
      <c r="C94" s="51" t="s">
        <v>174</v>
      </c>
      <c r="D94" s="48" t="s">
        <v>41</v>
      </c>
      <c r="E94" s="48" t="s">
        <v>18</v>
      </c>
      <c r="F94" s="65" t="e">
        <f>IF(#REF!="XXXXX",0,#REF!)</f>
        <v>#REF!</v>
      </c>
      <c r="G94" s="66"/>
      <c r="H94" s="71">
        <v>16</v>
      </c>
      <c r="I94" s="63"/>
      <c r="J94" s="63">
        <v>4</v>
      </c>
    </row>
    <row r="95" spans="1:10" s="48" customFormat="1" ht="14.25">
      <c r="A95" s="74" t="e">
        <f t="shared" si="1"/>
        <v>#REF!</v>
      </c>
      <c r="B95" s="63" t="e">
        <f>#REF!</f>
        <v>#REF!</v>
      </c>
      <c r="C95" s="51" t="s">
        <v>174</v>
      </c>
      <c r="D95" s="48" t="s">
        <v>41</v>
      </c>
      <c r="E95" s="48" t="s">
        <v>18</v>
      </c>
      <c r="F95" s="65" t="e">
        <f>IF(#REF!="XXXXX",0,#REF!)</f>
        <v>#REF!</v>
      </c>
      <c r="G95" s="66"/>
      <c r="H95" s="71">
        <v>16</v>
      </c>
      <c r="I95" s="63"/>
      <c r="J95" s="63">
        <v>5</v>
      </c>
    </row>
    <row r="96" spans="1:10" s="48" customFormat="1" ht="14.25">
      <c r="A96" s="74" t="e">
        <f t="shared" si="1"/>
        <v>#REF!</v>
      </c>
      <c r="B96" s="63" t="e">
        <f>#REF!</f>
        <v>#REF!</v>
      </c>
      <c r="C96" s="51" t="s">
        <v>174</v>
      </c>
      <c r="D96" s="48" t="s">
        <v>41</v>
      </c>
      <c r="E96" s="48" t="s">
        <v>18</v>
      </c>
      <c r="F96" s="65" t="e">
        <f>IF(#REF!="XXXXX",0,#REF!)</f>
        <v>#REF!</v>
      </c>
      <c r="G96" s="66"/>
      <c r="H96" s="71">
        <v>16</v>
      </c>
      <c r="I96" s="63"/>
      <c r="J96" s="63">
        <v>7</v>
      </c>
    </row>
    <row r="97" spans="1:10" s="48" customFormat="1" ht="14.25">
      <c r="A97" s="74" t="e">
        <f t="shared" si="1"/>
        <v>#REF!</v>
      </c>
      <c r="B97" s="63" t="e">
        <f>#REF!</f>
        <v>#REF!</v>
      </c>
      <c r="C97" s="51" t="s">
        <v>174</v>
      </c>
      <c r="D97" s="48" t="s">
        <v>41</v>
      </c>
      <c r="E97" s="48" t="s">
        <v>18</v>
      </c>
      <c r="F97" s="65" t="e">
        <f>IF(#REF!="XXXXX",0,#REF!)</f>
        <v>#REF!</v>
      </c>
      <c r="G97" s="66"/>
      <c r="H97" s="71">
        <v>16</v>
      </c>
      <c r="I97" s="63"/>
      <c r="J97" s="63">
        <v>8</v>
      </c>
    </row>
    <row r="98" spans="1:10" s="48" customFormat="1" ht="14.25">
      <c r="A98" s="74" t="e">
        <f t="shared" si="1"/>
        <v>#REF!</v>
      </c>
      <c r="B98" s="63" t="e">
        <f>#REF!</f>
        <v>#REF!</v>
      </c>
      <c r="C98" s="51" t="s">
        <v>174</v>
      </c>
      <c r="D98" s="48" t="s">
        <v>41</v>
      </c>
      <c r="E98" s="48" t="s">
        <v>18</v>
      </c>
      <c r="F98" s="65" t="e">
        <f>IF(#REF!="XXXXX",0,#REF!)</f>
        <v>#REF!</v>
      </c>
      <c r="G98" s="66"/>
      <c r="H98" s="71">
        <v>16</v>
      </c>
      <c r="I98" s="63"/>
      <c r="J98" s="63">
        <v>9</v>
      </c>
    </row>
    <row r="99" spans="1:10" s="48" customFormat="1" ht="14.25">
      <c r="A99" s="74" t="e">
        <f t="shared" si="1"/>
        <v>#REF!</v>
      </c>
      <c r="B99" s="63" t="e">
        <f>#REF!</f>
        <v>#REF!</v>
      </c>
      <c r="C99" s="51" t="s">
        <v>176</v>
      </c>
      <c r="D99" s="48" t="s">
        <v>41</v>
      </c>
      <c r="E99" s="48" t="s">
        <v>18</v>
      </c>
      <c r="F99" s="65" t="e">
        <f>IF(#REF!="XXXXX",0,#REF!)</f>
        <v>#REF!</v>
      </c>
      <c r="G99" s="66"/>
      <c r="H99" s="71">
        <v>17</v>
      </c>
      <c r="I99" s="63"/>
      <c r="J99" s="63">
        <v>0</v>
      </c>
    </row>
    <row r="100" spans="1:10" s="48" customFormat="1" ht="14.25">
      <c r="A100" s="74" t="e">
        <f t="shared" si="1"/>
        <v>#REF!</v>
      </c>
      <c r="B100" s="63" t="e">
        <f>#REF!</f>
        <v>#REF!</v>
      </c>
      <c r="C100" s="51" t="s">
        <v>176</v>
      </c>
      <c r="D100" s="48" t="s">
        <v>41</v>
      </c>
      <c r="E100" s="48" t="s">
        <v>18</v>
      </c>
      <c r="F100" s="65" t="e">
        <f>IF(#REF!="XXXXX",0,#REF!)</f>
        <v>#REF!</v>
      </c>
      <c r="G100" s="66"/>
      <c r="H100" s="71">
        <v>17</v>
      </c>
      <c r="I100" s="63"/>
      <c r="J100" s="63">
        <v>1</v>
      </c>
    </row>
    <row r="101" spans="1:10" s="48" customFormat="1" ht="14.25">
      <c r="A101" s="74" t="e">
        <f t="shared" si="1"/>
        <v>#REF!</v>
      </c>
      <c r="B101" s="63" t="e">
        <f>#REF!</f>
        <v>#REF!</v>
      </c>
      <c r="C101" s="51" t="s">
        <v>176</v>
      </c>
      <c r="D101" s="48" t="s">
        <v>41</v>
      </c>
      <c r="E101" s="48" t="s">
        <v>18</v>
      </c>
      <c r="F101" s="65" t="e">
        <f>IF(#REF!="XXXXX",0,#REF!)</f>
        <v>#REF!</v>
      </c>
      <c r="G101" s="66"/>
      <c r="H101" s="71">
        <v>17</v>
      </c>
      <c r="I101" s="63"/>
      <c r="J101" s="63">
        <v>2</v>
      </c>
    </row>
    <row r="102" spans="1:10" s="48" customFormat="1" ht="14.25">
      <c r="A102" s="74" t="e">
        <f t="shared" si="1"/>
        <v>#REF!</v>
      </c>
      <c r="B102" s="63" t="e">
        <f>#REF!</f>
        <v>#REF!</v>
      </c>
      <c r="C102" s="51" t="s">
        <v>176</v>
      </c>
      <c r="D102" s="48" t="s">
        <v>41</v>
      </c>
      <c r="E102" s="48" t="s">
        <v>18</v>
      </c>
      <c r="F102" s="65" t="e">
        <f>IF(#REF!="XXXXX",0,#REF!)</f>
        <v>#REF!</v>
      </c>
      <c r="G102" s="66"/>
      <c r="H102" s="71">
        <v>17</v>
      </c>
      <c r="I102" s="63"/>
      <c r="J102" s="63">
        <v>3</v>
      </c>
    </row>
    <row r="103" spans="1:10" s="48" customFormat="1" ht="14.25">
      <c r="A103" s="74" t="e">
        <f t="shared" si="1"/>
        <v>#REF!</v>
      </c>
      <c r="B103" s="63" t="e">
        <f>#REF!</f>
        <v>#REF!</v>
      </c>
      <c r="C103" s="51" t="s">
        <v>176</v>
      </c>
      <c r="D103" s="48" t="s">
        <v>41</v>
      </c>
      <c r="E103" s="48" t="s">
        <v>18</v>
      </c>
      <c r="F103" s="65" t="e">
        <f>IF(#REF!="XXXXX",0,#REF!)</f>
        <v>#REF!</v>
      </c>
      <c r="G103" s="66"/>
      <c r="H103" s="71">
        <v>17</v>
      </c>
      <c r="I103" s="63"/>
      <c r="J103" s="63">
        <v>4</v>
      </c>
    </row>
    <row r="104" spans="1:10" s="48" customFormat="1" ht="14.25">
      <c r="A104" s="74" t="e">
        <f t="shared" si="1"/>
        <v>#REF!</v>
      </c>
      <c r="B104" s="63" t="e">
        <f>#REF!</f>
        <v>#REF!</v>
      </c>
      <c r="C104" s="51" t="s">
        <v>176</v>
      </c>
      <c r="D104" s="48" t="s">
        <v>41</v>
      </c>
      <c r="E104" s="48" t="s">
        <v>18</v>
      </c>
      <c r="F104" s="65" t="e">
        <f>IF(#REF!="XXXXX",0,#REF!)</f>
        <v>#REF!</v>
      </c>
      <c r="G104" s="66"/>
      <c r="H104" s="71">
        <v>17</v>
      </c>
      <c r="I104" s="63"/>
      <c r="J104" s="63">
        <v>5</v>
      </c>
    </row>
    <row r="105" spans="1:10" s="48" customFormat="1" ht="14.25">
      <c r="A105" s="74" t="e">
        <f t="shared" si="1"/>
        <v>#REF!</v>
      </c>
      <c r="B105" s="63" t="e">
        <f>#REF!</f>
        <v>#REF!</v>
      </c>
      <c r="C105" s="51" t="s">
        <v>176</v>
      </c>
      <c r="D105" s="48" t="s">
        <v>41</v>
      </c>
      <c r="E105" s="48" t="s">
        <v>18</v>
      </c>
      <c r="F105" s="65" t="e">
        <f>IF(#REF!="XXXXX",0,#REF!)</f>
        <v>#REF!</v>
      </c>
      <c r="G105" s="66"/>
      <c r="H105" s="71">
        <v>17</v>
      </c>
      <c r="I105" s="63"/>
      <c r="J105" s="63">
        <v>7</v>
      </c>
    </row>
    <row r="106" spans="1:10" s="48" customFormat="1" ht="14.25">
      <c r="A106" s="74" t="e">
        <f t="shared" si="1"/>
        <v>#REF!</v>
      </c>
      <c r="B106" s="63" t="e">
        <f>#REF!</f>
        <v>#REF!</v>
      </c>
      <c r="C106" s="51" t="s">
        <v>176</v>
      </c>
      <c r="D106" s="48" t="s">
        <v>41</v>
      </c>
      <c r="E106" s="48" t="s">
        <v>18</v>
      </c>
      <c r="F106" s="65" t="e">
        <f>IF(#REF!="XXXXX",0,#REF!)</f>
        <v>#REF!</v>
      </c>
      <c r="G106" s="66"/>
      <c r="H106" s="71">
        <v>17</v>
      </c>
      <c r="I106" s="63"/>
      <c r="J106" s="63">
        <v>8</v>
      </c>
    </row>
    <row r="107" spans="1:10" s="48" customFormat="1" ht="14.25">
      <c r="A107" s="74" t="e">
        <f t="shared" si="1"/>
        <v>#REF!</v>
      </c>
      <c r="B107" s="63" t="e">
        <f>#REF!</f>
        <v>#REF!</v>
      </c>
      <c r="C107" s="51" t="s">
        <v>176</v>
      </c>
      <c r="D107" s="48" t="s">
        <v>41</v>
      </c>
      <c r="E107" s="48" t="s">
        <v>18</v>
      </c>
      <c r="F107" s="65" t="e">
        <f>IF(#REF!="XXXXX",0,#REF!)</f>
        <v>#REF!</v>
      </c>
      <c r="G107" s="66"/>
      <c r="H107" s="71">
        <v>17</v>
      </c>
      <c r="I107" s="63"/>
      <c r="J107" s="63">
        <v>9</v>
      </c>
    </row>
    <row r="108" spans="1:10" s="48" customFormat="1" ht="14.25">
      <c r="A108" s="74" t="e">
        <f t="shared" si="1"/>
        <v>#REF!</v>
      </c>
      <c r="B108" s="63" t="e">
        <f>#REF!</f>
        <v>#REF!</v>
      </c>
      <c r="C108" s="51" t="s">
        <v>175</v>
      </c>
      <c r="D108" s="48" t="s">
        <v>41</v>
      </c>
      <c r="E108" s="48" t="s">
        <v>18</v>
      </c>
      <c r="F108" s="65" t="e">
        <f>IF(#REF!="XXXXX",0,#REF!)</f>
        <v>#REF!</v>
      </c>
      <c r="G108" s="66"/>
      <c r="H108" s="71">
        <v>21</v>
      </c>
      <c r="I108" s="63"/>
      <c r="J108" s="63">
        <v>0</v>
      </c>
    </row>
    <row r="109" spans="1:10" s="48" customFormat="1" ht="14.25">
      <c r="A109" s="74" t="e">
        <f t="shared" si="1"/>
        <v>#REF!</v>
      </c>
      <c r="B109" s="63" t="e">
        <f>#REF!</f>
        <v>#REF!</v>
      </c>
      <c r="C109" s="51" t="s">
        <v>175</v>
      </c>
      <c r="D109" s="48" t="s">
        <v>41</v>
      </c>
      <c r="E109" s="48" t="s">
        <v>18</v>
      </c>
      <c r="F109" s="65" t="e">
        <f>IF(#REF!="XXXXX",0,#REF!)</f>
        <v>#REF!</v>
      </c>
      <c r="G109" s="66"/>
      <c r="H109" s="71">
        <v>21</v>
      </c>
      <c r="I109" s="63"/>
      <c r="J109" s="63">
        <v>1</v>
      </c>
    </row>
    <row r="110" spans="1:10" s="48" customFormat="1" ht="14.25">
      <c r="A110" s="74" t="e">
        <f t="shared" si="1"/>
        <v>#REF!</v>
      </c>
      <c r="B110" s="63" t="e">
        <f>#REF!</f>
        <v>#REF!</v>
      </c>
      <c r="C110" s="51" t="s">
        <v>175</v>
      </c>
      <c r="D110" s="48" t="s">
        <v>41</v>
      </c>
      <c r="E110" s="48" t="s">
        <v>18</v>
      </c>
      <c r="F110" s="65" t="e">
        <f>IF(#REF!="XXXXX",0,#REF!)</f>
        <v>#REF!</v>
      </c>
      <c r="G110" s="66"/>
      <c r="H110" s="71">
        <v>21</v>
      </c>
      <c r="I110" s="63"/>
      <c r="J110" s="63">
        <v>2</v>
      </c>
    </row>
    <row r="111" spans="1:10" s="48" customFormat="1" ht="14.25">
      <c r="A111" s="74" t="e">
        <f t="shared" si="1"/>
        <v>#REF!</v>
      </c>
      <c r="B111" s="63" t="e">
        <f>#REF!</f>
        <v>#REF!</v>
      </c>
      <c r="C111" s="51" t="s">
        <v>175</v>
      </c>
      <c r="D111" s="48" t="s">
        <v>41</v>
      </c>
      <c r="E111" s="48" t="s">
        <v>18</v>
      </c>
      <c r="F111" s="65" t="e">
        <f>IF(#REF!="XXXXX",0,#REF!)</f>
        <v>#REF!</v>
      </c>
      <c r="G111" s="66"/>
      <c r="H111" s="71">
        <v>21</v>
      </c>
      <c r="I111" s="63"/>
      <c r="J111" s="63">
        <v>3</v>
      </c>
    </row>
    <row r="112" spans="1:10" s="48" customFormat="1" ht="14.25">
      <c r="A112" s="74" t="e">
        <f t="shared" si="1"/>
        <v>#REF!</v>
      </c>
      <c r="B112" s="63" t="e">
        <f>#REF!</f>
        <v>#REF!</v>
      </c>
      <c r="C112" s="51" t="s">
        <v>175</v>
      </c>
      <c r="D112" s="48" t="s">
        <v>41</v>
      </c>
      <c r="E112" s="48" t="s">
        <v>18</v>
      </c>
      <c r="F112" s="65" t="e">
        <f>IF(#REF!="XXXXX",0,#REF!)</f>
        <v>#REF!</v>
      </c>
      <c r="G112" s="66"/>
      <c r="H112" s="71">
        <v>21</v>
      </c>
      <c r="I112" s="63"/>
      <c r="J112" s="63">
        <v>4</v>
      </c>
    </row>
    <row r="113" spans="1:10" s="48" customFormat="1" ht="14.25">
      <c r="A113" s="74" t="e">
        <f t="shared" si="1"/>
        <v>#REF!</v>
      </c>
      <c r="B113" s="63" t="e">
        <f>#REF!</f>
        <v>#REF!</v>
      </c>
      <c r="C113" s="51" t="s">
        <v>175</v>
      </c>
      <c r="D113" s="48" t="s">
        <v>41</v>
      </c>
      <c r="E113" s="48" t="s">
        <v>18</v>
      </c>
      <c r="F113" s="65" t="e">
        <f>IF(#REF!="XXXXX",0,#REF!)</f>
        <v>#REF!</v>
      </c>
      <c r="G113" s="66"/>
      <c r="H113" s="71">
        <v>21</v>
      </c>
      <c r="I113" s="63"/>
      <c r="J113" s="63">
        <v>5</v>
      </c>
    </row>
    <row r="114" spans="1:10" s="48" customFormat="1" ht="14.25">
      <c r="A114" s="74" t="e">
        <f t="shared" si="1"/>
        <v>#REF!</v>
      </c>
      <c r="B114" s="63" t="e">
        <f>#REF!</f>
        <v>#REF!</v>
      </c>
      <c r="C114" s="51" t="s">
        <v>175</v>
      </c>
      <c r="D114" s="48" t="s">
        <v>41</v>
      </c>
      <c r="E114" s="48" t="s">
        <v>18</v>
      </c>
      <c r="F114" s="65" t="e">
        <f>IF(#REF!="XXXXX",0,#REF!)</f>
        <v>#REF!</v>
      </c>
      <c r="G114" s="66"/>
      <c r="H114" s="71">
        <v>21</v>
      </c>
      <c r="I114" s="63"/>
      <c r="J114" s="63">
        <v>7</v>
      </c>
    </row>
    <row r="115" spans="1:10" s="48" customFormat="1" ht="14.25">
      <c r="A115" s="74" t="e">
        <f t="shared" si="1"/>
        <v>#REF!</v>
      </c>
      <c r="B115" s="63" t="e">
        <f>#REF!</f>
        <v>#REF!</v>
      </c>
      <c r="C115" s="51" t="s">
        <v>175</v>
      </c>
      <c r="D115" s="48" t="s">
        <v>41</v>
      </c>
      <c r="E115" s="48" t="s">
        <v>18</v>
      </c>
      <c r="F115" s="65" t="e">
        <f>IF(#REF!="XXXXX",0,#REF!)</f>
        <v>#REF!</v>
      </c>
      <c r="G115" s="66"/>
      <c r="H115" s="71">
        <v>21</v>
      </c>
      <c r="I115" s="63"/>
      <c r="J115" s="63">
        <v>8</v>
      </c>
    </row>
    <row r="116" spans="1:10" s="48" customFormat="1" ht="14.25">
      <c r="A116" s="74" t="e">
        <f t="shared" si="1"/>
        <v>#REF!</v>
      </c>
      <c r="B116" s="63" t="e">
        <f>#REF!</f>
        <v>#REF!</v>
      </c>
      <c r="C116" s="51" t="s">
        <v>175</v>
      </c>
      <c r="D116" s="48" t="s">
        <v>41</v>
      </c>
      <c r="E116" s="48" t="s">
        <v>18</v>
      </c>
      <c r="F116" s="65" t="e">
        <f>IF(#REF!="XXXXX",0,#REF!)</f>
        <v>#REF!</v>
      </c>
      <c r="G116" s="66"/>
      <c r="H116" s="71">
        <v>21</v>
      </c>
      <c r="I116" s="63"/>
      <c r="J116" s="63">
        <v>9</v>
      </c>
    </row>
    <row r="117" spans="1:10" s="48" customFormat="1" ht="14.25">
      <c r="A117" s="74" t="e">
        <f t="shared" si="1"/>
        <v>#REF!</v>
      </c>
      <c r="B117" s="63" t="e">
        <f>#REF!</f>
        <v>#REF!</v>
      </c>
      <c r="C117" s="51" t="s">
        <v>179</v>
      </c>
      <c r="D117" s="48" t="s">
        <v>41</v>
      </c>
      <c r="E117" s="48" t="s">
        <v>18</v>
      </c>
      <c r="F117" s="65" t="e">
        <f>IF(#REF!="XXXXX",0,#REF!)</f>
        <v>#REF!</v>
      </c>
      <c r="G117" s="66"/>
      <c r="H117" s="71">
        <v>22</v>
      </c>
      <c r="I117" s="63"/>
      <c r="J117" s="63">
        <v>0</v>
      </c>
    </row>
    <row r="118" spans="1:10" s="48" customFormat="1" ht="14.25">
      <c r="A118" s="74" t="e">
        <f t="shared" si="1"/>
        <v>#REF!</v>
      </c>
      <c r="B118" s="63" t="e">
        <f>#REF!</f>
        <v>#REF!</v>
      </c>
      <c r="C118" s="51" t="s">
        <v>179</v>
      </c>
      <c r="D118" s="48" t="s">
        <v>41</v>
      </c>
      <c r="E118" s="48" t="s">
        <v>18</v>
      </c>
      <c r="F118" s="65" t="e">
        <f>IF(#REF!="XXXXX",0,#REF!)</f>
        <v>#REF!</v>
      </c>
      <c r="G118" s="66"/>
      <c r="H118" s="71">
        <v>22</v>
      </c>
      <c r="I118" s="63"/>
      <c r="J118" s="63">
        <v>1</v>
      </c>
    </row>
    <row r="119" spans="1:10" s="48" customFormat="1" ht="14.25">
      <c r="A119" s="74" t="e">
        <f t="shared" si="1"/>
        <v>#REF!</v>
      </c>
      <c r="B119" s="63" t="e">
        <f>#REF!</f>
        <v>#REF!</v>
      </c>
      <c r="C119" s="51" t="s">
        <v>179</v>
      </c>
      <c r="D119" s="48" t="s">
        <v>41</v>
      </c>
      <c r="E119" s="48" t="s">
        <v>18</v>
      </c>
      <c r="F119" s="65" t="e">
        <f>IF(#REF!="XXXXX",0,#REF!)</f>
        <v>#REF!</v>
      </c>
      <c r="G119" s="66"/>
      <c r="H119" s="71">
        <v>22</v>
      </c>
      <c r="I119" s="63"/>
      <c r="J119" s="63">
        <v>2</v>
      </c>
    </row>
    <row r="120" spans="1:10" s="48" customFormat="1" ht="14.25">
      <c r="A120" s="74" t="e">
        <f t="shared" si="1"/>
        <v>#REF!</v>
      </c>
      <c r="B120" s="63" t="e">
        <f>#REF!</f>
        <v>#REF!</v>
      </c>
      <c r="C120" s="51" t="s">
        <v>179</v>
      </c>
      <c r="D120" s="48" t="s">
        <v>41</v>
      </c>
      <c r="E120" s="48" t="s">
        <v>18</v>
      </c>
      <c r="F120" s="65" t="e">
        <f>IF(#REF!="XXXXX",0,#REF!)</f>
        <v>#REF!</v>
      </c>
      <c r="G120" s="66"/>
      <c r="H120" s="71">
        <v>22</v>
      </c>
      <c r="I120" s="63"/>
      <c r="J120" s="63">
        <v>3</v>
      </c>
    </row>
    <row r="121" spans="1:10" s="48" customFormat="1" ht="14.25">
      <c r="A121" s="74" t="e">
        <f t="shared" si="1"/>
        <v>#REF!</v>
      </c>
      <c r="B121" s="63" t="e">
        <f>#REF!</f>
        <v>#REF!</v>
      </c>
      <c r="C121" s="51" t="s">
        <v>179</v>
      </c>
      <c r="D121" s="48" t="s">
        <v>41</v>
      </c>
      <c r="E121" s="48" t="s">
        <v>18</v>
      </c>
      <c r="F121" s="65" t="e">
        <f>IF(#REF!="XXXXX",0,#REF!)</f>
        <v>#REF!</v>
      </c>
      <c r="G121" s="66"/>
      <c r="H121" s="71">
        <v>22</v>
      </c>
      <c r="I121" s="63"/>
      <c r="J121" s="63">
        <v>4</v>
      </c>
    </row>
    <row r="122" spans="1:10" s="48" customFormat="1" ht="14.25">
      <c r="A122" s="74" t="e">
        <f t="shared" si="1"/>
        <v>#REF!</v>
      </c>
      <c r="B122" s="63" t="e">
        <f>#REF!</f>
        <v>#REF!</v>
      </c>
      <c r="C122" s="51" t="s">
        <v>179</v>
      </c>
      <c r="D122" s="48" t="s">
        <v>41</v>
      </c>
      <c r="E122" s="48" t="s">
        <v>18</v>
      </c>
      <c r="F122" s="65" t="e">
        <f>IF(#REF!="XXXXX",0,#REF!)</f>
        <v>#REF!</v>
      </c>
      <c r="G122" s="66"/>
      <c r="H122" s="71">
        <v>22</v>
      </c>
      <c r="I122" s="63"/>
      <c r="J122" s="63">
        <v>5</v>
      </c>
    </row>
    <row r="123" spans="1:10" s="48" customFormat="1" ht="14.25">
      <c r="A123" s="74" t="e">
        <f t="shared" si="1"/>
        <v>#REF!</v>
      </c>
      <c r="B123" s="63" t="e">
        <f>#REF!</f>
        <v>#REF!</v>
      </c>
      <c r="C123" s="51" t="s">
        <v>179</v>
      </c>
      <c r="D123" s="48" t="s">
        <v>41</v>
      </c>
      <c r="E123" s="48" t="s">
        <v>18</v>
      </c>
      <c r="F123" s="65" t="e">
        <f>IF(#REF!="XXXXX",0,#REF!)</f>
        <v>#REF!</v>
      </c>
      <c r="G123" s="66"/>
      <c r="H123" s="71">
        <v>22</v>
      </c>
      <c r="I123" s="63"/>
      <c r="J123" s="63">
        <v>7</v>
      </c>
    </row>
    <row r="124" spans="1:10" s="48" customFormat="1" ht="14.25">
      <c r="A124" s="74" t="e">
        <f t="shared" si="1"/>
        <v>#REF!</v>
      </c>
      <c r="B124" s="63" t="e">
        <f>#REF!</f>
        <v>#REF!</v>
      </c>
      <c r="C124" s="51" t="s">
        <v>179</v>
      </c>
      <c r="D124" s="48" t="s">
        <v>41</v>
      </c>
      <c r="E124" s="48" t="s">
        <v>18</v>
      </c>
      <c r="F124" s="65" t="e">
        <f>IF(#REF!="XXXXX",0,#REF!)</f>
        <v>#REF!</v>
      </c>
      <c r="G124" s="66"/>
      <c r="H124" s="71">
        <v>22</v>
      </c>
      <c r="I124" s="63"/>
      <c r="J124" s="63">
        <v>8</v>
      </c>
    </row>
    <row r="125" spans="1:10" s="48" customFormat="1" ht="14.25">
      <c r="A125" s="74" t="e">
        <f t="shared" si="1"/>
        <v>#REF!</v>
      </c>
      <c r="B125" s="63" t="e">
        <f>#REF!</f>
        <v>#REF!</v>
      </c>
      <c r="C125" s="51" t="s">
        <v>179</v>
      </c>
      <c r="D125" s="48" t="s">
        <v>41</v>
      </c>
      <c r="E125" s="48" t="s">
        <v>18</v>
      </c>
      <c r="F125" s="65" t="e">
        <f>IF(#REF!="XXXXX",0,#REF!)</f>
        <v>#REF!</v>
      </c>
      <c r="G125" s="66"/>
      <c r="H125" s="71">
        <v>22</v>
      </c>
      <c r="I125" s="63"/>
      <c r="J125" s="63">
        <v>9</v>
      </c>
    </row>
    <row r="126" spans="1:10" s="48" customFormat="1" ht="14.25">
      <c r="A126" s="74" t="e">
        <f t="shared" si="1"/>
        <v>#REF!</v>
      </c>
      <c r="B126" s="63" t="e">
        <f>#REF!</f>
        <v>#REF!</v>
      </c>
      <c r="C126" s="51" t="s">
        <v>180</v>
      </c>
      <c r="D126" s="48" t="s">
        <v>41</v>
      </c>
      <c r="E126" s="48" t="s">
        <v>18</v>
      </c>
      <c r="F126" s="65" t="e">
        <f>IF(#REF!="XXXXX",0,#REF!)</f>
        <v>#REF!</v>
      </c>
      <c r="G126" s="66"/>
      <c r="H126" s="71">
        <v>23</v>
      </c>
      <c r="I126" s="63"/>
      <c r="J126" s="63">
        <v>0</v>
      </c>
    </row>
    <row r="127" spans="1:10" s="48" customFormat="1" ht="14.25">
      <c r="A127" s="74" t="e">
        <f t="shared" si="1"/>
        <v>#REF!</v>
      </c>
      <c r="B127" s="63" t="e">
        <f>#REF!</f>
        <v>#REF!</v>
      </c>
      <c r="C127" s="51" t="s">
        <v>180</v>
      </c>
      <c r="D127" s="48" t="s">
        <v>41</v>
      </c>
      <c r="E127" s="48" t="s">
        <v>18</v>
      </c>
      <c r="F127" s="65" t="e">
        <f>IF(#REF!="XXXXX",0,#REF!)</f>
        <v>#REF!</v>
      </c>
      <c r="G127" s="66"/>
      <c r="H127" s="71">
        <v>23</v>
      </c>
      <c r="I127" s="63"/>
      <c r="J127" s="63">
        <v>1</v>
      </c>
    </row>
    <row r="128" spans="1:10" s="48" customFormat="1" ht="14.25">
      <c r="A128" s="74" t="e">
        <f t="shared" si="1"/>
        <v>#REF!</v>
      </c>
      <c r="B128" s="63" t="e">
        <f>#REF!</f>
        <v>#REF!</v>
      </c>
      <c r="C128" s="51" t="s">
        <v>180</v>
      </c>
      <c r="D128" s="48" t="s">
        <v>41</v>
      </c>
      <c r="E128" s="48" t="s">
        <v>18</v>
      </c>
      <c r="F128" s="65" t="e">
        <f>IF(#REF!="XXXXX",0,#REF!)</f>
        <v>#REF!</v>
      </c>
      <c r="G128" s="66"/>
      <c r="H128" s="71">
        <v>23</v>
      </c>
      <c r="I128" s="63"/>
      <c r="J128" s="63">
        <v>2</v>
      </c>
    </row>
    <row r="129" spans="1:10" s="48" customFormat="1" ht="14.25">
      <c r="A129" s="74" t="e">
        <f t="shared" si="1"/>
        <v>#REF!</v>
      </c>
      <c r="B129" s="63" t="e">
        <f>#REF!</f>
        <v>#REF!</v>
      </c>
      <c r="C129" s="51" t="s">
        <v>180</v>
      </c>
      <c r="D129" s="48" t="s">
        <v>41</v>
      </c>
      <c r="E129" s="48" t="s">
        <v>18</v>
      </c>
      <c r="F129" s="65" t="e">
        <f>IF(#REF!="XXXXX",0,#REF!)</f>
        <v>#REF!</v>
      </c>
      <c r="G129" s="66"/>
      <c r="H129" s="71">
        <v>23</v>
      </c>
      <c r="I129" s="63"/>
      <c r="J129" s="63">
        <v>3</v>
      </c>
    </row>
    <row r="130" spans="1:10" s="48" customFormat="1" ht="14.25">
      <c r="A130" s="74" t="e">
        <f t="shared" si="1"/>
        <v>#REF!</v>
      </c>
      <c r="B130" s="63" t="e">
        <f>#REF!</f>
        <v>#REF!</v>
      </c>
      <c r="C130" s="51" t="s">
        <v>180</v>
      </c>
      <c r="D130" s="48" t="s">
        <v>41</v>
      </c>
      <c r="E130" s="48" t="s">
        <v>18</v>
      </c>
      <c r="F130" s="65" t="e">
        <f>IF(#REF!="XXXXX",0,#REF!)</f>
        <v>#REF!</v>
      </c>
      <c r="G130" s="66"/>
      <c r="H130" s="71">
        <v>23</v>
      </c>
      <c r="I130" s="63"/>
      <c r="J130" s="63">
        <v>4</v>
      </c>
    </row>
    <row r="131" spans="1:10" s="48" customFormat="1" ht="14.25">
      <c r="A131" s="74" t="e">
        <f t="shared" si="1"/>
        <v>#REF!</v>
      </c>
      <c r="B131" s="63" t="e">
        <f>#REF!</f>
        <v>#REF!</v>
      </c>
      <c r="C131" s="51" t="s">
        <v>180</v>
      </c>
      <c r="D131" s="48" t="s">
        <v>41</v>
      </c>
      <c r="E131" s="48" t="s">
        <v>18</v>
      </c>
      <c r="F131" s="65" t="e">
        <f>IF(#REF!="XXXXX",0,#REF!)</f>
        <v>#REF!</v>
      </c>
      <c r="G131" s="66"/>
      <c r="H131" s="71">
        <v>23</v>
      </c>
      <c r="I131" s="63"/>
      <c r="J131" s="63">
        <v>5</v>
      </c>
    </row>
    <row r="132" spans="1:10" s="48" customFormat="1" ht="14.25">
      <c r="A132" s="74" t="e">
        <f t="shared" si="1"/>
        <v>#REF!</v>
      </c>
      <c r="B132" s="63" t="e">
        <f>#REF!</f>
        <v>#REF!</v>
      </c>
      <c r="C132" s="51" t="s">
        <v>180</v>
      </c>
      <c r="D132" s="48" t="s">
        <v>41</v>
      </c>
      <c r="E132" s="48" t="s">
        <v>18</v>
      </c>
      <c r="F132" s="65" t="e">
        <f>IF(#REF!="XXXXX",0,#REF!)</f>
        <v>#REF!</v>
      </c>
      <c r="G132" s="66"/>
      <c r="H132" s="71">
        <v>23</v>
      </c>
      <c r="I132" s="63"/>
      <c r="J132" s="63">
        <v>7</v>
      </c>
    </row>
    <row r="133" spans="1:10" s="48" customFormat="1" ht="14.25">
      <c r="A133" s="74" t="e">
        <f t="shared" ref="A133:A196" si="2">A132</f>
        <v>#REF!</v>
      </c>
      <c r="B133" s="63" t="e">
        <f>#REF!</f>
        <v>#REF!</v>
      </c>
      <c r="C133" s="51" t="s">
        <v>180</v>
      </c>
      <c r="D133" s="48" t="s">
        <v>41</v>
      </c>
      <c r="E133" s="48" t="s">
        <v>18</v>
      </c>
      <c r="F133" s="65" t="e">
        <f>IF(#REF!="XXXXX",0,#REF!)</f>
        <v>#REF!</v>
      </c>
      <c r="G133" s="66"/>
      <c r="H133" s="71">
        <v>23</v>
      </c>
      <c r="I133" s="63"/>
      <c r="J133" s="63">
        <v>8</v>
      </c>
    </row>
    <row r="134" spans="1:10" s="48" customFormat="1" ht="14.25">
      <c r="A134" s="74" t="e">
        <f t="shared" si="2"/>
        <v>#REF!</v>
      </c>
      <c r="B134" s="63" t="e">
        <f>#REF!</f>
        <v>#REF!</v>
      </c>
      <c r="C134" s="51" t="s">
        <v>180</v>
      </c>
      <c r="D134" s="48" t="s">
        <v>41</v>
      </c>
      <c r="E134" s="48" t="s">
        <v>18</v>
      </c>
      <c r="F134" s="65" t="e">
        <f>IF(#REF!="XXXXX",0,#REF!)</f>
        <v>#REF!</v>
      </c>
      <c r="G134" s="66"/>
      <c r="H134" s="71">
        <v>23</v>
      </c>
      <c r="I134" s="63"/>
      <c r="J134" s="63">
        <v>9</v>
      </c>
    </row>
    <row r="135" spans="1:10" s="48" customFormat="1" ht="14.25">
      <c r="A135" s="74" t="e">
        <f t="shared" si="2"/>
        <v>#REF!</v>
      </c>
      <c r="B135" s="63" t="e">
        <f>#REF!</f>
        <v>#REF!</v>
      </c>
      <c r="C135" s="51" t="s">
        <v>182</v>
      </c>
      <c r="D135" s="48" t="s">
        <v>41</v>
      </c>
      <c r="E135" s="48" t="s">
        <v>18</v>
      </c>
      <c r="F135" s="65" t="e">
        <f>IF(#REF!="XXXXX",0,#REF!)</f>
        <v>#REF!</v>
      </c>
      <c r="G135" s="66"/>
      <c r="H135" s="71">
        <v>27</v>
      </c>
      <c r="I135" s="63"/>
      <c r="J135" s="63">
        <v>0</v>
      </c>
    </row>
    <row r="136" spans="1:10" s="48" customFormat="1" ht="14.25">
      <c r="A136" s="74" t="e">
        <f t="shared" si="2"/>
        <v>#REF!</v>
      </c>
      <c r="B136" s="63" t="e">
        <f>#REF!</f>
        <v>#REF!</v>
      </c>
      <c r="C136" s="51" t="s">
        <v>182</v>
      </c>
      <c r="D136" s="48" t="s">
        <v>41</v>
      </c>
      <c r="E136" s="48" t="s">
        <v>18</v>
      </c>
      <c r="F136" s="65" t="e">
        <f>IF(#REF!="XXXXX",0,#REF!)</f>
        <v>#REF!</v>
      </c>
      <c r="G136" s="66"/>
      <c r="H136" s="71">
        <v>27</v>
      </c>
      <c r="I136" s="63"/>
      <c r="J136" s="63">
        <v>1</v>
      </c>
    </row>
    <row r="137" spans="1:10" s="48" customFormat="1" ht="14.25">
      <c r="A137" s="74" t="e">
        <f t="shared" si="2"/>
        <v>#REF!</v>
      </c>
      <c r="B137" s="63" t="e">
        <f>#REF!</f>
        <v>#REF!</v>
      </c>
      <c r="C137" s="51" t="s">
        <v>182</v>
      </c>
      <c r="D137" s="48" t="s">
        <v>41</v>
      </c>
      <c r="E137" s="48" t="s">
        <v>18</v>
      </c>
      <c r="F137" s="65" t="e">
        <f>IF(#REF!="XXXXX",0,#REF!)</f>
        <v>#REF!</v>
      </c>
      <c r="G137" s="66"/>
      <c r="H137" s="71">
        <v>27</v>
      </c>
      <c r="I137" s="63"/>
      <c r="J137" s="63">
        <v>2</v>
      </c>
    </row>
    <row r="138" spans="1:10" s="48" customFormat="1" ht="14.25">
      <c r="A138" s="74" t="e">
        <f t="shared" si="2"/>
        <v>#REF!</v>
      </c>
      <c r="B138" s="63" t="e">
        <f>#REF!</f>
        <v>#REF!</v>
      </c>
      <c r="C138" s="51" t="s">
        <v>182</v>
      </c>
      <c r="D138" s="48" t="s">
        <v>41</v>
      </c>
      <c r="E138" s="48" t="s">
        <v>18</v>
      </c>
      <c r="F138" s="65" t="e">
        <f>IF(#REF!="XXXXX",0,#REF!)</f>
        <v>#REF!</v>
      </c>
      <c r="G138" s="66"/>
      <c r="H138" s="71">
        <v>27</v>
      </c>
      <c r="I138" s="63"/>
      <c r="J138" s="63">
        <v>3</v>
      </c>
    </row>
    <row r="139" spans="1:10" s="48" customFormat="1" ht="14.25">
      <c r="A139" s="74" t="e">
        <f t="shared" si="2"/>
        <v>#REF!</v>
      </c>
      <c r="B139" s="63" t="e">
        <f>#REF!</f>
        <v>#REF!</v>
      </c>
      <c r="C139" s="51" t="s">
        <v>182</v>
      </c>
      <c r="D139" s="48" t="s">
        <v>41</v>
      </c>
      <c r="E139" s="48" t="s">
        <v>18</v>
      </c>
      <c r="F139" s="65" t="e">
        <f>IF(#REF!="XXXXX",0,#REF!)</f>
        <v>#REF!</v>
      </c>
      <c r="G139" s="66"/>
      <c r="H139" s="71">
        <v>27</v>
      </c>
      <c r="I139" s="63"/>
      <c r="J139" s="63">
        <v>4</v>
      </c>
    </row>
    <row r="140" spans="1:10" s="48" customFormat="1" ht="14.25">
      <c r="A140" s="74" t="e">
        <f t="shared" si="2"/>
        <v>#REF!</v>
      </c>
      <c r="B140" s="63" t="e">
        <f>#REF!</f>
        <v>#REF!</v>
      </c>
      <c r="C140" s="51" t="s">
        <v>182</v>
      </c>
      <c r="D140" s="48" t="s">
        <v>41</v>
      </c>
      <c r="E140" s="48" t="s">
        <v>18</v>
      </c>
      <c r="F140" s="65" t="e">
        <f>IF(#REF!="XXXXX",0,#REF!)</f>
        <v>#REF!</v>
      </c>
      <c r="G140" s="66"/>
      <c r="H140" s="71">
        <v>27</v>
      </c>
      <c r="I140" s="63"/>
      <c r="J140" s="63">
        <v>5</v>
      </c>
    </row>
    <row r="141" spans="1:10" s="48" customFormat="1" ht="14.25">
      <c r="A141" s="74" t="e">
        <f t="shared" si="2"/>
        <v>#REF!</v>
      </c>
      <c r="B141" s="63" t="e">
        <f>#REF!</f>
        <v>#REF!</v>
      </c>
      <c r="C141" s="51" t="s">
        <v>182</v>
      </c>
      <c r="D141" s="48" t="s">
        <v>41</v>
      </c>
      <c r="E141" s="48" t="s">
        <v>18</v>
      </c>
      <c r="F141" s="65" t="e">
        <f>IF(#REF!="XXXXX",0,#REF!)</f>
        <v>#REF!</v>
      </c>
      <c r="G141" s="66"/>
      <c r="H141" s="71">
        <v>27</v>
      </c>
      <c r="I141" s="63"/>
      <c r="J141" s="63">
        <v>7</v>
      </c>
    </row>
    <row r="142" spans="1:10" s="48" customFormat="1" ht="14.25">
      <c r="A142" s="74" t="e">
        <f t="shared" si="2"/>
        <v>#REF!</v>
      </c>
      <c r="B142" s="63" t="e">
        <f>#REF!</f>
        <v>#REF!</v>
      </c>
      <c r="C142" s="51" t="s">
        <v>182</v>
      </c>
      <c r="D142" s="48" t="s">
        <v>41</v>
      </c>
      <c r="E142" s="48" t="s">
        <v>18</v>
      </c>
      <c r="F142" s="65" t="e">
        <f>IF(#REF!="XXXXX",0,#REF!)</f>
        <v>#REF!</v>
      </c>
      <c r="G142" s="66"/>
      <c r="H142" s="71">
        <v>27</v>
      </c>
      <c r="I142" s="63"/>
      <c r="J142" s="63">
        <v>8</v>
      </c>
    </row>
    <row r="143" spans="1:10" s="48" customFormat="1" ht="14.25">
      <c r="A143" s="74" t="e">
        <f t="shared" si="2"/>
        <v>#REF!</v>
      </c>
      <c r="B143" s="63" t="e">
        <f>#REF!</f>
        <v>#REF!</v>
      </c>
      <c r="C143" s="51" t="s">
        <v>182</v>
      </c>
      <c r="D143" s="48" t="s">
        <v>41</v>
      </c>
      <c r="E143" s="48" t="s">
        <v>18</v>
      </c>
      <c r="F143" s="65" t="e">
        <f>IF(#REF!="XXXXX",0,#REF!)</f>
        <v>#REF!</v>
      </c>
      <c r="G143" s="66"/>
      <c r="H143" s="71">
        <v>27</v>
      </c>
      <c r="I143" s="63"/>
      <c r="J143" s="63">
        <v>9</v>
      </c>
    </row>
    <row r="144" spans="1:10" s="48" customFormat="1" ht="14.25">
      <c r="A144" s="74" t="e">
        <f t="shared" si="2"/>
        <v>#REF!</v>
      </c>
      <c r="B144" s="63" t="e">
        <f>#REF!</f>
        <v>#REF!</v>
      </c>
      <c r="C144" s="52" t="s">
        <v>107</v>
      </c>
      <c r="D144" s="48" t="s">
        <v>41</v>
      </c>
      <c r="E144" s="48" t="s">
        <v>18</v>
      </c>
      <c r="F144" s="65" t="e">
        <f>IF(#REF!="XXXXX",0,#REF!)</f>
        <v>#REF!</v>
      </c>
      <c r="G144" s="66"/>
      <c r="H144" s="71">
        <v>51</v>
      </c>
      <c r="I144" s="63"/>
      <c r="J144" s="63">
        <v>0</v>
      </c>
    </row>
    <row r="145" spans="1:10" s="48" customFormat="1" ht="14.25">
      <c r="A145" s="74" t="e">
        <f t="shared" si="2"/>
        <v>#REF!</v>
      </c>
      <c r="B145" s="63" t="e">
        <f>#REF!</f>
        <v>#REF!</v>
      </c>
      <c r="C145" s="52" t="s">
        <v>107</v>
      </c>
      <c r="D145" s="48" t="s">
        <v>41</v>
      </c>
      <c r="E145" s="48" t="s">
        <v>18</v>
      </c>
      <c r="F145" s="65" t="e">
        <f>IF(#REF!="XXXXX",0,#REF!)</f>
        <v>#REF!</v>
      </c>
      <c r="G145" s="66"/>
      <c r="H145" s="71">
        <v>51</v>
      </c>
      <c r="I145" s="63"/>
      <c r="J145" s="63">
        <v>1</v>
      </c>
    </row>
    <row r="146" spans="1:10" s="48" customFormat="1" ht="14.25">
      <c r="A146" s="74" t="e">
        <f t="shared" si="2"/>
        <v>#REF!</v>
      </c>
      <c r="B146" s="63" t="e">
        <f>#REF!</f>
        <v>#REF!</v>
      </c>
      <c r="C146" s="52" t="s">
        <v>107</v>
      </c>
      <c r="D146" s="48" t="s">
        <v>41</v>
      </c>
      <c r="E146" s="48" t="s">
        <v>18</v>
      </c>
      <c r="F146" s="65" t="e">
        <f>IF(#REF!="XXXXX",0,#REF!)</f>
        <v>#REF!</v>
      </c>
      <c r="G146" s="66"/>
      <c r="H146" s="71">
        <v>51</v>
      </c>
      <c r="I146" s="63"/>
      <c r="J146" s="63">
        <v>2</v>
      </c>
    </row>
    <row r="147" spans="1:10" s="48" customFormat="1" ht="14.25">
      <c r="A147" s="74" t="e">
        <f t="shared" si="2"/>
        <v>#REF!</v>
      </c>
      <c r="B147" s="63" t="e">
        <f>#REF!</f>
        <v>#REF!</v>
      </c>
      <c r="C147" s="52" t="s">
        <v>107</v>
      </c>
      <c r="D147" s="48" t="s">
        <v>41</v>
      </c>
      <c r="E147" s="48" t="s">
        <v>18</v>
      </c>
      <c r="F147" s="65" t="e">
        <f>IF(#REF!="XXXXX",0,#REF!)</f>
        <v>#REF!</v>
      </c>
      <c r="G147" s="66"/>
      <c r="H147" s="71">
        <v>51</v>
      </c>
      <c r="I147" s="63"/>
      <c r="J147" s="63">
        <v>3</v>
      </c>
    </row>
    <row r="148" spans="1:10" s="48" customFormat="1" ht="14.25">
      <c r="A148" s="74" t="e">
        <f t="shared" si="2"/>
        <v>#REF!</v>
      </c>
      <c r="B148" s="63" t="e">
        <f>#REF!</f>
        <v>#REF!</v>
      </c>
      <c r="C148" s="52" t="s">
        <v>107</v>
      </c>
      <c r="D148" s="48" t="s">
        <v>41</v>
      </c>
      <c r="E148" s="48" t="s">
        <v>18</v>
      </c>
      <c r="F148" s="65" t="e">
        <f>IF(#REF!="XXXXX",0,#REF!)</f>
        <v>#REF!</v>
      </c>
      <c r="G148" s="66"/>
      <c r="H148" s="71">
        <v>51</v>
      </c>
      <c r="I148" s="63"/>
      <c r="J148" s="63">
        <v>4</v>
      </c>
    </row>
    <row r="149" spans="1:10" s="48" customFormat="1" ht="14.25">
      <c r="A149" s="74" t="e">
        <f t="shared" si="2"/>
        <v>#REF!</v>
      </c>
      <c r="B149" s="63" t="e">
        <f>#REF!</f>
        <v>#REF!</v>
      </c>
      <c r="C149" s="52" t="s">
        <v>107</v>
      </c>
      <c r="D149" s="48" t="s">
        <v>41</v>
      </c>
      <c r="E149" s="48" t="s">
        <v>18</v>
      </c>
      <c r="F149" s="65" t="e">
        <f>IF(#REF!="XXXXX",0,#REF!)</f>
        <v>#REF!</v>
      </c>
      <c r="G149" s="66"/>
      <c r="H149" s="71">
        <v>51</v>
      </c>
      <c r="I149" s="63"/>
      <c r="J149" s="63">
        <v>5</v>
      </c>
    </row>
    <row r="150" spans="1:10" s="48" customFormat="1" ht="14.25">
      <c r="A150" s="74" t="e">
        <f t="shared" si="2"/>
        <v>#REF!</v>
      </c>
      <c r="B150" s="63" t="e">
        <f>#REF!</f>
        <v>#REF!</v>
      </c>
      <c r="C150" s="52" t="s">
        <v>107</v>
      </c>
      <c r="D150" s="48" t="s">
        <v>41</v>
      </c>
      <c r="E150" s="48" t="s">
        <v>18</v>
      </c>
      <c r="F150" s="65" t="e">
        <f>IF(#REF!="XXXXX",0,#REF!)</f>
        <v>#REF!</v>
      </c>
      <c r="G150" s="66"/>
      <c r="H150" s="71">
        <v>51</v>
      </c>
      <c r="I150" s="63"/>
      <c r="J150" s="63">
        <v>7</v>
      </c>
    </row>
    <row r="151" spans="1:10" s="48" customFormat="1" ht="14.25">
      <c r="A151" s="74" t="e">
        <f t="shared" si="2"/>
        <v>#REF!</v>
      </c>
      <c r="B151" s="63" t="e">
        <f>#REF!</f>
        <v>#REF!</v>
      </c>
      <c r="C151" s="52" t="s">
        <v>107</v>
      </c>
      <c r="D151" s="48" t="s">
        <v>41</v>
      </c>
      <c r="E151" s="48" t="s">
        <v>18</v>
      </c>
      <c r="F151" s="65" t="e">
        <f>IF(#REF!="XXXXX",0,#REF!)</f>
        <v>#REF!</v>
      </c>
      <c r="G151" s="66"/>
      <c r="H151" s="71">
        <v>51</v>
      </c>
      <c r="I151" s="63"/>
      <c r="J151" s="63">
        <v>8</v>
      </c>
    </row>
    <row r="152" spans="1:10" s="48" customFormat="1" ht="14.25">
      <c r="A152" s="74" t="e">
        <f t="shared" si="2"/>
        <v>#REF!</v>
      </c>
      <c r="B152" s="63" t="e">
        <f>#REF!</f>
        <v>#REF!</v>
      </c>
      <c r="C152" s="52" t="s">
        <v>107</v>
      </c>
      <c r="D152" s="48" t="s">
        <v>41</v>
      </c>
      <c r="E152" s="48" t="s">
        <v>18</v>
      </c>
      <c r="F152" s="65" t="e">
        <f>IF(#REF!="XXXXX",0,#REF!)</f>
        <v>#REF!</v>
      </c>
      <c r="G152" s="66"/>
      <c r="H152" s="71">
        <v>51</v>
      </c>
      <c r="I152" s="63"/>
      <c r="J152" s="63">
        <v>9</v>
      </c>
    </row>
    <row r="153" spans="1:10" s="48" customFormat="1" ht="14.25">
      <c r="A153" s="74" t="e">
        <f t="shared" si="2"/>
        <v>#REF!</v>
      </c>
      <c r="B153" s="63" t="e">
        <f>#REF!</f>
        <v>#REF!</v>
      </c>
      <c r="C153" s="51" t="s">
        <v>184</v>
      </c>
      <c r="D153" s="48" t="s">
        <v>41</v>
      </c>
      <c r="E153" s="48" t="s">
        <v>18</v>
      </c>
      <c r="F153" s="65" t="e">
        <f>IF(#REF!="XXXXX",0,#REF!)</f>
        <v>#REF!</v>
      </c>
      <c r="G153" s="66"/>
      <c r="H153" s="71">
        <v>52</v>
      </c>
      <c r="I153" s="63"/>
      <c r="J153" s="63">
        <v>0</v>
      </c>
    </row>
    <row r="154" spans="1:10" s="48" customFormat="1" ht="14.25">
      <c r="A154" s="74" t="e">
        <f t="shared" si="2"/>
        <v>#REF!</v>
      </c>
      <c r="B154" s="63" t="e">
        <f>#REF!</f>
        <v>#REF!</v>
      </c>
      <c r="C154" s="51" t="s">
        <v>184</v>
      </c>
      <c r="D154" s="48" t="s">
        <v>41</v>
      </c>
      <c r="E154" s="48" t="s">
        <v>18</v>
      </c>
      <c r="F154" s="65" t="e">
        <f>IF(#REF!="XXXXX",0,#REF!)</f>
        <v>#REF!</v>
      </c>
      <c r="G154" s="66"/>
      <c r="H154" s="71">
        <v>52</v>
      </c>
      <c r="I154" s="63"/>
      <c r="J154" s="63">
        <v>1</v>
      </c>
    </row>
    <row r="155" spans="1:10" s="48" customFormat="1" ht="14.25">
      <c r="A155" s="74" t="e">
        <f t="shared" si="2"/>
        <v>#REF!</v>
      </c>
      <c r="B155" s="63" t="e">
        <f>#REF!</f>
        <v>#REF!</v>
      </c>
      <c r="C155" s="51" t="s">
        <v>184</v>
      </c>
      <c r="D155" s="48" t="s">
        <v>41</v>
      </c>
      <c r="E155" s="48" t="s">
        <v>18</v>
      </c>
      <c r="F155" s="65" t="e">
        <f>IF(#REF!="XXXXX",0,#REF!)</f>
        <v>#REF!</v>
      </c>
      <c r="G155" s="66"/>
      <c r="H155" s="71">
        <v>52</v>
      </c>
      <c r="I155" s="63"/>
      <c r="J155" s="63">
        <v>2</v>
      </c>
    </row>
    <row r="156" spans="1:10" s="48" customFormat="1" ht="14.25">
      <c r="A156" s="74" t="e">
        <f t="shared" si="2"/>
        <v>#REF!</v>
      </c>
      <c r="B156" s="63" t="e">
        <f>#REF!</f>
        <v>#REF!</v>
      </c>
      <c r="C156" s="51" t="s">
        <v>184</v>
      </c>
      <c r="D156" s="48" t="s">
        <v>41</v>
      </c>
      <c r="E156" s="48" t="s">
        <v>18</v>
      </c>
      <c r="F156" s="65" t="e">
        <f>IF(#REF!="XXXXX",0,#REF!)</f>
        <v>#REF!</v>
      </c>
      <c r="G156" s="66"/>
      <c r="H156" s="71">
        <v>52</v>
      </c>
      <c r="I156" s="63"/>
      <c r="J156" s="63">
        <v>3</v>
      </c>
    </row>
    <row r="157" spans="1:10" s="48" customFormat="1" ht="14.25">
      <c r="A157" s="74" t="e">
        <f t="shared" si="2"/>
        <v>#REF!</v>
      </c>
      <c r="B157" s="63" t="e">
        <f>#REF!</f>
        <v>#REF!</v>
      </c>
      <c r="C157" s="51" t="s">
        <v>184</v>
      </c>
      <c r="D157" s="48" t="s">
        <v>41</v>
      </c>
      <c r="E157" s="48" t="s">
        <v>18</v>
      </c>
      <c r="F157" s="65" t="e">
        <f>IF(#REF!="XXXXX",0,#REF!)</f>
        <v>#REF!</v>
      </c>
      <c r="G157" s="66"/>
      <c r="H157" s="71">
        <v>52</v>
      </c>
      <c r="I157" s="63"/>
      <c r="J157" s="63">
        <v>4</v>
      </c>
    </row>
    <row r="158" spans="1:10" s="48" customFormat="1" ht="14.25">
      <c r="A158" s="74" t="e">
        <f t="shared" si="2"/>
        <v>#REF!</v>
      </c>
      <c r="B158" s="63" t="e">
        <f>#REF!</f>
        <v>#REF!</v>
      </c>
      <c r="C158" s="51" t="s">
        <v>184</v>
      </c>
      <c r="D158" s="48" t="s">
        <v>41</v>
      </c>
      <c r="E158" s="48" t="s">
        <v>18</v>
      </c>
      <c r="F158" s="65" t="e">
        <f>IF(#REF!="XXXXX",0,#REF!)</f>
        <v>#REF!</v>
      </c>
      <c r="G158" s="66"/>
      <c r="H158" s="71">
        <v>52</v>
      </c>
      <c r="I158" s="63"/>
      <c r="J158" s="63">
        <v>5</v>
      </c>
    </row>
    <row r="159" spans="1:10" s="48" customFormat="1" ht="14.25">
      <c r="A159" s="74" t="e">
        <f t="shared" si="2"/>
        <v>#REF!</v>
      </c>
      <c r="B159" s="63" t="e">
        <f>#REF!</f>
        <v>#REF!</v>
      </c>
      <c r="C159" s="51" t="s">
        <v>184</v>
      </c>
      <c r="D159" s="48" t="s">
        <v>41</v>
      </c>
      <c r="E159" s="48" t="s">
        <v>18</v>
      </c>
      <c r="F159" s="65" t="e">
        <f>IF(#REF!="XXXXX",0,#REF!)</f>
        <v>#REF!</v>
      </c>
      <c r="G159" s="66"/>
      <c r="H159" s="71">
        <v>52</v>
      </c>
      <c r="I159" s="63"/>
      <c r="J159" s="63">
        <v>7</v>
      </c>
    </row>
    <row r="160" spans="1:10" s="48" customFormat="1" ht="14.25">
      <c r="A160" s="74" t="e">
        <f t="shared" si="2"/>
        <v>#REF!</v>
      </c>
      <c r="B160" s="63" t="e">
        <f>#REF!</f>
        <v>#REF!</v>
      </c>
      <c r="C160" s="51" t="s">
        <v>184</v>
      </c>
      <c r="D160" s="48" t="s">
        <v>41</v>
      </c>
      <c r="E160" s="48" t="s">
        <v>18</v>
      </c>
      <c r="F160" s="65" t="e">
        <f>IF(#REF!="XXXXX",0,#REF!)</f>
        <v>#REF!</v>
      </c>
      <c r="G160" s="66"/>
      <c r="H160" s="71">
        <v>52</v>
      </c>
      <c r="I160" s="63"/>
      <c r="J160" s="63">
        <v>8</v>
      </c>
    </row>
    <row r="161" spans="1:10" s="48" customFormat="1" ht="14.25">
      <c r="A161" s="74" t="e">
        <f t="shared" si="2"/>
        <v>#REF!</v>
      </c>
      <c r="B161" s="63" t="e">
        <f>#REF!</f>
        <v>#REF!</v>
      </c>
      <c r="C161" s="51" t="s">
        <v>184</v>
      </c>
      <c r="D161" s="48" t="s">
        <v>41</v>
      </c>
      <c r="E161" s="48" t="s">
        <v>18</v>
      </c>
      <c r="F161" s="65" t="e">
        <f>IF(#REF!="XXXXX",0,#REF!)</f>
        <v>#REF!</v>
      </c>
      <c r="G161" s="66"/>
      <c r="H161" s="71">
        <v>52</v>
      </c>
      <c r="I161" s="63"/>
      <c r="J161" s="63">
        <v>9</v>
      </c>
    </row>
    <row r="162" spans="1:10" s="48" customFormat="1" ht="14.25">
      <c r="A162" s="74" t="e">
        <f t="shared" si="2"/>
        <v>#REF!</v>
      </c>
      <c r="B162" s="63" t="e">
        <f>#REF!</f>
        <v>#REF!</v>
      </c>
      <c r="C162" s="51" t="s">
        <v>185</v>
      </c>
      <c r="D162" s="48" t="s">
        <v>41</v>
      </c>
      <c r="E162" s="48" t="s">
        <v>18</v>
      </c>
      <c r="F162" s="65" t="e">
        <f>IF(#REF!="XXXXX",0,#REF!)</f>
        <v>#REF!</v>
      </c>
      <c r="G162" s="66"/>
      <c r="H162" s="71">
        <v>53</v>
      </c>
      <c r="I162" s="63"/>
      <c r="J162" s="63">
        <v>0</v>
      </c>
    </row>
    <row r="163" spans="1:10" s="48" customFormat="1" ht="14.25">
      <c r="A163" s="74" t="e">
        <f t="shared" si="2"/>
        <v>#REF!</v>
      </c>
      <c r="B163" s="63" t="e">
        <f>#REF!</f>
        <v>#REF!</v>
      </c>
      <c r="C163" s="51" t="s">
        <v>185</v>
      </c>
      <c r="D163" s="48" t="s">
        <v>41</v>
      </c>
      <c r="E163" s="48" t="s">
        <v>18</v>
      </c>
      <c r="F163" s="65" t="e">
        <f>IF(#REF!="XXXXX",0,#REF!)</f>
        <v>#REF!</v>
      </c>
      <c r="G163" s="66"/>
      <c r="H163" s="71">
        <v>53</v>
      </c>
      <c r="I163" s="63"/>
      <c r="J163" s="63">
        <v>1</v>
      </c>
    </row>
    <row r="164" spans="1:10" s="48" customFormat="1" ht="14.25">
      <c r="A164" s="74" t="e">
        <f t="shared" si="2"/>
        <v>#REF!</v>
      </c>
      <c r="B164" s="63" t="e">
        <f>#REF!</f>
        <v>#REF!</v>
      </c>
      <c r="C164" s="51" t="s">
        <v>185</v>
      </c>
      <c r="D164" s="48" t="s">
        <v>41</v>
      </c>
      <c r="E164" s="48" t="s">
        <v>18</v>
      </c>
      <c r="F164" s="65" t="e">
        <f>IF(#REF!="XXXXX",0,#REF!)</f>
        <v>#REF!</v>
      </c>
      <c r="G164" s="66"/>
      <c r="H164" s="71">
        <v>53</v>
      </c>
      <c r="I164" s="63"/>
      <c r="J164" s="63">
        <v>2</v>
      </c>
    </row>
    <row r="165" spans="1:10" s="48" customFormat="1" ht="14.25">
      <c r="A165" s="74" t="e">
        <f t="shared" si="2"/>
        <v>#REF!</v>
      </c>
      <c r="B165" s="63" t="e">
        <f>#REF!</f>
        <v>#REF!</v>
      </c>
      <c r="C165" s="51" t="s">
        <v>185</v>
      </c>
      <c r="D165" s="48" t="s">
        <v>41</v>
      </c>
      <c r="E165" s="48" t="s">
        <v>18</v>
      </c>
      <c r="F165" s="65" t="e">
        <f>IF(#REF!="XXXXX",0,#REF!)</f>
        <v>#REF!</v>
      </c>
      <c r="G165" s="66"/>
      <c r="H165" s="71">
        <v>53</v>
      </c>
      <c r="I165" s="63"/>
      <c r="J165" s="63">
        <v>3</v>
      </c>
    </row>
    <row r="166" spans="1:10" s="48" customFormat="1" ht="14.25">
      <c r="A166" s="74" t="e">
        <f t="shared" si="2"/>
        <v>#REF!</v>
      </c>
      <c r="B166" s="63" t="e">
        <f>#REF!</f>
        <v>#REF!</v>
      </c>
      <c r="C166" s="51" t="s">
        <v>185</v>
      </c>
      <c r="D166" s="48" t="s">
        <v>41</v>
      </c>
      <c r="E166" s="48" t="s">
        <v>18</v>
      </c>
      <c r="F166" s="65" t="e">
        <f>IF(#REF!="XXXXX",0,#REF!)</f>
        <v>#REF!</v>
      </c>
      <c r="G166" s="66"/>
      <c r="H166" s="71">
        <v>53</v>
      </c>
      <c r="I166" s="63"/>
      <c r="J166" s="63">
        <v>4</v>
      </c>
    </row>
    <row r="167" spans="1:10" s="48" customFormat="1" ht="14.25">
      <c r="A167" s="74" t="e">
        <f t="shared" si="2"/>
        <v>#REF!</v>
      </c>
      <c r="B167" s="63" t="e">
        <f>#REF!</f>
        <v>#REF!</v>
      </c>
      <c r="C167" s="51" t="s">
        <v>185</v>
      </c>
      <c r="D167" s="48" t="s">
        <v>41</v>
      </c>
      <c r="E167" s="48" t="s">
        <v>18</v>
      </c>
      <c r="F167" s="65" t="e">
        <f>IF(#REF!="XXXXX",0,#REF!)</f>
        <v>#REF!</v>
      </c>
      <c r="G167" s="66"/>
      <c r="H167" s="71">
        <v>53</v>
      </c>
      <c r="I167" s="63"/>
      <c r="J167" s="63">
        <v>5</v>
      </c>
    </row>
    <row r="168" spans="1:10" s="48" customFormat="1" ht="14.25">
      <c r="A168" s="74" t="e">
        <f t="shared" si="2"/>
        <v>#REF!</v>
      </c>
      <c r="B168" s="63" t="e">
        <f>#REF!</f>
        <v>#REF!</v>
      </c>
      <c r="C168" s="51" t="s">
        <v>185</v>
      </c>
      <c r="D168" s="48" t="s">
        <v>41</v>
      </c>
      <c r="E168" s="48" t="s">
        <v>18</v>
      </c>
      <c r="F168" s="65" t="e">
        <f>IF(#REF!="XXXXX",0,#REF!)</f>
        <v>#REF!</v>
      </c>
      <c r="G168" s="66"/>
      <c r="H168" s="71">
        <v>53</v>
      </c>
      <c r="I168" s="63"/>
      <c r="J168" s="63">
        <v>7</v>
      </c>
    </row>
    <row r="169" spans="1:10" s="48" customFormat="1" ht="14.25">
      <c r="A169" s="74" t="e">
        <f t="shared" si="2"/>
        <v>#REF!</v>
      </c>
      <c r="B169" s="63" t="e">
        <f>#REF!</f>
        <v>#REF!</v>
      </c>
      <c r="C169" s="51" t="s">
        <v>185</v>
      </c>
      <c r="D169" s="48" t="s">
        <v>41</v>
      </c>
      <c r="E169" s="48" t="s">
        <v>18</v>
      </c>
      <c r="F169" s="65" t="e">
        <f>IF(#REF!="XXXXX",0,#REF!)</f>
        <v>#REF!</v>
      </c>
      <c r="G169" s="66"/>
      <c r="H169" s="71">
        <v>53</v>
      </c>
      <c r="I169" s="63"/>
      <c r="J169" s="63">
        <v>8</v>
      </c>
    </row>
    <row r="170" spans="1:10" s="48" customFormat="1" ht="14.25">
      <c r="A170" s="74" t="e">
        <f t="shared" si="2"/>
        <v>#REF!</v>
      </c>
      <c r="B170" s="63" t="e">
        <f>#REF!</f>
        <v>#REF!</v>
      </c>
      <c r="C170" s="51" t="s">
        <v>185</v>
      </c>
      <c r="D170" s="48" t="s">
        <v>41</v>
      </c>
      <c r="E170" s="48" t="s">
        <v>18</v>
      </c>
      <c r="F170" s="65" t="e">
        <f>IF(#REF!="XXXXX",0,#REF!)</f>
        <v>#REF!</v>
      </c>
      <c r="G170" s="66"/>
      <c r="H170" s="71">
        <v>53</v>
      </c>
      <c r="I170" s="63"/>
      <c r="J170" s="63">
        <v>9</v>
      </c>
    </row>
    <row r="171" spans="1:10" s="48" customFormat="1" ht="14.25">
      <c r="A171" s="74" t="e">
        <f t="shared" si="2"/>
        <v>#REF!</v>
      </c>
      <c r="B171" s="63" t="e">
        <f>#REF!</f>
        <v>#REF!</v>
      </c>
      <c r="C171" s="51" t="s">
        <v>108</v>
      </c>
      <c r="D171" s="48" t="s">
        <v>41</v>
      </c>
      <c r="E171" s="48" t="s">
        <v>18</v>
      </c>
      <c r="F171" s="65" t="e">
        <f>IF(#REF!="XXXXX",0,#REF!)</f>
        <v>#REF!</v>
      </c>
      <c r="G171" s="66"/>
      <c r="H171" s="71">
        <v>56</v>
      </c>
      <c r="I171" s="63"/>
      <c r="J171" s="63">
        <v>0</v>
      </c>
    </row>
    <row r="172" spans="1:10" s="48" customFormat="1" ht="14.25">
      <c r="A172" s="74" t="e">
        <f t="shared" si="2"/>
        <v>#REF!</v>
      </c>
      <c r="B172" s="63" t="e">
        <f>#REF!</f>
        <v>#REF!</v>
      </c>
      <c r="C172" s="51" t="s">
        <v>108</v>
      </c>
      <c r="D172" s="48" t="s">
        <v>41</v>
      </c>
      <c r="E172" s="48" t="s">
        <v>18</v>
      </c>
      <c r="F172" s="65" t="e">
        <f>IF(#REF!="XXXXX",0,#REF!)</f>
        <v>#REF!</v>
      </c>
      <c r="G172" s="66"/>
      <c r="H172" s="71">
        <v>56</v>
      </c>
      <c r="I172" s="63"/>
      <c r="J172" s="63">
        <v>1</v>
      </c>
    </row>
    <row r="173" spans="1:10" s="48" customFormat="1" ht="14.25">
      <c r="A173" s="74" t="e">
        <f t="shared" si="2"/>
        <v>#REF!</v>
      </c>
      <c r="B173" s="63" t="e">
        <f>#REF!</f>
        <v>#REF!</v>
      </c>
      <c r="C173" s="51" t="s">
        <v>108</v>
      </c>
      <c r="D173" s="48" t="s">
        <v>41</v>
      </c>
      <c r="E173" s="48" t="s">
        <v>18</v>
      </c>
      <c r="F173" s="65" t="e">
        <f>IF(#REF!="XXXXX",0,#REF!)</f>
        <v>#REF!</v>
      </c>
      <c r="G173" s="66"/>
      <c r="H173" s="71">
        <v>56</v>
      </c>
      <c r="I173" s="63"/>
      <c r="J173" s="63">
        <v>2</v>
      </c>
    </row>
    <row r="174" spans="1:10" s="48" customFormat="1" ht="14.25">
      <c r="A174" s="74" t="e">
        <f t="shared" si="2"/>
        <v>#REF!</v>
      </c>
      <c r="B174" s="63" t="e">
        <f>#REF!</f>
        <v>#REF!</v>
      </c>
      <c r="C174" s="51" t="s">
        <v>108</v>
      </c>
      <c r="D174" s="48" t="s">
        <v>41</v>
      </c>
      <c r="E174" s="48" t="s">
        <v>18</v>
      </c>
      <c r="F174" s="65" t="e">
        <f>IF(#REF!="XXXXX",0,#REF!)</f>
        <v>#REF!</v>
      </c>
      <c r="G174" s="66"/>
      <c r="H174" s="71">
        <v>56</v>
      </c>
      <c r="I174" s="63"/>
      <c r="J174" s="63">
        <v>3</v>
      </c>
    </row>
    <row r="175" spans="1:10" s="48" customFormat="1" ht="14.25">
      <c r="A175" s="74" t="e">
        <f t="shared" si="2"/>
        <v>#REF!</v>
      </c>
      <c r="B175" s="63" t="e">
        <f>#REF!</f>
        <v>#REF!</v>
      </c>
      <c r="C175" s="51" t="s">
        <v>108</v>
      </c>
      <c r="D175" s="48" t="s">
        <v>41</v>
      </c>
      <c r="E175" s="48" t="s">
        <v>18</v>
      </c>
      <c r="F175" s="65" t="e">
        <f>IF(#REF!="XXXXX",0,#REF!)</f>
        <v>#REF!</v>
      </c>
      <c r="G175" s="66"/>
      <c r="H175" s="71">
        <v>56</v>
      </c>
      <c r="I175" s="63"/>
      <c r="J175" s="63">
        <v>4</v>
      </c>
    </row>
    <row r="176" spans="1:10" s="48" customFormat="1" ht="14.25">
      <c r="A176" s="74" t="e">
        <f t="shared" si="2"/>
        <v>#REF!</v>
      </c>
      <c r="B176" s="63" t="e">
        <f>#REF!</f>
        <v>#REF!</v>
      </c>
      <c r="C176" s="51" t="s">
        <v>108</v>
      </c>
      <c r="D176" s="48" t="s">
        <v>41</v>
      </c>
      <c r="E176" s="48" t="s">
        <v>18</v>
      </c>
      <c r="F176" s="65" t="e">
        <f>IF(#REF!="XXXXX",0,#REF!)</f>
        <v>#REF!</v>
      </c>
      <c r="G176" s="66"/>
      <c r="H176" s="71">
        <v>56</v>
      </c>
      <c r="I176" s="63"/>
      <c r="J176" s="63">
        <v>5</v>
      </c>
    </row>
    <row r="177" spans="1:10" s="48" customFormat="1" ht="14.25">
      <c r="A177" s="74" t="e">
        <f t="shared" si="2"/>
        <v>#REF!</v>
      </c>
      <c r="B177" s="63" t="e">
        <f>#REF!</f>
        <v>#REF!</v>
      </c>
      <c r="C177" s="51" t="s">
        <v>108</v>
      </c>
      <c r="D177" s="48" t="s">
        <v>41</v>
      </c>
      <c r="E177" s="48" t="s">
        <v>18</v>
      </c>
      <c r="F177" s="65" t="e">
        <f>IF(#REF!="XXXXX",0,#REF!)</f>
        <v>#REF!</v>
      </c>
      <c r="G177" s="66"/>
      <c r="H177" s="71">
        <v>56</v>
      </c>
      <c r="I177" s="63"/>
      <c r="J177" s="63">
        <v>7</v>
      </c>
    </row>
    <row r="178" spans="1:10" s="48" customFormat="1" ht="14.25">
      <c r="A178" s="74" t="e">
        <f t="shared" si="2"/>
        <v>#REF!</v>
      </c>
      <c r="B178" s="63" t="e">
        <f>#REF!</f>
        <v>#REF!</v>
      </c>
      <c r="C178" s="51" t="s">
        <v>108</v>
      </c>
      <c r="D178" s="48" t="s">
        <v>41</v>
      </c>
      <c r="E178" s="48" t="s">
        <v>18</v>
      </c>
      <c r="F178" s="65" t="e">
        <f>IF(#REF!="XXXXX",0,#REF!)</f>
        <v>#REF!</v>
      </c>
      <c r="G178" s="66"/>
      <c r="H178" s="71">
        <v>56</v>
      </c>
      <c r="I178" s="63"/>
      <c r="J178" s="63">
        <v>8</v>
      </c>
    </row>
    <row r="179" spans="1:10" s="48" customFormat="1" ht="14.25">
      <c r="A179" s="74" t="e">
        <f t="shared" si="2"/>
        <v>#REF!</v>
      </c>
      <c r="B179" s="63" t="e">
        <f>#REF!</f>
        <v>#REF!</v>
      </c>
      <c r="C179" s="51" t="s">
        <v>108</v>
      </c>
      <c r="D179" s="48" t="s">
        <v>41</v>
      </c>
      <c r="E179" s="48" t="s">
        <v>18</v>
      </c>
      <c r="F179" s="65" t="e">
        <f>IF(#REF!="XXXXX",0,#REF!)</f>
        <v>#REF!</v>
      </c>
      <c r="G179" s="66"/>
      <c r="H179" s="71">
        <v>56</v>
      </c>
      <c r="I179" s="63"/>
      <c r="J179" s="63">
        <v>9</v>
      </c>
    </row>
    <row r="180" spans="1:10" s="48" customFormat="1" ht="13.5" customHeight="1">
      <c r="A180" s="74" t="e">
        <f t="shared" si="2"/>
        <v>#REF!</v>
      </c>
      <c r="B180" s="63" t="e">
        <f>#REF!</f>
        <v>#REF!</v>
      </c>
      <c r="C180" s="51" t="s">
        <v>142</v>
      </c>
      <c r="D180" s="48" t="s">
        <v>41</v>
      </c>
      <c r="E180" s="48" t="s">
        <v>18</v>
      </c>
      <c r="F180" s="65" t="e">
        <f>IF(#REF!="XXXXX",0,#REF!)</f>
        <v>#REF!</v>
      </c>
      <c r="G180" s="66"/>
      <c r="H180" s="71">
        <v>59</v>
      </c>
      <c r="I180" s="63"/>
      <c r="J180" s="63">
        <v>0</v>
      </c>
    </row>
    <row r="181" spans="1:10" s="48" customFormat="1" ht="13.5" customHeight="1">
      <c r="A181" s="74" t="e">
        <f t="shared" si="2"/>
        <v>#REF!</v>
      </c>
      <c r="B181" s="63" t="e">
        <f>#REF!</f>
        <v>#REF!</v>
      </c>
      <c r="C181" s="51" t="s">
        <v>142</v>
      </c>
      <c r="D181" s="48" t="s">
        <v>41</v>
      </c>
      <c r="E181" s="48" t="s">
        <v>18</v>
      </c>
      <c r="F181" s="65" t="e">
        <f>IF(#REF!="XXXXX",0,#REF!)</f>
        <v>#REF!</v>
      </c>
      <c r="G181" s="66"/>
      <c r="H181" s="71">
        <v>59</v>
      </c>
      <c r="I181" s="63"/>
      <c r="J181" s="63">
        <v>1</v>
      </c>
    </row>
    <row r="182" spans="1:10" s="48" customFormat="1" ht="13.5" customHeight="1">
      <c r="A182" s="74" t="e">
        <f t="shared" si="2"/>
        <v>#REF!</v>
      </c>
      <c r="B182" s="63" t="e">
        <f>#REF!</f>
        <v>#REF!</v>
      </c>
      <c r="C182" s="51" t="s">
        <v>142</v>
      </c>
      <c r="D182" s="48" t="s">
        <v>41</v>
      </c>
      <c r="E182" s="48" t="s">
        <v>18</v>
      </c>
      <c r="F182" s="65" t="e">
        <f>IF(#REF!="XXXXX",0,#REF!)</f>
        <v>#REF!</v>
      </c>
      <c r="G182" s="66"/>
      <c r="H182" s="71">
        <v>59</v>
      </c>
      <c r="I182" s="63"/>
      <c r="J182" s="63">
        <v>2</v>
      </c>
    </row>
    <row r="183" spans="1:10" s="48" customFormat="1" ht="13.5" customHeight="1">
      <c r="A183" s="74" t="e">
        <f t="shared" si="2"/>
        <v>#REF!</v>
      </c>
      <c r="B183" s="63" t="e">
        <f>#REF!</f>
        <v>#REF!</v>
      </c>
      <c r="C183" s="51" t="s">
        <v>142</v>
      </c>
      <c r="D183" s="48" t="s">
        <v>41</v>
      </c>
      <c r="E183" s="48" t="s">
        <v>18</v>
      </c>
      <c r="F183" s="65" t="e">
        <f>IF(#REF!="XXXXX",0,#REF!)</f>
        <v>#REF!</v>
      </c>
      <c r="G183" s="66"/>
      <c r="H183" s="71">
        <v>59</v>
      </c>
      <c r="I183" s="63"/>
      <c r="J183" s="63">
        <v>3</v>
      </c>
    </row>
    <row r="184" spans="1:10" s="48" customFormat="1" ht="13.5" customHeight="1">
      <c r="A184" s="74" t="e">
        <f t="shared" si="2"/>
        <v>#REF!</v>
      </c>
      <c r="B184" s="63" t="e">
        <f>#REF!</f>
        <v>#REF!</v>
      </c>
      <c r="C184" s="51" t="s">
        <v>142</v>
      </c>
      <c r="D184" s="48" t="s">
        <v>41</v>
      </c>
      <c r="E184" s="48" t="s">
        <v>18</v>
      </c>
      <c r="F184" s="65" t="e">
        <f>IF(#REF!="XXXXX",0,#REF!)</f>
        <v>#REF!</v>
      </c>
      <c r="G184" s="66"/>
      <c r="H184" s="71">
        <v>59</v>
      </c>
      <c r="I184" s="63"/>
      <c r="J184" s="63">
        <v>4</v>
      </c>
    </row>
    <row r="185" spans="1:10" s="48" customFormat="1" ht="13.5" customHeight="1">
      <c r="A185" s="74" t="e">
        <f t="shared" si="2"/>
        <v>#REF!</v>
      </c>
      <c r="B185" s="63" t="e">
        <f>#REF!</f>
        <v>#REF!</v>
      </c>
      <c r="C185" s="51" t="s">
        <v>142</v>
      </c>
      <c r="D185" s="48" t="s">
        <v>41</v>
      </c>
      <c r="E185" s="48" t="s">
        <v>18</v>
      </c>
      <c r="F185" s="65" t="e">
        <f>IF(#REF!="XXXXX",0,#REF!)</f>
        <v>#REF!</v>
      </c>
      <c r="G185" s="66"/>
      <c r="H185" s="71">
        <v>59</v>
      </c>
      <c r="I185" s="63"/>
      <c r="J185" s="63">
        <v>5</v>
      </c>
    </row>
    <row r="186" spans="1:10" s="48" customFormat="1" ht="13.5" customHeight="1">
      <c r="A186" s="74" t="e">
        <f t="shared" si="2"/>
        <v>#REF!</v>
      </c>
      <c r="B186" s="63" t="e">
        <f>#REF!</f>
        <v>#REF!</v>
      </c>
      <c r="C186" s="51" t="s">
        <v>142</v>
      </c>
      <c r="D186" s="48" t="s">
        <v>41</v>
      </c>
      <c r="E186" s="48" t="s">
        <v>18</v>
      </c>
      <c r="F186" s="65" t="e">
        <f>IF(#REF!="XXXXX",0,#REF!)</f>
        <v>#REF!</v>
      </c>
      <c r="G186" s="66"/>
      <c r="H186" s="71">
        <v>59</v>
      </c>
      <c r="I186" s="63"/>
      <c r="J186" s="63">
        <v>7</v>
      </c>
    </row>
    <row r="187" spans="1:10" s="48" customFormat="1" ht="13.5" customHeight="1">
      <c r="A187" s="74" t="e">
        <f t="shared" si="2"/>
        <v>#REF!</v>
      </c>
      <c r="B187" s="63" t="e">
        <f>#REF!</f>
        <v>#REF!</v>
      </c>
      <c r="C187" s="51" t="s">
        <v>142</v>
      </c>
      <c r="D187" s="48" t="s">
        <v>41</v>
      </c>
      <c r="E187" s="48" t="s">
        <v>18</v>
      </c>
      <c r="F187" s="65" t="e">
        <f>IF(#REF!="XXXXX",0,#REF!)</f>
        <v>#REF!</v>
      </c>
      <c r="G187" s="66"/>
      <c r="H187" s="71">
        <v>59</v>
      </c>
      <c r="I187" s="63"/>
      <c r="J187" s="63">
        <v>8</v>
      </c>
    </row>
    <row r="188" spans="1:10" s="48" customFormat="1" ht="13.5" customHeight="1">
      <c r="A188" s="74" t="e">
        <f t="shared" si="2"/>
        <v>#REF!</v>
      </c>
      <c r="B188" s="63" t="e">
        <f>#REF!</f>
        <v>#REF!</v>
      </c>
      <c r="C188" s="51" t="s">
        <v>142</v>
      </c>
      <c r="D188" s="48" t="s">
        <v>41</v>
      </c>
      <c r="E188" s="48" t="s">
        <v>18</v>
      </c>
      <c r="F188" s="65" t="e">
        <f>IF(#REF!="XXXXX",0,#REF!)</f>
        <v>#REF!</v>
      </c>
      <c r="G188" s="66"/>
      <c r="H188" s="71">
        <v>59</v>
      </c>
      <c r="I188" s="63"/>
      <c r="J188" s="63">
        <v>9</v>
      </c>
    </row>
    <row r="189" spans="1:10" s="48" customFormat="1" ht="14.25">
      <c r="A189" s="74" t="e">
        <f t="shared" si="2"/>
        <v>#REF!</v>
      </c>
      <c r="B189" s="63" t="e">
        <f>#REF!</f>
        <v>#REF!</v>
      </c>
      <c r="C189" s="51" t="s">
        <v>190</v>
      </c>
      <c r="D189" s="48" t="s">
        <v>41</v>
      </c>
      <c r="E189" s="48" t="s">
        <v>18</v>
      </c>
      <c r="F189" s="65" t="e">
        <f>IF(#REF!="XXXXX",0,#REF!)</f>
        <v>#REF!</v>
      </c>
      <c r="G189" s="66"/>
      <c r="H189" s="71">
        <v>60</v>
      </c>
      <c r="I189" s="63"/>
      <c r="J189" s="63">
        <v>0</v>
      </c>
    </row>
    <row r="190" spans="1:10" s="48" customFormat="1" ht="14.25">
      <c r="A190" s="74" t="e">
        <f t="shared" si="2"/>
        <v>#REF!</v>
      </c>
      <c r="B190" s="63" t="e">
        <f>#REF!</f>
        <v>#REF!</v>
      </c>
      <c r="C190" s="51" t="s">
        <v>190</v>
      </c>
      <c r="D190" s="48" t="s">
        <v>41</v>
      </c>
      <c r="E190" s="48" t="s">
        <v>18</v>
      </c>
      <c r="F190" s="65" t="e">
        <f>IF(#REF!="XXXXX",0,#REF!)</f>
        <v>#REF!</v>
      </c>
      <c r="G190" s="66"/>
      <c r="H190" s="71">
        <v>60</v>
      </c>
      <c r="I190" s="63"/>
      <c r="J190" s="63">
        <v>1</v>
      </c>
    </row>
    <row r="191" spans="1:10" s="48" customFormat="1" ht="14.25">
      <c r="A191" s="74" t="e">
        <f t="shared" si="2"/>
        <v>#REF!</v>
      </c>
      <c r="B191" s="63" t="e">
        <f>#REF!</f>
        <v>#REF!</v>
      </c>
      <c r="C191" s="51" t="s">
        <v>190</v>
      </c>
      <c r="D191" s="48" t="s">
        <v>41</v>
      </c>
      <c r="E191" s="48" t="s">
        <v>18</v>
      </c>
      <c r="F191" s="65" t="e">
        <f>IF(#REF!="XXXXX",0,#REF!)</f>
        <v>#REF!</v>
      </c>
      <c r="G191" s="66"/>
      <c r="H191" s="71">
        <v>60</v>
      </c>
      <c r="I191" s="63"/>
      <c r="J191" s="63">
        <v>2</v>
      </c>
    </row>
    <row r="192" spans="1:10" s="48" customFormat="1" ht="14.25">
      <c r="A192" s="74" t="e">
        <f t="shared" si="2"/>
        <v>#REF!</v>
      </c>
      <c r="B192" s="63" t="e">
        <f>#REF!</f>
        <v>#REF!</v>
      </c>
      <c r="C192" s="51" t="s">
        <v>190</v>
      </c>
      <c r="D192" s="48" t="s">
        <v>41</v>
      </c>
      <c r="E192" s="48" t="s">
        <v>18</v>
      </c>
      <c r="F192" s="65" t="e">
        <f>IF(#REF!="XXXXX",0,#REF!)</f>
        <v>#REF!</v>
      </c>
      <c r="G192" s="66"/>
      <c r="H192" s="71">
        <v>60</v>
      </c>
      <c r="I192" s="63"/>
      <c r="J192" s="63">
        <v>3</v>
      </c>
    </row>
    <row r="193" spans="1:10" s="48" customFormat="1" ht="14.25">
      <c r="A193" s="74" t="e">
        <f t="shared" si="2"/>
        <v>#REF!</v>
      </c>
      <c r="B193" s="63" t="e">
        <f>#REF!</f>
        <v>#REF!</v>
      </c>
      <c r="C193" s="51" t="s">
        <v>190</v>
      </c>
      <c r="D193" s="48" t="s">
        <v>41</v>
      </c>
      <c r="E193" s="48" t="s">
        <v>18</v>
      </c>
      <c r="F193" s="65" t="e">
        <f>IF(#REF!="XXXXX",0,#REF!)</f>
        <v>#REF!</v>
      </c>
      <c r="G193" s="66"/>
      <c r="H193" s="71">
        <v>60</v>
      </c>
      <c r="I193" s="63"/>
      <c r="J193" s="63">
        <v>4</v>
      </c>
    </row>
    <row r="194" spans="1:10" s="48" customFormat="1" ht="14.25">
      <c r="A194" s="74" t="e">
        <f t="shared" si="2"/>
        <v>#REF!</v>
      </c>
      <c r="B194" s="63" t="e">
        <f>#REF!</f>
        <v>#REF!</v>
      </c>
      <c r="C194" s="51" t="s">
        <v>190</v>
      </c>
      <c r="D194" s="48" t="s">
        <v>41</v>
      </c>
      <c r="E194" s="48" t="s">
        <v>18</v>
      </c>
      <c r="F194" s="65" t="e">
        <f>IF(#REF!="XXXXX",0,#REF!)</f>
        <v>#REF!</v>
      </c>
      <c r="G194" s="66"/>
      <c r="H194" s="71">
        <v>60</v>
      </c>
      <c r="I194" s="63"/>
      <c r="J194" s="63">
        <v>5</v>
      </c>
    </row>
    <row r="195" spans="1:10" s="48" customFormat="1" ht="14.25">
      <c r="A195" s="74" t="e">
        <f t="shared" si="2"/>
        <v>#REF!</v>
      </c>
      <c r="B195" s="63" t="e">
        <f>#REF!</f>
        <v>#REF!</v>
      </c>
      <c r="C195" s="51" t="s">
        <v>190</v>
      </c>
      <c r="D195" s="48" t="s">
        <v>41</v>
      </c>
      <c r="E195" s="48" t="s">
        <v>18</v>
      </c>
      <c r="F195" s="65" t="e">
        <f>IF(#REF!="XXXXX",0,#REF!)</f>
        <v>#REF!</v>
      </c>
      <c r="G195" s="66"/>
      <c r="H195" s="71">
        <v>60</v>
      </c>
      <c r="I195" s="63"/>
      <c r="J195" s="63">
        <v>7</v>
      </c>
    </row>
    <row r="196" spans="1:10" s="48" customFormat="1" ht="14.25">
      <c r="A196" s="74" t="e">
        <f t="shared" si="2"/>
        <v>#REF!</v>
      </c>
      <c r="B196" s="63" t="e">
        <f>#REF!</f>
        <v>#REF!</v>
      </c>
      <c r="C196" s="51" t="s">
        <v>190</v>
      </c>
      <c r="D196" s="48" t="s">
        <v>41</v>
      </c>
      <c r="E196" s="48" t="s">
        <v>18</v>
      </c>
      <c r="F196" s="65" t="e">
        <f>IF(#REF!="XXXXX",0,#REF!)</f>
        <v>#REF!</v>
      </c>
      <c r="G196" s="66"/>
      <c r="H196" s="71">
        <v>60</v>
      </c>
      <c r="I196" s="63"/>
      <c r="J196" s="63">
        <v>8</v>
      </c>
    </row>
    <row r="197" spans="1:10" s="48" customFormat="1" ht="14.25">
      <c r="A197" s="74" t="e">
        <f t="shared" ref="A197:A260" si="3">A196</f>
        <v>#REF!</v>
      </c>
      <c r="B197" s="63" t="e">
        <f>#REF!</f>
        <v>#REF!</v>
      </c>
      <c r="C197" s="51" t="s">
        <v>190</v>
      </c>
      <c r="D197" s="48" t="s">
        <v>41</v>
      </c>
      <c r="E197" s="48" t="s">
        <v>18</v>
      </c>
      <c r="F197" s="65" t="e">
        <f>IF(#REF!="XXXXX",0,#REF!)</f>
        <v>#REF!</v>
      </c>
      <c r="G197" s="66"/>
      <c r="H197" s="71">
        <v>60</v>
      </c>
      <c r="I197" s="63"/>
      <c r="J197" s="63">
        <v>9</v>
      </c>
    </row>
    <row r="198" spans="1:10" s="48" customFormat="1" ht="14.25">
      <c r="A198" s="74" t="e">
        <f t="shared" si="3"/>
        <v>#REF!</v>
      </c>
      <c r="B198" s="63" t="e">
        <f>#REF!</f>
        <v>#REF!</v>
      </c>
      <c r="C198" s="51" t="s">
        <v>109</v>
      </c>
      <c r="D198" s="48" t="s">
        <v>41</v>
      </c>
      <c r="E198" s="48" t="s">
        <v>18</v>
      </c>
      <c r="F198" s="65" t="e">
        <f>IF(#REF!="XXXXX",0,#REF!)</f>
        <v>#REF!</v>
      </c>
      <c r="G198" s="66"/>
      <c r="H198" s="71">
        <v>73</v>
      </c>
      <c r="I198" s="63"/>
      <c r="J198" s="63">
        <v>0</v>
      </c>
    </row>
    <row r="199" spans="1:10" s="48" customFormat="1" ht="14.25">
      <c r="A199" s="74" t="e">
        <f t="shared" si="3"/>
        <v>#REF!</v>
      </c>
      <c r="B199" s="63" t="e">
        <f>#REF!</f>
        <v>#REF!</v>
      </c>
      <c r="C199" s="51" t="s">
        <v>109</v>
      </c>
      <c r="D199" s="48" t="s">
        <v>41</v>
      </c>
      <c r="E199" s="48" t="s">
        <v>18</v>
      </c>
      <c r="F199" s="65" t="e">
        <f>IF(#REF!="XXXXX",0,#REF!)</f>
        <v>#REF!</v>
      </c>
      <c r="G199" s="66"/>
      <c r="H199" s="71">
        <v>73</v>
      </c>
      <c r="I199" s="63"/>
      <c r="J199" s="63">
        <v>1</v>
      </c>
    </row>
    <row r="200" spans="1:10" s="48" customFormat="1" ht="14.25">
      <c r="A200" s="74" t="e">
        <f t="shared" si="3"/>
        <v>#REF!</v>
      </c>
      <c r="B200" s="63" t="e">
        <f>#REF!</f>
        <v>#REF!</v>
      </c>
      <c r="C200" s="51" t="s">
        <v>109</v>
      </c>
      <c r="D200" s="48" t="s">
        <v>41</v>
      </c>
      <c r="E200" s="48" t="s">
        <v>18</v>
      </c>
      <c r="F200" s="65" t="e">
        <f>IF(#REF!="XXXXX",0,#REF!)</f>
        <v>#REF!</v>
      </c>
      <c r="G200" s="66"/>
      <c r="H200" s="71">
        <v>73</v>
      </c>
      <c r="I200" s="63"/>
      <c r="J200" s="63">
        <v>2</v>
      </c>
    </row>
    <row r="201" spans="1:10" s="48" customFormat="1" ht="14.25">
      <c r="A201" s="74" t="e">
        <f t="shared" si="3"/>
        <v>#REF!</v>
      </c>
      <c r="B201" s="63" t="e">
        <f>#REF!</f>
        <v>#REF!</v>
      </c>
      <c r="C201" s="51" t="s">
        <v>109</v>
      </c>
      <c r="D201" s="48" t="s">
        <v>41</v>
      </c>
      <c r="E201" s="48" t="s">
        <v>18</v>
      </c>
      <c r="F201" s="65" t="e">
        <f>IF(#REF!="XXXXX",0,#REF!)</f>
        <v>#REF!</v>
      </c>
      <c r="G201" s="66"/>
      <c r="H201" s="71">
        <v>73</v>
      </c>
      <c r="I201" s="63"/>
      <c r="J201" s="63">
        <v>3</v>
      </c>
    </row>
    <row r="202" spans="1:10" s="48" customFormat="1" ht="14.25">
      <c r="A202" s="74" t="e">
        <f t="shared" si="3"/>
        <v>#REF!</v>
      </c>
      <c r="B202" s="63" t="e">
        <f>#REF!</f>
        <v>#REF!</v>
      </c>
      <c r="C202" s="51" t="s">
        <v>109</v>
      </c>
      <c r="D202" s="48" t="s">
        <v>41</v>
      </c>
      <c r="E202" s="48" t="s">
        <v>18</v>
      </c>
      <c r="F202" s="65" t="e">
        <f>IF(#REF!="XXXXX",0,#REF!)</f>
        <v>#REF!</v>
      </c>
      <c r="G202" s="66"/>
      <c r="H202" s="71">
        <v>73</v>
      </c>
      <c r="I202" s="63"/>
      <c r="J202" s="63">
        <v>4</v>
      </c>
    </row>
    <row r="203" spans="1:10" s="48" customFormat="1" ht="14.25">
      <c r="A203" s="74" t="e">
        <f t="shared" si="3"/>
        <v>#REF!</v>
      </c>
      <c r="B203" s="63" t="e">
        <f>#REF!</f>
        <v>#REF!</v>
      </c>
      <c r="C203" s="51" t="s">
        <v>109</v>
      </c>
      <c r="D203" s="48" t="s">
        <v>41</v>
      </c>
      <c r="E203" s="48" t="s">
        <v>18</v>
      </c>
      <c r="F203" s="65" t="e">
        <f>IF(#REF!="XXXXX",0,#REF!)</f>
        <v>#REF!</v>
      </c>
      <c r="G203" s="66"/>
      <c r="H203" s="71">
        <v>73</v>
      </c>
      <c r="I203" s="63"/>
      <c r="J203" s="63">
        <v>5</v>
      </c>
    </row>
    <row r="204" spans="1:10" s="48" customFormat="1" ht="14.25">
      <c r="A204" s="74" t="e">
        <f t="shared" si="3"/>
        <v>#REF!</v>
      </c>
      <c r="B204" s="63" t="e">
        <f>#REF!</f>
        <v>#REF!</v>
      </c>
      <c r="C204" s="51" t="s">
        <v>109</v>
      </c>
      <c r="D204" s="48" t="s">
        <v>41</v>
      </c>
      <c r="E204" s="48" t="s">
        <v>18</v>
      </c>
      <c r="F204" s="65" t="e">
        <f>IF(#REF!="XXXXX",0,#REF!)</f>
        <v>#REF!</v>
      </c>
      <c r="G204" s="66"/>
      <c r="H204" s="71">
        <v>73</v>
      </c>
      <c r="I204" s="63"/>
      <c r="J204" s="63">
        <v>7</v>
      </c>
    </row>
    <row r="205" spans="1:10" s="48" customFormat="1" ht="14.25">
      <c r="A205" s="74" t="e">
        <f t="shared" si="3"/>
        <v>#REF!</v>
      </c>
      <c r="B205" s="63" t="e">
        <f>#REF!</f>
        <v>#REF!</v>
      </c>
      <c r="C205" s="51" t="s">
        <v>109</v>
      </c>
      <c r="D205" s="48" t="s">
        <v>41</v>
      </c>
      <c r="E205" s="48" t="s">
        <v>18</v>
      </c>
      <c r="F205" s="65" t="e">
        <f>IF(#REF!="XXXXX",0,#REF!)</f>
        <v>#REF!</v>
      </c>
      <c r="G205" s="66"/>
      <c r="H205" s="71">
        <v>73</v>
      </c>
      <c r="I205" s="63"/>
      <c r="J205" s="63">
        <v>8</v>
      </c>
    </row>
    <row r="206" spans="1:10" s="48" customFormat="1" ht="14.25">
      <c r="A206" s="74" t="e">
        <f t="shared" si="3"/>
        <v>#REF!</v>
      </c>
      <c r="B206" s="63" t="e">
        <f>#REF!</f>
        <v>#REF!</v>
      </c>
      <c r="C206" s="51" t="s">
        <v>109</v>
      </c>
      <c r="D206" s="48" t="s">
        <v>41</v>
      </c>
      <c r="E206" s="48" t="s">
        <v>18</v>
      </c>
      <c r="F206" s="65" t="e">
        <f>IF(#REF!="XXXXX",0,#REF!)</f>
        <v>#REF!</v>
      </c>
      <c r="G206" s="66"/>
      <c r="H206" s="71">
        <v>73</v>
      </c>
      <c r="I206" s="63"/>
      <c r="J206" s="63">
        <v>9</v>
      </c>
    </row>
    <row r="207" spans="1:10" s="48" customFormat="1" ht="14.25">
      <c r="A207" s="74" t="e">
        <f t="shared" si="3"/>
        <v>#REF!</v>
      </c>
      <c r="B207" s="63" t="e">
        <f>#REF!</f>
        <v>#REF!</v>
      </c>
      <c r="C207" s="51" t="s">
        <v>122</v>
      </c>
      <c r="D207" s="48" t="s">
        <v>41</v>
      </c>
      <c r="E207" s="48" t="s">
        <v>18</v>
      </c>
      <c r="F207" s="65" t="e">
        <f>IF(#REF!="XXXXX",0,#REF!)</f>
        <v>#REF!</v>
      </c>
      <c r="G207" s="66"/>
      <c r="H207" s="71">
        <v>75</v>
      </c>
      <c r="I207" s="63"/>
      <c r="J207" s="63">
        <v>0</v>
      </c>
    </row>
    <row r="208" spans="1:10" s="48" customFormat="1" ht="14.25">
      <c r="A208" s="74" t="e">
        <f t="shared" si="3"/>
        <v>#REF!</v>
      </c>
      <c r="B208" s="63" t="e">
        <f>#REF!</f>
        <v>#REF!</v>
      </c>
      <c r="C208" s="51" t="s">
        <v>122</v>
      </c>
      <c r="D208" s="48" t="s">
        <v>41</v>
      </c>
      <c r="E208" s="48" t="s">
        <v>18</v>
      </c>
      <c r="F208" s="65" t="e">
        <f>IF(#REF!="XXXXX",0,#REF!)</f>
        <v>#REF!</v>
      </c>
      <c r="G208" s="66"/>
      <c r="H208" s="71">
        <v>75</v>
      </c>
      <c r="I208" s="63"/>
      <c r="J208" s="63">
        <v>1</v>
      </c>
    </row>
    <row r="209" spans="1:10" s="48" customFormat="1" ht="14.25">
      <c r="A209" s="74" t="e">
        <f t="shared" si="3"/>
        <v>#REF!</v>
      </c>
      <c r="B209" s="63" t="e">
        <f>#REF!</f>
        <v>#REF!</v>
      </c>
      <c r="C209" s="51" t="s">
        <v>122</v>
      </c>
      <c r="D209" s="48" t="s">
        <v>41</v>
      </c>
      <c r="E209" s="48" t="s">
        <v>18</v>
      </c>
      <c r="F209" s="65" t="e">
        <f>IF(#REF!="XXXXX",0,#REF!)</f>
        <v>#REF!</v>
      </c>
      <c r="G209" s="66"/>
      <c r="H209" s="71">
        <v>75</v>
      </c>
      <c r="I209" s="63"/>
      <c r="J209" s="63">
        <v>2</v>
      </c>
    </row>
    <row r="210" spans="1:10" s="48" customFormat="1" ht="14.25">
      <c r="A210" s="74" t="e">
        <f t="shared" si="3"/>
        <v>#REF!</v>
      </c>
      <c r="B210" s="63" t="e">
        <f>#REF!</f>
        <v>#REF!</v>
      </c>
      <c r="C210" s="51" t="s">
        <v>122</v>
      </c>
      <c r="D210" s="48" t="s">
        <v>41</v>
      </c>
      <c r="E210" s="48" t="s">
        <v>18</v>
      </c>
      <c r="F210" s="65" t="e">
        <f>IF(#REF!="XXXXX",0,#REF!)</f>
        <v>#REF!</v>
      </c>
      <c r="G210" s="66"/>
      <c r="H210" s="71">
        <v>75</v>
      </c>
      <c r="I210" s="63"/>
      <c r="J210" s="63">
        <v>3</v>
      </c>
    </row>
    <row r="211" spans="1:10" s="48" customFormat="1" ht="14.25">
      <c r="A211" s="74" t="e">
        <f t="shared" si="3"/>
        <v>#REF!</v>
      </c>
      <c r="B211" s="63" t="e">
        <f>#REF!</f>
        <v>#REF!</v>
      </c>
      <c r="C211" s="51" t="s">
        <v>122</v>
      </c>
      <c r="D211" s="48" t="s">
        <v>41</v>
      </c>
      <c r="E211" s="48" t="s">
        <v>18</v>
      </c>
      <c r="F211" s="65" t="e">
        <f>IF(#REF!="XXXXX",0,#REF!)</f>
        <v>#REF!</v>
      </c>
      <c r="G211" s="66"/>
      <c r="H211" s="71">
        <v>75</v>
      </c>
      <c r="I211" s="63"/>
      <c r="J211" s="63">
        <v>4</v>
      </c>
    </row>
    <row r="212" spans="1:10" s="48" customFormat="1" ht="14.25">
      <c r="A212" s="74" t="e">
        <f t="shared" si="3"/>
        <v>#REF!</v>
      </c>
      <c r="B212" s="63" t="e">
        <f>#REF!</f>
        <v>#REF!</v>
      </c>
      <c r="C212" s="51" t="s">
        <v>122</v>
      </c>
      <c r="D212" s="48" t="s">
        <v>41</v>
      </c>
      <c r="E212" s="48" t="s">
        <v>18</v>
      </c>
      <c r="F212" s="65" t="e">
        <f>IF(#REF!="XXXXX",0,#REF!)</f>
        <v>#REF!</v>
      </c>
      <c r="G212" s="66"/>
      <c r="H212" s="71">
        <v>75</v>
      </c>
      <c r="I212" s="63"/>
      <c r="J212" s="63">
        <v>5</v>
      </c>
    </row>
    <row r="213" spans="1:10" s="48" customFormat="1" ht="14.25">
      <c r="A213" s="74" t="e">
        <f t="shared" si="3"/>
        <v>#REF!</v>
      </c>
      <c r="B213" s="63" t="e">
        <f>#REF!</f>
        <v>#REF!</v>
      </c>
      <c r="C213" s="51" t="s">
        <v>122</v>
      </c>
      <c r="D213" s="48" t="s">
        <v>41</v>
      </c>
      <c r="E213" s="48" t="s">
        <v>18</v>
      </c>
      <c r="F213" s="65" t="e">
        <f>IF(#REF!="XXXXX",0,#REF!)</f>
        <v>#REF!</v>
      </c>
      <c r="G213" s="66"/>
      <c r="H213" s="71">
        <v>75</v>
      </c>
      <c r="I213" s="63"/>
      <c r="J213" s="63">
        <v>7</v>
      </c>
    </row>
    <row r="214" spans="1:10" s="48" customFormat="1" ht="14.25">
      <c r="A214" s="74" t="e">
        <f t="shared" si="3"/>
        <v>#REF!</v>
      </c>
      <c r="B214" s="63" t="e">
        <f>#REF!</f>
        <v>#REF!</v>
      </c>
      <c r="C214" s="51" t="s">
        <v>122</v>
      </c>
      <c r="D214" s="48" t="s">
        <v>41</v>
      </c>
      <c r="E214" s="48" t="s">
        <v>18</v>
      </c>
      <c r="F214" s="65" t="e">
        <f>IF(#REF!="XXXXX",0,#REF!)</f>
        <v>#REF!</v>
      </c>
      <c r="G214" s="66"/>
      <c r="H214" s="71">
        <v>75</v>
      </c>
      <c r="I214" s="63"/>
      <c r="J214" s="63">
        <v>8</v>
      </c>
    </row>
    <row r="215" spans="1:10" s="48" customFormat="1" ht="14.25">
      <c r="A215" s="74" t="e">
        <f t="shared" si="3"/>
        <v>#REF!</v>
      </c>
      <c r="B215" s="63" t="e">
        <f>#REF!</f>
        <v>#REF!</v>
      </c>
      <c r="C215" s="51" t="s">
        <v>122</v>
      </c>
      <c r="D215" s="48" t="s">
        <v>41</v>
      </c>
      <c r="E215" s="48" t="s">
        <v>18</v>
      </c>
      <c r="F215" s="65" t="e">
        <f>IF(#REF!="XXXXX",0,#REF!)</f>
        <v>#REF!</v>
      </c>
      <c r="G215" s="66"/>
      <c r="H215" s="71">
        <v>75</v>
      </c>
      <c r="I215" s="63"/>
      <c r="J215" s="63">
        <v>9</v>
      </c>
    </row>
    <row r="216" spans="1:10" s="48" customFormat="1" ht="14.25">
      <c r="A216" s="74" t="e">
        <f t="shared" si="3"/>
        <v>#REF!</v>
      </c>
      <c r="B216" s="63" t="e">
        <f>#REF!</f>
        <v>#REF!</v>
      </c>
      <c r="C216" s="51" t="s">
        <v>124</v>
      </c>
      <c r="D216" s="48" t="s">
        <v>41</v>
      </c>
      <c r="E216" s="48" t="s">
        <v>18</v>
      </c>
      <c r="F216" s="65" t="e">
        <f>IF(#REF!="XXXXX",0,#REF!)</f>
        <v>#REF!</v>
      </c>
      <c r="G216" s="66"/>
      <c r="H216" s="71">
        <v>83</v>
      </c>
      <c r="I216" s="63"/>
      <c r="J216" s="63">
        <v>0</v>
      </c>
    </row>
    <row r="217" spans="1:10" s="48" customFormat="1" ht="14.25">
      <c r="A217" s="74" t="e">
        <f t="shared" si="3"/>
        <v>#REF!</v>
      </c>
      <c r="B217" s="63" t="e">
        <f>#REF!</f>
        <v>#REF!</v>
      </c>
      <c r="C217" s="51" t="s">
        <v>124</v>
      </c>
      <c r="D217" s="48" t="s">
        <v>41</v>
      </c>
      <c r="E217" s="48" t="s">
        <v>18</v>
      </c>
      <c r="F217" s="65" t="e">
        <f>IF(#REF!="XXXXX",0,#REF!)</f>
        <v>#REF!</v>
      </c>
      <c r="G217" s="66"/>
      <c r="H217" s="71">
        <v>83</v>
      </c>
      <c r="I217" s="63"/>
      <c r="J217" s="63">
        <v>1</v>
      </c>
    </row>
    <row r="218" spans="1:10" s="48" customFormat="1" ht="14.25">
      <c r="A218" s="74" t="e">
        <f t="shared" si="3"/>
        <v>#REF!</v>
      </c>
      <c r="B218" s="63" t="e">
        <f>#REF!</f>
        <v>#REF!</v>
      </c>
      <c r="C218" s="51" t="s">
        <v>124</v>
      </c>
      <c r="D218" s="48" t="s">
        <v>41</v>
      </c>
      <c r="E218" s="48" t="s">
        <v>18</v>
      </c>
      <c r="F218" s="65" t="e">
        <f>IF(#REF!="XXXXX",0,#REF!)</f>
        <v>#REF!</v>
      </c>
      <c r="G218" s="66"/>
      <c r="H218" s="71">
        <v>83</v>
      </c>
      <c r="I218" s="63"/>
      <c r="J218" s="63">
        <v>2</v>
      </c>
    </row>
    <row r="219" spans="1:10" s="48" customFormat="1" ht="14.25">
      <c r="A219" s="74" t="e">
        <f t="shared" si="3"/>
        <v>#REF!</v>
      </c>
      <c r="B219" s="63" t="e">
        <f>#REF!</f>
        <v>#REF!</v>
      </c>
      <c r="C219" s="51" t="s">
        <v>124</v>
      </c>
      <c r="D219" s="48" t="s">
        <v>41</v>
      </c>
      <c r="E219" s="48" t="s">
        <v>18</v>
      </c>
      <c r="F219" s="65" t="e">
        <f>IF(#REF!="XXXXX",0,#REF!)</f>
        <v>#REF!</v>
      </c>
      <c r="G219" s="66"/>
      <c r="H219" s="71">
        <v>83</v>
      </c>
      <c r="I219" s="63"/>
      <c r="J219" s="63">
        <v>3</v>
      </c>
    </row>
    <row r="220" spans="1:10" s="48" customFormat="1" ht="14.25">
      <c r="A220" s="74" t="e">
        <f t="shared" si="3"/>
        <v>#REF!</v>
      </c>
      <c r="B220" s="63" t="e">
        <f>#REF!</f>
        <v>#REF!</v>
      </c>
      <c r="C220" s="51" t="s">
        <v>124</v>
      </c>
      <c r="D220" s="48" t="s">
        <v>41</v>
      </c>
      <c r="E220" s="48" t="s">
        <v>18</v>
      </c>
      <c r="F220" s="65" t="e">
        <f>IF(#REF!="XXXXX",0,#REF!)</f>
        <v>#REF!</v>
      </c>
      <c r="G220" s="66"/>
      <c r="H220" s="71">
        <v>83</v>
      </c>
      <c r="I220" s="63"/>
      <c r="J220" s="63">
        <v>4</v>
      </c>
    </row>
    <row r="221" spans="1:10" s="48" customFormat="1" ht="14.25">
      <c r="A221" s="74" t="e">
        <f t="shared" si="3"/>
        <v>#REF!</v>
      </c>
      <c r="B221" s="63" t="e">
        <f>#REF!</f>
        <v>#REF!</v>
      </c>
      <c r="C221" s="51" t="s">
        <v>124</v>
      </c>
      <c r="D221" s="48" t="s">
        <v>41</v>
      </c>
      <c r="E221" s="48" t="s">
        <v>18</v>
      </c>
      <c r="F221" s="65" t="e">
        <f>IF(#REF!="XXXXX",0,#REF!)</f>
        <v>#REF!</v>
      </c>
      <c r="G221" s="66"/>
      <c r="H221" s="71">
        <v>83</v>
      </c>
      <c r="I221" s="63"/>
      <c r="J221" s="63">
        <v>5</v>
      </c>
    </row>
    <row r="222" spans="1:10" s="48" customFormat="1" ht="14.25">
      <c r="A222" s="74" t="e">
        <f t="shared" si="3"/>
        <v>#REF!</v>
      </c>
      <c r="B222" s="63" t="e">
        <f>#REF!</f>
        <v>#REF!</v>
      </c>
      <c r="C222" s="51" t="s">
        <v>124</v>
      </c>
      <c r="D222" s="48" t="s">
        <v>41</v>
      </c>
      <c r="E222" s="48" t="s">
        <v>18</v>
      </c>
      <c r="F222" s="65" t="e">
        <f>IF(#REF!="XXXXX",0,#REF!)</f>
        <v>#REF!</v>
      </c>
      <c r="G222" s="66"/>
      <c r="H222" s="71">
        <v>83</v>
      </c>
      <c r="I222" s="63"/>
      <c r="J222" s="63">
        <v>7</v>
      </c>
    </row>
    <row r="223" spans="1:10" s="48" customFormat="1" ht="14.25">
      <c r="A223" s="74" t="e">
        <f t="shared" si="3"/>
        <v>#REF!</v>
      </c>
      <c r="B223" s="63" t="e">
        <f>#REF!</f>
        <v>#REF!</v>
      </c>
      <c r="C223" s="51" t="s">
        <v>124</v>
      </c>
      <c r="D223" s="48" t="s">
        <v>41</v>
      </c>
      <c r="E223" s="48" t="s">
        <v>18</v>
      </c>
      <c r="F223" s="65" t="e">
        <f>IF(#REF!="XXXXX",0,#REF!)</f>
        <v>#REF!</v>
      </c>
      <c r="G223" s="66"/>
      <c r="H223" s="71">
        <v>83</v>
      </c>
      <c r="I223" s="63"/>
      <c r="J223" s="63">
        <v>8</v>
      </c>
    </row>
    <row r="224" spans="1:10" s="48" customFormat="1" ht="14.25">
      <c r="A224" s="74" t="e">
        <f t="shared" si="3"/>
        <v>#REF!</v>
      </c>
      <c r="B224" s="63" t="e">
        <f>#REF!</f>
        <v>#REF!</v>
      </c>
      <c r="C224" s="51" t="s">
        <v>124</v>
      </c>
      <c r="D224" s="48" t="s">
        <v>41</v>
      </c>
      <c r="E224" s="48" t="s">
        <v>18</v>
      </c>
      <c r="F224" s="65" t="e">
        <f>IF(#REF!="XXXXX",0,#REF!)</f>
        <v>#REF!</v>
      </c>
      <c r="G224" s="66"/>
      <c r="H224" s="71">
        <v>83</v>
      </c>
      <c r="I224" s="63"/>
      <c r="J224" s="63">
        <v>9</v>
      </c>
    </row>
    <row r="225" spans="1:10" s="48" customFormat="1" ht="14.25">
      <c r="A225" s="74" t="e">
        <f t="shared" si="3"/>
        <v>#REF!</v>
      </c>
      <c r="B225" s="63" t="e">
        <f>#REF!</f>
        <v>#REF!</v>
      </c>
      <c r="C225" s="51" t="s">
        <v>126</v>
      </c>
      <c r="D225" s="48" t="s">
        <v>41</v>
      </c>
      <c r="E225" s="48" t="s">
        <v>18</v>
      </c>
      <c r="F225" s="65" t="e">
        <f>IF(#REF!="XXXXX",0,#REF!)</f>
        <v>#REF!</v>
      </c>
      <c r="G225" s="66"/>
      <c r="H225" s="71">
        <v>84</v>
      </c>
      <c r="I225" s="63"/>
      <c r="J225" s="63">
        <v>0</v>
      </c>
    </row>
    <row r="226" spans="1:10" s="48" customFormat="1" ht="14.25">
      <c r="A226" s="74" t="e">
        <f t="shared" si="3"/>
        <v>#REF!</v>
      </c>
      <c r="B226" s="63" t="e">
        <f>#REF!</f>
        <v>#REF!</v>
      </c>
      <c r="C226" s="51" t="s">
        <v>126</v>
      </c>
      <c r="D226" s="48" t="s">
        <v>41</v>
      </c>
      <c r="E226" s="48" t="s">
        <v>18</v>
      </c>
      <c r="F226" s="65" t="e">
        <f>IF(#REF!="XXXXX",0,#REF!)</f>
        <v>#REF!</v>
      </c>
      <c r="G226" s="66"/>
      <c r="H226" s="71">
        <v>84</v>
      </c>
      <c r="I226" s="63"/>
      <c r="J226" s="63">
        <v>1</v>
      </c>
    </row>
    <row r="227" spans="1:10" s="48" customFormat="1" ht="14.25">
      <c r="A227" s="74" t="e">
        <f t="shared" si="3"/>
        <v>#REF!</v>
      </c>
      <c r="B227" s="63" t="e">
        <f>#REF!</f>
        <v>#REF!</v>
      </c>
      <c r="C227" s="51" t="s">
        <v>126</v>
      </c>
      <c r="D227" s="48" t="s">
        <v>41</v>
      </c>
      <c r="E227" s="48" t="s">
        <v>18</v>
      </c>
      <c r="F227" s="65" t="e">
        <f>IF(#REF!="XXXXX",0,#REF!)</f>
        <v>#REF!</v>
      </c>
      <c r="G227" s="66"/>
      <c r="H227" s="71">
        <v>84</v>
      </c>
      <c r="I227" s="63"/>
      <c r="J227" s="63">
        <v>2</v>
      </c>
    </row>
    <row r="228" spans="1:10" s="48" customFormat="1" ht="14.25">
      <c r="A228" s="74" t="e">
        <f t="shared" si="3"/>
        <v>#REF!</v>
      </c>
      <c r="B228" s="63" t="e">
        <f>#REF!</f>
        <v>#REF!</v>
      </c>
      <c r="C228" s="51" t="s">
        <v>126</v>
      </c>
      <c r="D228" s="48" t="s">
        <v>41</v>
      </c>
      <c r="E228" s="48" t="s">
        <v>18</v>
      </c>
      <c r="F228" s="65" t="e">
        <f>IF(#REF!="XXXXX",0,#REF!)</f>
        <v>#REF!</v>
      </c>
      <c r="G228" s="66"/>
      <c r="H228" s="71">
        <v>84</v>
      </c>
      <c r="I228" s="63"/>
      <c r="J228" s="63">
        <v>3</v>
      </c>
    </row>
    <row r="229" spans="1:10" s="48" customFormat="1" ht="14.25">
      <c r="A229" s="74" t="e">
        <f t="shared" si="3"/>
        <v>#REF!</v>
      </c>
      <c r="B229" s="63" t="e">
        <f>#REF!</f>
        <v>#REF!</v>
      </c>
      <c r="C229" s="51" t="s">
        <v>126</v>
      </c>
      <c r="D229" s="48" t="s">
        <v>41</v>
      </c>
      <c r="E229" s="48" t="s">
        <v>18</v>
      </c>
      <c r="F229" s="65" t="e">
        <f>IF(#REF!="XXXXX",0,#REF!)</f>
        <v>#REF!</v>
      </c>
      <c r="G229" s="66"/>
      <c r="H229" s="71">
        <v>84</v>
      </c>
      <c r="I229" s="63"/>
      <c r="J229" s="63">
        <v>4</v>
      </c>
    </row>
    <row r="230" spans="1:10" s="48" customFormat="1" ht="14.25">
      <c r="A230" s="74" t="e">
        <f t="shared" si="3"/>
        <v>#REF!</v>
      </c>
      <c r="B230" s="63" t="e">
        <f>#REF!</f>
        <v>#REF!</v>
      </c>
      <c r="C230" s="51" t="s">
        <v>126</v>
      </c>
      <c r="D230" s="48" t="s">
        <v>41</v>
      </c>
      <c r="E230" s="48" t="s">
        <v>18</v>
      </c>
      <c r="F230" s="65" t="e">
        <f>IF(#REF!="XXXXX",0,#REF!)</f>
        <v>#REF!</v>
      </c>
      <c r="G230" s="66"/>
      <c r="H230" s="71">
        <v>84</v>
      </c>
      <c r="I230" s="63"/>
      <c r="J230" s="63">
        <v>5</v>
      </c>
    </row>
    <row r="231" spans="1:10" s="48" customFormat="1" ht="14.25">
      <c r="A231" s="74" t="e">
        <f t="shared" si="3"/>
        <v>#REF!</v>
      </c>
      <c r="B231" s="63" t="e">
        <f>#REF!</f>
        <v>#REF!</v>
      </c>
      <c r="C231" s="51" t="s">
        <v>126</v>
      </c>
      <c r="D231" s="48" t="s">
        <v>41</v>
      </c>
      <c r="E231" s="48" t="s">
        <v>18</v>
      </c>
      <c r="F231" s="65" t="e">
        <f>IF(#REF!="XXXXX",0,#REF!)</f>
        <v>#REF!</v>
      </c>
      <c r="G231" s="66"/>
      <c r="H231" s="71">
        <v>84</v>
      </c>
      <c r="I231" s="63"/>
      <c r="J231" s="63">
        <v>7</v>
      </c>
    </row>
    <row r="232" spans="1:10" s="48" customFormat="1" ht="14.25">
      <c r="A232" s="74" t="e">
        <f t="shared" si="3"/>
        <v>#REF!</v>
      </c>
      <c r="B232" s="63" t="e">
        <f>#REF!</f>
        <v>#REF!</v>
      </c>
      <c r="C232" s="51" t="s">
        <v>126</v>
      </c>
      <c r="D232" s="48" t="s">
        <v>41</v>
      </c>
      <c r="E232" s="48" t="s">
        <v>18</v>
      </c>
      <c r="F232" s="65" t="e">
        <f>IF(#REF!="XXXXX",0,#REF!)</f>
        <v>#REF!</v>
      </c>
      <c r="G232" s="66"/>
      <c r="H232" s="71">
        <v>84</v>
      </c>
      <c r="I232" s="63"/>
      <c r="J232" s="63">
        <v>8</v>
      </c>
    </row>
    <row r="233" spans="1:10" s="48" customFormat="1" ht="14.25">
      <c r="A233" s="74" t="e">
        <f t="shared" si="3"/>
        <v>#REF!</v>
      </c>
      <c r="B233" s="63" t="e">
        <f>#REF!</f>
        <v>#REF!</v>
      </c>
      <c r="C233" s="51" t="s">
        <v>126</v>
      </c>
      <c r="D233" s="48" t="s">
        <v>41</v>
      </c>
      <c r="E233" s="48" t="s">
        <v>18</v>
      </c>
      <c r="F233" s="65" t="e">
        <f>IF(#REF!="XXXXX",0,#REF!)</f>
        <v>#REF!</v>
      </c>
      <c r="G233" s="66"/>
      <c r="H233" s="71">
        <v>84</v>
      </c>
      <c r="I233" s="63"/>
      <c r="J233" s="63">
        <v>9</v>
      </c>
    </row>
    <row r="234" spans="1:10" s="48" customFormat="1" ht="14.25">
      <c r="A234" s="74" t="e">
        <f t="shared" si="3"/>
        <v>#REF!</v>
      </c>
      <c r="B234" s="63" t="e">
        <f>#REF!</f>
        <v>#REF!</v>
      </c>
      <c r="C234" s="51" t="s">
        <v>127</v>
      </c>
      <c r="D234" s="48" t="s">
        <v>41</v>
      </c>
      <c r="E234" s="48" t="s">
        <v>18</v>
      </c>
      <c r="F234" s="65" t="e">
        <f>IF(#REF!="XXXXX",0,#REF!)</f>
        <v>#REF!</v>
      </c>
      <c r="G234" s="66"/>
      <c r="H234" s="71">
        <v>98</v>
      </c>
      <c r="I234" s="63"/>
      <c r="J234" s="63">
        <v>0</v>
      </c>
    </row>
    <row r="235" spans="1:10" s="48" customFormat="1" ht="14.25">
      <c r="A235" s="74" t="e">
        <f t="shared" si="3"/>
        <v>#REF!</v>
      </c>
      <c r="B235" s="63" t="e">
        <f>#REF!</f>
        <v>#REF!</v>
      </c>
      <c r="C235" s="51" t="s">
        <v>127</v>
      </c>
      <c r="D235" s="48" t="s">
        <v>41</v>
      </c>
      <c r="E235" s="48" t="s">
        <v>18</v>
      </c>
      <c r="F235" s="65" t="e">
        <f>IF(#REF!="XXXXX",0,#REF!)</f>
        <v>#REF!</v>
      </c>
      <c r="G235" s="66"/>
      <c r="H235" s="71">
        <v>98</v>
      </c>
      <c r="I235" s="63"/>
      <c r="J235" s="63">
        <v>1</v>
      </c>
    </row>
    <row r="236" spans="1:10" s="48" customFormat="1" ht="14.25">
      <c r="A236" s="74" t="e">
        <f t="shared" si="3"/>
        <v>#REF!</v>
      </c>
      <c r="B236" s="63" t="e">
        <f>#REF!</f>
        <v>#REF!</v>
      </c>
      <c r="C236" s="51" t="s">
        <v>127</v>
      </c>
      <c r="D236" s="48" t="s">
        <v>41</v>
      </c>
      <c r="E236" s="48" t="s">
        <v>18</v>
      </c>
      <c r="F236" s="65" t="e">
        <f>IF(#REF!="XXXXX",0,#REF!)</f>
        <v>#REF!</v>
      </c>
      <c r="G236" s="66"/>
      <c r="H236" s="71">
        <v>98</v>
      </c>
      <c r="I236" s="63"/>
      <c r="J236" s="63">
        <v>2</v>
      </c>
    </row>
    <row r="237" spans="1:10" s="48" customFormat="1" ht="14.25">
      <c r="A237" s="74" t="e">
        <f t="shared" si="3"/>
        <v>#REF!</v>
      </c>
      <c r="B237" s="63" t="e">
        <f>#REF!</f>
        <v>#REF!</v>
      </c>
      <c r="C237" s="51" t="s">
        <v>127</v>
      </c>
      <c r="D237" s="48" t="s">
        <v>41</v>
      </c>
      <c r="E237" s="48" t="s">
        <v>18</v>
      </c>
      <c r="F237" s="65" t="e">
        <f>IF(#REF!="XXXXX",0,#REF!)</f>
        <v>#REF!</v>
      </c>
      <c r="G237" s="66"/>
      <c r="H237" s="71">
        <v>98</v>
      </c>
      <c r="I237" s="63"/>
      <c r="J237" s="63">
        <v>3</v>
      </c>
    </row>
    <row r="238" spans="1:10" s="48" customFormat="1" ht="14.25">
      <c r="A238" s="74" t="e">
        <f t="shared" si="3"/>
        <v>#REF!</v>
      </c>
      <c r="B238" s="63" t="e">
        <f>#REF!</f>
        <v>#REF!</v>
      </c>
      <c r="C238" s="51" t="s">
        <v>127</v>
      </c>
      <c r="D238" s="48" t="s">
        <v>41</v>
      </c>
      <c r="E238" s="48" t="s">
        <v>18</v>
      </c>
      <c r="F238" s="65" t="e">
        <f>IF(#REF!="XXXXX",0,#REF!)</f>
        <v>#REF!</v>
      </c>
      <c r="G238" s="66"/>
      <c r="H238" s="71">
        <v>98</v>
      </c>
      <c r="I238" s="63"/>
      <c r="J238" s="63">
        <v>4</v>
      </c>
    </row>
    <row r="239" spans="1:10" s="48" customFormat="1" ht="14.25">
      <c r="A239" s="74" t="e">
        <f t="shared" si="3"/>
        <v>#REF!</v>
      </c>
      <c r="B239" s="63" t="e">
        <f>#REF!</f>
        <v>#REF!</v>
      </c>
      <c r="C239" s="51" t="s">
        <v>127</v>
      </c>
      <c r="D239" s="48" t="s">
        <v>41</v>
      </c>
      <c r="E239" s="48" t="s">
        <v>18</v>
      </c>
      <c r="F239" s="65" t="e">
        <f>IF(#REF!="XXXXX",0,#REF!)</f>
        <v>#REF!</v>
      </c>
      <c r="G239" s="66"/>
      <c r="H239" s="71">
        <v>98</v>
      </c>
      <c r="I239" s="63"/>
      <c r="J239" s="63">
        <v>5</v>
      </c>
    </row>
    <row r="240" spans="1:10" s="48" customFormat="1" ht="14.25">
      <c r="A240" s="74" t="e">
        <f t="shared" si="3"/>
        <v>#REF!</v>
      </c>
      <c r="B240" s="63" t="e">
        <f>#REF!</f>
        <v>#REF!</v>
      </c>
      <c r="C240" s="51" t="s">
        <v>127</v>
      </c>
      <c r="D240" s="48" t="s">
        <v>41</v>
      </c>
      <c r="E240" s="48" t="s">
        <v>18</v>
      </c>
      <c r="F240" s="65" t="e">
        <f>IF(#REF!="XXXXX",0,#REF!)</f>
        <v>#REF!</v>
      </c>
      <c r="G240" s="66"/>
      <c r="H240" s="71">
        <v>98</v>
      </c>
      <c r="I240" s="63"/>
      <c r="J240" s="63">
        <v>7</v>
      </c>
    </row>
    <row r="241" spans="1:10" s="48" customFormat="1" ht="14.25">
      <c r="A241" s="74" t="e">
        <f t="shared" si="3"/>
        <v>#REF!</v>
      </c>
      <c r="B241" s="63" t="e">
        <f>#REF!</f>
        <v>#REF!</v>
      </c>
      <c r="C241" s="51" t="s">
        <v>127</v>
      </c>
      <c r="D241" s="48" t="s">
        <v>41</v>
      </c>
      <c r="E241" s="48" t="s">
        <v>18</v>
      </c>
      <c r="F241" s="65" t="e">
        <f>IF(#REF!="XXXXX",0,#REF!)</f>
        <v>#REF!</v>
      </c>
      <c r="G241" s="66"/>
      <c r="H241" s="71">
        <v>98</v>
      </c>
      <c r="I241" s="63"/>
      <c r="J241" s="63">
        <v>8</v>
      </c>
    </row>
    <row r="242" spans="1:10" s="48" customFormat="1" ht="14.25">
      <c r="A242" s="74" t="e">
        <f t="shared" si="3"/>
        <v>#REF!</v>
      </c>
      <c r="B242" s="63" t="e">
        <f>#REF!</f>
        <v>#REF!</v>
      </c>
      <c r="C242" s="51" t="s">
        <v>127</v>
      </c>
      <c r="D242" s="48" t="s">
        <v>41</v>
      </c>
      <c r="E242" s="48" t="s">
        <v>18</v>
      </c>
      <c r="F242" s="65" t="e">
        <f>IF(#REF!="XXXXX",0,#REF!)</f>
        <v>#REF!</v>
      </c>
      <c r="G242" s="66"/>
      <c r="H242" s="71">
        <v>98</v>
      </c>
      <c r="I242" s="63"/>
      <c r="J242" s="63">
        <v>9</v>
      </c>
    </row>
    <row r="243" spans="1:10" s="48" customFormat="1" ht="14.25">
      <c r="A243" s="74" t="e">
        <f t="shared" si="3"/>
        <v>#REF!</v>
      </c>
      <c r="B243" s="63" t="e">
        <f>#REF!</f>
        <v>#REF!</v>
      </c>
      <c r="C243" s="51" t="s">
        <v>16</v>
      </c>
      <c r="D243" s="48" t="s">
        <v>41</v>
      </c>
      <c r="E243" s="48" t="s">
        <v>18</v>
      </c>
      <c r="F243" s="65" t="e">
        <f>IF(#REF!="XXXXX",0,#REF!)</f>
        <v>#REF!</v>
      </c>
      <c r="G243" s="66"/>
      <c r="H243" s="71">
        <v>99</v>
      </c>
      <c r="I243" s="63"/>
      <c r="J243" s="63">
        <v>0</v>
      </c>
    </row>
    <row r="244" spans="1:10" s="48" customFormat="1" ht="14.25">
      <c r="A244" s="74" t="e">
        <f t="shared" si="3"/>
        <v>#REF!</v>
      </c>
      <c r="B244" s="63" t="e">
        <f>#REF!</f>
        <v>#REF!</v>
      </c>
      <c r="C244" s="51" t="s">
        <v>16</v>
      </c>
      <c r="D244" s="48" t="s">
        <v>41</v>
      </c>
      <c r="E244" s="48" t="s">
        <v>18</v>
      </c>
      <c r="F244" s="65" t="e">
        <f>IF(#REF!="XXXXX",0,#REF!)</f>
        <v>#REF!</v>
      </c>
      <c r="G244" s="66"/>
      <c r="H244" s="71">
        <v>99</v>
      </c>
      <c r="I244" s="63"/>
      <c r="J244" s="63">
        <v>1</v>
      </c>
    </row>
    <row r="245" spans="1:10" s="48" customFormat="1" ht="14.25">
      <c r="A245" s="74" t="e">
        <f t="shared" si="3"/>
        <v>#REF!</v>
      </c>
      <c r="B245" s="63" t="e">
        <f>#REF!</f>
        <v>#REF!</v>
      </c>
      <c r="C245" s="51" t="s">
        <v>16</v>
      </c>
      <c r="D245" s="48" t="s">
        <v>41</v>
      </c>
      <c r="E245" s="48" t="s">
        <v>18</v>
      </c>
      <c r="F245" s="65" t="e">
        <f>IF(#REF!="XXXXX",0,#REF!)</f>
        <v>#REF!</v>
      </c>
      <c r="G245" s="66"/>
      <c r="H245" s="71">
        <v>99</v>
      </c>
      <c r="I245" s="63"/>
      <c r="J245" s="63">
        <v>2</v>
      </c>
    </row>
    <row r="246" spans="1:10" s="48" customFormat="1" ht="14.25">
      <c r="A246" s="74" t="e">
        <f t="shared" si="3"/>
        <v>#REF!</v>
      </c>
      <c r="B246" s="63" t="e">
        <f>#REF!</f>
        <v>#REF!</v>
      </c>
      <c r="C246" s="51" t="s">
        <v>16</v>
      </c>
      <c r="D246" s="48" t="s">
        <v>41</v>
      </c>
      <c r="E246" s="48" t="s">
        <v>18</v>
      </c>
      <c r="F246" s="65" t="e">
        <f>IF(#REF!="XXXXX",0,#REF!)</f>
        <v>#REF!</v>
      </c>
      <c r="G246" s="66"/>
      <c r="H246" s="71">
        <v>99</v>
      </c>
      <c r="I246" s="63"/>
      <c r="J246" s="63">
        <v>3</v>
      </c>
    </row>
    <row r="247" spans="1:10" s="48" customFormat="1" ht="14.25">
      <c r="A247" s="74" t="e">
        <f t="shared" si="3"/>
        <v>#REF!</v>
      </c>
      <c r="B247" s="63" t="e">
        <f>#REF!</f>
        <v>#REF!</v>
      </c>
      <c r="C247" s="51" t="s">
        <v>16</v>
      </c>
      <c r="D247" s="48" t="s">
        <v>41</v>
      </c>
      <c r="E247" s="48" t="s">
        <v>18</v>
      </c>
      <c r="F247" s="65" t="e">
        <f>IF(#REF!="XXXXX",0,#REF!)</f>
        <v>#REF!</v>
      </c>
      <c r="G247" s="66"/>
      <c r="H247" s="71">
        <v>99</v>
      </c>
      <c r="I247" s="63"/>
      <c r="J247" s="63">
        <v>4</v>
      </c>
    </row>
    <row r="248" spans="1:10" s="48" customFormat="1" ht="14.25">
      <c r="A248" s="74" t="e">
        <f t="shared" si="3"/>
        <v>#REF!</v>
      </c>
      <c r="B248" s="63" t="e">
        <f>#REF!</f>
        <v>#REF!</v>
      </c>
      <c r="C248" s="51" t="s">
        <v>16</v>
      </c>
      <c r="D248" s="48" t="s">
        <v>41</v>
      </c>
      <c r="E248" s="48" t="s">
        <v>18</v>
      </c>
      <c r="F248" s="65" t="e">
        <f>IF(#REF!="XXXXX",0,#REF!)</f>
        <v>#REF!</v>
      </c>
      <c r="G248" s="66"/>
      <c r="H248" s="71">
        <v>99</v>
      </c>
      <c r="I248" s="63"/>
      <c r="J248" s="63">
        <v>5</v>
      </c>
    </row>
    <row r="249" spans="1:10" s="48" customFormat="1" ht="14.25">
      <c r="A249" s="74" t="e">
        <f t="shared" si="3"/>
        <v>#REF!</v>
      </c>
      <c r="B249" s="63" t="e">
        <f>#REF!</f>
        <v>#REF!</v>
      </c>
      <c r="C249" s="51" t="s">
        <v>16</v>
      </c>
      <c r="D249" s="48" t="s">
        <v>41</v>
      </c>
      <c r="E249" s="48" t="s">
        <v>18</v>
      </c>
      <c r="F249" s="65" t="e">
        <f>IF(#REF!="XXXXX",0,#REF!)</f>
        <v>#REF!</v>
      </c>
      <c r="G249" s="66"/>
      <c r="H249" s="71">
        <v>99</v>
      </c>
      <c r="I249" s="63"/>
      <c r="J249" s="63">
        <v>7</v>
      </c>
    </row>
    <row r="250" spans="1:10" s="48" customFormat="1" ht="14.25">
      <c r="A250" s="74" t="e">
        <f t="shared" si="3"/>
        <v>#REF!</v>
      </c>
      <c r="B250" s="63" t="e">
        <f>#REF!</f>
        <v>#REF!</v>
      </c>
      <c r="C250" s="51" t="s">
        <v>16</v>
      </c>
      <c r="D250" s="48" t="s">
        <v>41</v>
      </c>
      <c r="E250" s="48" t="s">
        <v>18</v>
      </c>
      <c r="F250" s="65" t="e">
        <f>IF(#REF!="XXXXX",0,#REF!)</f>
        <v>#REF!</v>
      </c>
      <c r="G250" s="66"/>
      <c r="H250" s="71">
        <v>99</v>
      </c>
      <c r="I250" s="63"/>
      <c r="J250" s="63">
        <v>8</v>
      </c>
    </row>
    <row r="251" spans="1:10" s="48" customFormat="1" ht="14.25">
      <c r="A251" s="74" t="e">
        <f t="shared" si="3"/>
        <v>#REF!</v>
      </c>
      <c r="B251" s="63" t="e">
        <f>#REF!</f>
        <v>#REF!</v>
      </c>
      <c r="C251" s="51" t="s">
        <v>16</v>
      </c>
      <c r="D251" s="48" t="s">
        <v>41</v>
      </c>
      <c r="E251" s="48" t="s">
        <v>18</v>
      </c>
      <c r="F251" s="65" t="e">
        <f>IF(#REF!="XXXXX",0,#REF!)</f>
        <v>#REF!</v>
      </c>
      <c r="G251" s="66"/>
      <c r="H251" s="71">
        <v>99</v>
      </c>
      <c r="I251" s="63"/>
      <c r="J251" s="63">
        <v>9</v>
      </c>
    </row>
    <row r="252" spans="1:10" s="48" customFormat="1" ht="14.25">
      <c r="A252" s="74" t="e">
        <f t="shared" si="3"/>
        <v>#REF!</v>
      </c>
      <c r="B252" s="63" t="e">
        <f>#REF!</f>
        <v>#REF!</v>
      </c>
      <c r="C252" s="60" t="s">
        <v>141</v>
      </c>
      <c r="D252" s="48" t="s">
        <v>63</v>
      </c>
      <c r="E252" s="48" t="s">
        <v>18</v>
      </c>
      <c r="F252" s="65" t="e">
        <f>IF(#REF!="XXXXX",0,#REF!)</f>
        <v>#REF!</v>
      </c>
      <c r="G252" s="66"/>
      <c r="H252" s="67"/>
      <c r="I252" s="72">
        <v>1</v>
      </c>
      <c r="J252" s="63">
        <v>0</v>
      </c>
    </row>
    <row r="253" spans="1:10" s="48" customFormat="1" ht="14.25">
      <c r="A253" s="74" t="e">
        <f t="shared" si="3"/>
        <v>#REF!</v>
      </c>
      <c r="B253" s="63" t="e">
        <f>#REF!</f>
        <v>#REF!</v>
      </c>
      <c r="C253" s="60" t="s">
        <v>141</v>
      </c>
      <c r="D253" s="48" t="s">
        <v>63</v>
      </c>
      <c r="E253" s="48" t="s">
        <v>18</v>
      </c>
      <c r="F253" s="65" t="e">
        <f>IF(#REF!="XXXXX",0,#REF!)</f>
        <v>#REF!</v>
      </c>
      <c r="G253" s="66"/>
      <c r="H253" s="67"/>
      <c r="I253" s="72">
        <v>1</v>
      </c>
      <c r="J253" s="63">
        <v>1</v>
      </c>
    </row>
    <row r="254" spans="1:10" s="48" customFormat="1" ht="14.25">
      <c r="A254" s="74" t="e">
        <f t="shared" si="3"/>
        <v>#REF!</v>
      </c>
      <c r="B254" s="63" t="e">
        <f>#REF!</f>
        <v>#REF!</v>
      </c>
      <c r="C254" s="60" t="s">
        <v>141</v>
      </c>
      <c r="D254" s="48" t="s">
        <v>63</v>
      </c>
      <c r="E254" s="48" t="s">
        <v>18</v>
      </c>
      <c r="F254" s="65" t="e">
        <f>IF(#REF!="XXXXX",0,#REF!)</f>
        <v>#REF!</v>
      </c>
      <c r="G254" s="66"/>
      <c r="H254" s="67"/>
      <c r="I254" s="72">
        <v>1</v>
      </c>
      <c r="J254" s="63">
        <v>2</v>
      </c>
    </row>
    <row r="255" spans="1:10" s="48" customFormat="1" ht="14.25">
      <c r="A255" s="74" t="e">
        <f t="shared" si="3"/>
        <v>#REF!</v>
      </c>
      <c r="B255" s="63" t="e">
        <f>#REF!</f>
        <v>#REF!</v>
      </c>
      <c r="C255" s="60" t="s">
        <v>141</v>
      </c>
      <c r="D255" s="48" t="s">
        <v>63</v>
      </c>
      <c r="E255" s="48" t="s">
        <v>18</v>
      </c>
      <c r="F255" s="65" t="e">
        <f>IF(#REF!="XXXXX",0,#REF!)</f>
        <v>#REF!</v>
      </c>
      <c r="G255" s="66"/>
      <c r="H255" s="67"/>
      <c r="I255" s="72">
        <v>1</v>
      </c>
      <c r="J255" s="63">
        <v>3</v>
      </c>
    </row>
    <row r="256" spans="1:10" s="48" customFormat="1" ht="14.25">
      <c r="A256" s="74" t="e">
        <f t="shared" si="3"/>
        <v>#REF!</v>
      </c>
      <c r="B256" s="63" t="e">
        <f>#REF!</f>
        <v>#REF!</v>
      </c>
      <c r="C256" s="60" t="s">
        <v>141</v>
      </c>
      <c r="D256" s="48" t="s">
        <v>63</v>
      </c>
      <c r="E256" s="48" t="s">
        <v>18</v>
      </c>
      <c r="F256" s="65" t="e">
        <f>IF(#REF!="XXXXX",0,#REF!)</f>
        <v>#REF!</v>
      </c>
      <c r="G256" s="66"/>
      <c r="H256" s="67"/>
      <c r="I256" s="72">
        <v>1</v>
      </c>
      <c r="J256" s="63">
        <v>4</v>
      </c>
    </row>
    <row r="257" spans="1:10" s="48" customFormat="1" ht="14.25">
      <c r="A257" s="74" t="e">
        <f t="shared" si="3"/>
        <v>#REF!</v>
      </c>
      <c r="B257" s="63" t="e">
        <f>#REF!</f>
        <v>#REF!</v>
      </c>
      <c r="C257" s="60" t="s">
        <v>141</v>
      </c>
      <c r="D257" s="48" t="s">
        <v>63</v>
      </c>
      <c r="E257" s="48" t="s">
        <v>18</v>
      </c>
      <c r="F257" s="65" t="e">
        <f>IF(#REF!="XXXXX",0,#REF!)</f>
        <v>#REF!</v>
      </c>
      <c r="G257" s="66"/>
      <c r="H257" s="67"/>
      <c r="I257" s="72">
        <v>1</v>
      </c>
      <c r="J257" s="63">
        <v>5</v>
      </c>
    </row>
    <row r="258" spans="1:10" s="48" customFormat="1" ht="14.25">
      <c r="A258" s="74" t="e">
        <f t="shared" si="3"/>
        <v>#REF!</v>
      </c>
      <c r="B258" s="63" t="e">
        <f>#REF!</f>
        <v>#REF!</v>
      </c>
      <c r="C258" s="60" t="s">
        <v>141</v>
      </c>
      <c r="D258" s="48" t="s">
        <v>63</v>
      </c>
      <c r="E258" s="48" t="s">
        <v>18</v>
      </c>
      <c r="F258" s="65" t="e">
        <f>IF(#REF!="XXXXX",0,#REF!)</f>
        <v>#REF!</v>
      </c>
      <c r="G258" s="66"/>
      <c r="H258" s="67"/>
      <c r="I258" s="72">
        <v>1</v>
      </c>
      <c r="J258" s="63">
        <v>7</v>
      </c>
    </row>
    <row r="259" spans="1:10" s="48" customFormat="1" ht="14.25">
      <c r="A259" s="74" t="e">
        <f t="shared" si="3"/>
        <v>#REF!</v>
      </c>
      <c r="B259" s="63" t="e">
        <f>#REF!</f>
        <v>#REF!</v>
      </c>
      <c r="C259" s="60" t="s">
        <v>141</v>
      </c>
      <c r="D259" s="48" t="s">
        <v>63</v>
      </c>
      <c r="E259" s="48" t="s">
        <v>18</v>
      </c>
      <c r="F259" s="65" t="e">
        <f>IF(#REF!="XXXXX",0,#REF!)</f>
        <v>#REF!</v>
      </c>
      <c r="G259" s="66"/>
      <c r="H259" s="67"/>
      <c r="I259" s="72">
        <v>1</v>
      </c>
      <c r="J259" s="63">
        <v>8</v>
      </c>
    </row>
    <row r="260" spans="1:10" s="48" customFormat="1" ht="14.25">
      <c r="A260" s="74" t="e">
        <f t="shared" si="3"/>
        <v>#REF!</v>
      </c>
      <c r="B260" s="63" t="e">
        <f>#REF!</f>
        <v>#REF!</v>
      </c>
      <c r="C260" s="60" t="s">
        <v>141</v>
      </c>
      <c r="D260" s="48" t="s">
        <v>63</v>
      </c>
      <c r="E260" s="48" t="s">
        <v>18</v>
      </c>
      <c r="F260" s="65" t="e">
        <f>IF(#REF!="XXXXX",0,#REF!)</f>
        <v>#REF!</v>
      </c>
      <c r="G260" s="66"/>
      <c r="H260" s="67"/>
      <c r="I260" s="72">
        <v>1</v>
      </c>
      <c r="J260" s="63">
        <v>9</v>
      </c>
    </row>
    <row r="261" spans="1:10" s="48" customFormat="1" ht="14.25">
      <c r="A261" s="74" t="e">
        <f t="shared" ref="A261:A324" si="4">A260</f>
        <v>#REF!</v>
      </c>
      <c r="B261" s="63" t="e">
        <f>#REF!</f>
        <v>#REF!</v>
      </c>
      <c r="C261" s="60" t="s">
        <v>173</v>
      </c>
      <c r="D261" s="48" t="s">
        <v>63</v>
      </c>
      <c r="E261" s="48" t="s">
        <v>18</v>
      </c>
      <c r="F261" s="65" t="e">
        <f>IF(#REF!="XXXXX",0,#REF!)</f>
        <v>#REF!</v>
      </c>
      <c r="G261" s="66"/>
      <c r="H261" s="67"/>
      <c r="I261" s="69">
        <v>10</v>
      </c>
      <c r="J261" s="63">
        <v>0</v>
      </c>
    </row>
    <row r="262" spans="1:10" s="48" customFormat="1" ht="14.25">
      <c r="A262" s="74" t="e">
        <f t="shared" si="4"/>
        <v>#REF!</v>
      </c>
      <c r="B262" s="63" t="e">
        <f>#REF!</f>
        <v>#REF!</v>
      </c>
      <c r="C262" s="60" t="s">
        <v>173</v>
      </c>
      <c r="D262" s="48" t="s">
        <v>63</v>
      </c>
      <c r="E262" s="48" t="s">
        <v>18</v>
      </c>
      <c r="F262" s="65" t="e">
        <f>IF(#REF!="XXXXX",0,#REF!)</f>
        <v>#REF!</v>
      </c>
      <c r="G262" s="66"/>
      <c r="H262" s="67"/>
      <c r="I262" s="69">
        <v>10</v>
      </c>
      <c r="J262" s="63">
        <v>1</v>
      </c>
    </row>
    <row r="263" spans="1:10" s="48" customFormat="1" ht="14.25">
      <c r="A263" s="74" t="e">
        <f t="shared" si="4"/>
        <v>#REF!</v>
      </c>
      <c r="B263" s="63" t="e">
        <f>#REF!</f>
        <v>#REF!</v>
      </c>
      <c r="C263" s="60" t="s">
        <v>173</v>
      </c>
      <c r="D263" s="48" t="s">
        <v>63</v>
      </c>
      <c r="E263" s="48" t="s">
        <v>18</v>
      </c>
      <c r="F263" s="65" t="e">
        <f>IF(#REF!="XXXXX",0,#REF!)</f>
        <v>#REF!</v>
      </c>
      <c r="G263" s="66"/>
      <c r="H263" s="67"/>
      <c r="I263" s="69">
        <v>10</v>
      </c>
      <c r="J263" s="63">
        <v>2</v>
      </c>
    </row>
    <row r="264" spans="1:10" s="48" customFormat="1" ht="14.25">
      <c r="A264" s="74" t="e">
        <f t="shared" si="4"/>
        <v>#REF!</v>
      </c>
      <c r="B264" s="63" t="e">
        <f>#REF!</f>
        <v>#REF!</v>
      </c>
      <c r="C264" s="60" t="s">
        <v>173</v>
      </c>
      <c r="D264" s="48" t="s">
        <v>63</v>
      </c>
      <c r="E264" s="48" t="s">
        <v>18</v>
      </c>
      <c r="F264" s="65" t="e">
        <f>IF(#REF!="XXXXX",0,#REF!)</f>
        <v>#REF!</v>
      </c>
      <c r="G264" s="66"/>
      <c r="H264" s="67"/>
      <c r="I264" s="69">
        <v>10</v>
      </c>
      <c r="J264" s="63">
        <v>3</v>
      </c>
    </row>
    <row r="265" spans="1:10" s="48" customFormat="1" ht="14.25">
      <c r="A265" s="74" t="e">
        <f t="shared" si="4"/>
        <v>#REF!</v>
      </c>
      <c r="B265" s="63" t="e">
        <f>#REF!</f>
        <v>#REF!</v>
      </c>
      <c r="C265" s="60" t="s">
        <v>173</v>
      </c>
      <c r="D265" s="48" t="s">
        <v>63</v>
      </c>
      <c r="E265" s="48" t="s">
        <v>18</v>
      </c>
      <c r="F265" s="65" t="e">
        <f>IF(#REF!="XXXXX",0,#REF!)</f>
        <v>#REF!</v>
      </c>
      <c r="G265" s="66"/>
      <c r="H265" s="67"/>
      <c r="I265" s="69">
        <v>10</v>
      </c>
      <c r="J265" s="63">
        <v>4</v>
      </c>
    </row>
    <row r="266" spans="1:10" s="48" customFormat="1" ht="14.25">
      <c r="A266" s="74" t="e">
        <f t="shared" si="4"/>
        <v>#REF!</v>
      </c>
      <c r="B266" s="63" t="e">
        <f>#REF!</f>
        <v>#REF!</v>
      </c>
      <c r="C266" s="60" t="s">
        <v>173</v>
      </c>
      <c r="D266" s="48" t="s">
        <v>63</v>
      </c>
      <c r="E266" s="48" t="s">
        <v>18</v>
      </c>
      <c r="F266" s="65" t="e">
        <f>IF(#REF!="XXXXX",0,#REF!)</f>
        <v>#REF!</v>
      </c>
      <c r="G266" s="66"/>
      <c r="H266" s="67"/>
      <c r="I266" s="69">
        <v>10</v>
      </c>
      <c r="J266" s="63">
        <v>5</v>
      </c>
    </row>
    <row r="267" spans="1:10" s="48" customFormat="1" ht="14.25">
      <c r="A267" s="74" t="e">
        <f t="shared" si="4"/>
        <v>#REF!</v>
      </c>
      <c r="B267" s="63" t="e">
        <f>#REF!</f>
        <v>#REF!</v>
      </c>
      <c r="C267" s="60" t="s">
        <v>173</v>
      </c>
      <c r="D267" s="48" t="s">
        <v>63</v>
      </c>
      <c r="E267" s="48" t="s">
        <v>18</v>
      </c>
      <c r="F267" s="65" t="e">
        <f>IF(#REF!="XXXXX",0,#REF!)</f>
        <v>#REF!</v>
      </c>
      <c r="G267" s="66"/>
      <c r="H267" s="67"/>
      <c r="I267" s="69">
        <v>10</v>
      </c>
      <c r="J267" s="63">
        <v>7</v>
      </c>
    </row>
    <row r="268" spans="1:10" s="48" customFormat="1" ht="14.25">
      <c r="A268" s="74" t="e">
        <f t="shared" si="4"/>
        <v>#REF!</v>
      </c>
      <c r="B268" s="63" t="e">
        <f>#REF!</f>
        <v>#REF!</v>
      </c>
      <c r="C268" s="60" t="s">
        <v>173</v>
      </c>
      <c r="D268" s="48" t="s">
        <v>63</v>
      </c>
      <c r="E268" s="48" t="s">
        <v>18</v>
      </c>
      <c r="F268" s="65" t="e">
        <f>IF(#REF!="XXXXX",0,#REF!)</f>
        <v>#REF!</v>
      </c>
      <c r="G268" s="66"/>
      <c r="H268" s="67"/>
      <c r="I268" s="69">
        <v>10</v>
      </c>
      <c r="J268" s="63">
        <v>8</v>
      </c>
    </row>
    <row r="269" spans="1:10" s="48" customFormat="1" ht="14.25">
      <c r="A269" s="74" t="e">
        <f t="shared" si="4"/>
        <v>#REF!</v>
      </c>
      <c r="B269" s="63" t="e">
        <f>#REF!</f>
        <v>#REF!</v>
      </c>
      <c r="C269" s="60" t="s">
        <v>173</v>
      </c>
      <c r="D269" s="48" t="s">
        <v>63</v>
      </c>
      <c r="E269" s="48" t="s">
        <v>18</v>
      </c>
      <c r="F269" s="65" t="e">
        <f>IF(#REF!="XXXXX",0,#REF!)</f>
        <v>#REF!</v>
      </c>
      <c r="G269" s="66"/>
      <c r="H269" s="67"/>
      <c r="I269" s="69">
        <v>10</v>
      </c>
      <c r="J269" s="63">
        <v>9</v>
      </c>
    </row>
    <row r="270" spans="1:10" s="48" customFormat="1" ht="14.25">
      <c r="A270" s="74" t="e">
        <f t="shared" si="4"/>
        <v>#REF!</v>
      </c>
      <c r="B270" s="63" t="e">
        <f>#REF!</f>
        <v>#REF!</v>
      </c>
      <c r="C270" s="60" t="s">
        <v>164</v>
      </c>
      <c r="D270" s="48" t="s">
        <v>63</v>
      </c>
      <c r="E270" s="48" t="s">
        <v>18</v>
      </c>
      <c r="F270" s="65" t="e">
        <f>IF(#REF!="XXXXX",0,#REF!)</f>
        <v>#REF!</v>
      </c>
      <c r="G270" s="66"/>
      <c r="H270" s="67"/>
      <c r="I270" s="69">
        <v>12</v>
      </c>
      <c r="J270" s="63">
        <v>0</v>
      </c>
    </row>
    <row r="271" spans="1:10" s="48" customFormat="1" ht="14.25">
      <c r="A271" s="74" t="e">
        <f t="shared" si="4"/>
        <v>#REF!</v>
      </c>
      <c r="B271" s="63" t="e">
        <f>#REF!</f>
        <v>#REF!</v>
      </c>
      <c r="C271" s="60" t="s">
        <v>164</v>
      </c>
      <c r="D271" s="48" t="s">
        <v>63</v>
      </c>
      <c r="E271" s="48" t="s">
        <v>18</v>
      </c>
      <c r="F271" s="65" t="e">
        <f>IF(#REF!="XXXXX",0,#REF!)</f>
        <v>#REF!</v>
      </c>
      <c r="G271" s="66"/>
      <c r="H271" s="67"/>
      <c r="I271" s="69">
        <v>12</v>
      </c>
      <c r="J271" s="63">
        <v>1</v>
      </c>
    </row>
    <row r="272" spans="1:10" s="48" customFormat="1" ht="14.25">
      <c r="A272" s="74" t="e">
        <f t="shared" si="4"/>
        <v>#REF!</v>
      </c>
      <c r="B272" s="63" t="e">
        <f>#REF!</f>
        <v>#REF!</v>
      </c>
      <c r="C272" s="60" t="s">
        <v>164</v>
      </c>
      <c r="D272" s="48" t="s">
        <v>63</v>
      </c>
      <c r="E272" s="48" t="s">
        <v>18</v>
      </c>
      <c r="F272" s="65" t="e">
        <f>IF(#REF!="XXXXX",0,#REF!)</f>
        <v>#REF!</v>
      </c>
      <c r="G272" s="66"/>
      <c r="H272" s="67"/>
      <c r="I272" s="69">
        <v>12</v>
      </c>
      <c r="J272" s="63">
        <v>2</v>
      </c>
    </row>
    <row r="273" spans="1:10" s="48" customFormat="1" ht="14.25">
      <c r="A273" s="74" t="e">
        <f t="shared" si="4"/>
        <v>#REF!</v>
      </c>
      <c r="B273" s="63" t="e">
        <f>#REF!</f>
        <v>#REF!</v>
      </c>
      <c r="C273" s="60" t="s">
        <v>164</v>
      </c>
      <c r="D273" s="48" t="s">
        <v>63</v>
      </c>
      <c r="E273" s="48" t="s">
        <v>18</v>
      </c>
      <c r="F273" s="65" t="e">
        <f>IF(#REF!="XXXXX",0,#REF!)</f>
        <v>#REF!</v>
      </c>
      <c r="G273" s="66"/>
      <c r="H273" s="67"/>
      <c r="I273" s="69">
        <v>12</v>
      </c>
      <c r="J273" s="63">
        <v>3</v>
      </c>
    </row>
    <row r="274" spans="1:10" s="48" customFormat="1" ht="14.25">
      <c r="A274" s="74" t="e">
        <f t="shared" si="4"/>
        <v>#REF!</v>
      </c>
      <c r="B274" s="63" t="e">
        <f>#REF!</f>
        <v>#REF!</v>
      </c>
      <c r="C274" s="60" t="s">
        <v>164</v>
      </c>
      <c r="D274" s="48" t="s">
        <v>63</v>
      </c>
      <c r="E274" s="48" t="s">
        <v>18</v>
      </c>
      <c r="F274" s="65" t="e">
        <f>IF(#REF!="XXXXX",0,#REF!)</f>
        <v>#REF!</v>
      </c>
      <c r="G274" s="66"/>
      <c r="H274" s="67"/>
      <c r="I274" s="69">
        <v>12</v>
      </c>
      <c r="J274" s="63">
        <v>4</v>
      </c>
    </row>
    <row r="275" spans="1:10" s="48" customFormat="1" ht="14.25">
      <c r="A275" s="74" t="e">
        <f t="shared" si="4"/>
        <v>#REF!</v>
      </c>
      <c r="B275" s="63" t="e">
        <f>#REF!</f>
        <v>#REF!</v>
      </c>
      <c r="C275" s="60" t="s">
        <v>164</v>
      </c>
      <c r="D275" s="48" t="s">
        <v>63</v>
      </c>
      <c r="E275" s="48" t="s">
        <v>18</v>
      </c>
      <c r="F275" s="65" t="e">
        <f>IF(#REF!="XXXXX",0,#REF!)</f>
        <v>#REF!</v>
      </c>
      <c r="G275" s="66"/>
      <c r="H275" s="67"/>
      <c r="I275" s="69">
        <v>12</v>
      </c>
      <c r="J275" s="63">
        <v>5</v>
      </c>
    </row>
    <row r="276" spans="1:10" s="48" customFormat="1" ht="14.25">
      <c r="A276" s="74" t="e">
        <f t="shared" si="4"/>
        <v>#REF!</v>
      </c>
      <c r="B276" s="63" t="e">
        <f>#REF!</f>
        <v>#REF!</v>
      </c>
      <c r="C276" s="60" t="s">
        <v>164</v>
      </c>
      <c r="D276" s="48" t="s">
        <v>63</v>
      </c>
      <c r="E276" s="48" t="s">
        <v>18</v>
      </c>
      <c r="F276" s="65" t="e">
        <f>IF(#REF!="XXXXX",0,#REF!)</f>
        <v>#REF!</v>
      </c>
      <c r="G276" s="66"/>
      <c r="H276" s="67"/>
      <c r="I276" s="69">
        <v>12</v>
      </c>
      <c r="J276" s="63">
        <v>7</v>
      </c>
    </row>
    <row r="277" spans="1:10" s="48" customFormat="1" ht="14.25">
      <c r="A277" s="74" t="e">
        <f t="shared" si="4"/>
        <v>#REF!</v>
      </c>
      <c r="B277" s="63" t="e">
        <f>#REF!</f>
        <v>#REF!</v>
      </c>
      <c r="C277" s="60" t="s">
        <v>164</v>
      </c>
      <c r="D277" s="48" t="s">
        <v>63</v>
      </c>
      <c r="E277" s="48" t="s">
        <v>18</v>
      </c>
      <c r="F277" s="65" t="e">
        <f>IF(#REF!="XXXXX",0,#REF!)</f>
        <v>#REF!</v>
      </c>
      <c r="G277" s="66"/>
      <c r="H277" s="67"/>
      <c r="I277" s="69">
        <v>12</v>
      </c>
      <c r="J277" s="63">
        <v>8</v>
      </c>
    </row>
    <row r="278" spans="1:10" s="48" customFormat="1" ht="14.25">
      <c r="A278" s="74" t="e">
        <f t="shared" si="4"/>
        <v>#REF!</v>
      </c>
      <c r="B278" s="63" t="e">
        <f>#REF!</f>
        <v>#REF!</v>
      </c>
      <c r="C278" s="60" t="s">
        <v>164</v>
      </c>
      <c r="D278" s="48" t="s">
        <v>63</v>
      </c>
      <c r="E278" s="48" t="s">
        <v>18</v>
      </c>
      <c r="F278" s="65" t="e">
        <f>IF(#REF!="XXXXX",0,#REF!)</f>
        <v>#REF!</v>
      </c>
      <c r="G278" s="66"/>
      <c r="H278" s="67"/>
      <c r="I278" s="69">
        <v>12</v>
      </c>
      <c r="J278" s="63">
        <v>9</v>
      </c>
    </row>
    <row r="279" spans="1:10" s="48" customFormat="1" ht="14.25">
      <c r="A279" s="74" t="e">
        <f t="shared" si="4"/>
        <v>#REF!</v>
      </c>
      <c r="B279" s="63" t="e">
        <f>#REF!</f>
        <v>#REF!</v>
      </c>
      <c r="C279" s="60" t="s">
        <v>175</v>
      </c>
      <c r="D279" s="48" t="s">
        <v>63</v>
      </c>
      <c r="E279" s="48" t="s">
        <v>18</v>
      </c>
      <c r="F279" s="65" t="e">
        <f>IF(#REF!="XXXXX",0,#REF!)</f>
        <v>#REF!</v>
      </c>
      <c r="G279" s="66"/>
      <c r="H279" s="67"/>
      <c r="I279" s="69">
        <v>16</v>
      </c>
      <c r="J279" s="63">
        <v>0</v>
      </c>
    </row>
    <row r="280" spans="1:10" s="48" customFormat="1" ht="14.25">
      <c r="A280" s="74" t="e">
        <f t="shared" si="4"/>
        <v>#REF!</v>
      </c>
      <c r="B280" s="63" t="e">
        <f>#REF!</f>
        <v>#REF!</v>
      </c>
      <c r="C280" s="60" t="s">
        <v>175</v>
      </c>
      <c r="D280" s="48" t="s">
        <v>63</v>
      </c>
      <c r="E280" s="48" t="s">
        <v>18</v>
      </c>
      <c r="F280" s="65" t="e">
        <f>IF(#REF!="XXXXX",0,#REF!)</f>
        <v>#REF!</v>
      </c>
      <c r="G280" s="66"/>
      <c r="H280" s="67"/>
      <c r="I280" s="69">
        <v>16</v>
      </c>
      <c r="J280" s="63">
        <v>1</v>
      </c>
    </row>
    <row r="281" spans="1:10" s="48" customFormat="1" ht="14.25">
      <c r="A281" s="74" t="e">
        <f t="shared" si="4"/>
        <v>#REF!</v>
      </c>
      <c r="B281" s="63" t="e">
        <f>#REF!</f>
        <v>#REF!</v>
      </c>
      <c r="C281" s="60" t="s">
        <v>175</v>
      </c>
      <c r="D281" s="48" t="s">
        <v>63</v>
      </c>
      <c r="E281" s="48" t="s">
        <v>18</v>
      </c>
      <c r="F281" s="65" t="e">
        <f>IF(#REF!="XXXXX",0,#REF!)</f>
        <v>#REF!</v>
      </c>
      <c r="G281" s="66"/>
      <c r="H281" s="67"/>
      <c r="I281" s="69">
        <v>16</v>
      </c>
      <c r="J281" s="63">
        <v>2</v>
      </c>
    </row>
    <row r="282" spans="1:10" s="48" customFormat="1" ht="14.25">
      <c r="A282" s="74" t="e">
        <f t="shared" si="4"/>
        <v>#REF!</v>
      </c>
      <c r="B282" s="63" t="e">
        <f>#REF!</f>
        <v>#REF!</v>
      </c>
      <c r="C282" s="60" t="s">
        <v>175</v>
      </c>
      <c r="D282" s="48" t="s">
        <v>63</v>
      </c>
      <c r="E282" s="48" t="s">
        <v>18</v>
      </c>
      <c r="F282" s="65" t="e">
        <f>IF(#REF!="XXXXX",0,#REF!)</f>
        <v>#REF!</v>
      </c>
      <c r="G282" s="66"/>
      <c r="H282" s="67"/>
      <c r="I282" s="69">
        <v>16</v>
      </c>
      <c r="J282" s="63">
        <v>3</v>
      </c>
    </row>
    <row r="283" spans="1:10" s="48" customFormat="1" ht="14.25">
      <c r="A283" s="74" t="e">
        <f t="shared" si="4"/>
        <v>#REF!</v>
      </c>
      <c r="B283" s="63" t="e">
        <f>#REF!</f>
        <v>#REF!</v>
      </c>
      <c r="C283" s="60" t="s">
        <v>175</v>
      </c>
      <c r="D283" s="48" t="s">
        <v>63</v>
      </c>
      <c r="E283" s="48" t="s">
        <v>18</v>
      </c>
      <c r="F283" s="65" t="e">
        <f>IF(#REF!="XXXXX",0,#REF!)</f>
        <v>#REF!</v>
      </c>
      <c r="G283" s="66"/>
      <c r="H283" s="67"/>
      <c r="I283" s="69">
        <v>16</v>
      </c>
      <c r="J283" s="63">
        <v>4</v>
      </c>
    </row>
    <row r="284" spans="1:10" s="48" customFormat="1" ht="14.25">
      <c r="A284" s="74" t="e">
        <f t="shared" si="4"/>
        <v>#REF!</v>
      </c>
      <c r="B284" s="63" t="e">
        <f>#REF!</f>
        <v>#REF!</v>
      </c>
      <c r="C284" s="60" t="s">
        <v>175</v>
      </c>
      <c r="D284" s="48" t="s">
        <v>63</v>
      </c>
      <c r="E284" s="48" t="s">
        <v>18</v>
      </c>
      <c r="F284" s="65" t="e">
        <f>IF(#REF!="XXXXX",0,#REF!)</f>
        <v>#REF!</v>
      </c>
      <c r="G284" s="66"/>
      <c r="H284" s="67"/>
      <c r="I284" s="69">
        <v>16</v>
      </c>
      <c r="J284" s="63">
        <v>5</v>
      </c>
    </row>
    <row r="285" spans="1:10" s="48" customFormat="1" ht="14.25">
      <c r="A285" s="74" t="e">
        <f t="shared" si="4"/>
        <v>#REF!</v>
      </c>
      <c r="B285" s="63" t="e">
        <f>#REF!</f>
        <v>#REF!</v>
      </c>
      <c r="C285" s="60" t="s">
        <v>175</v>
      </c>
      <c r="D285" s="48" t="s">
        <v>63</v>
      </c>
      <c r="E285" s="48" t="s">
        <v>18</v>
      </c>
      <c r="F285" s="65" t="e">
        <f>IF(#REF!="XXXXX",0,#REF!)</f>
        <v>#REF!</v>
      </c>
      <c r="G285" s="66"/>
      <c r="H285" s="67"/>
      <c r="I285" s="69">
        <v>16</v>
      </c>
      <c r="J285" s="63">
        <v>7</v>
      </c>
    </row>
    <row r="286" spans="1:10" s="48" customFormat="1" ht="14.25">
      <c r="A286" s="74" t="e">
        <f t="shared" si="4"/>
        <v>#REF!</v>
      </c>
      <c r="B286" s="63" t="e">
        <f>#REF!</f>
        <v>#REF!</v>
      </c>
      <c r="C286" s="60" t="s">
        <v>175</v>
      </c>
      <c r="D286" s="48" t="s">
        <v>63</v>
      </c>
      <c r="E286" s="48" t="s">
        <v>18</v>
      </c>
      <c r="F286" s="65" t="e">
        <f>IF(#REF!="XXXXX",0,#REF!)</f>
        <v>#REF!</v>
      </c>
      <c r="G286" s="66"/>
      <c r="H286" s="67"/>
      <c r="I286" s="69">
        <v>16</v>
      </c>
      <c r="J286" s="63">
        <v>8</v>
      </c>
    </row>
    <row r="287" spans="1:10" s="48" customFormat="1" ht="14.25">
      <c r="A287" s="74" t="e">
        <f t="shared" si="4"/>
        <v>#REF!</v>
      </c>
      <c r="B287" s="63" t="e">
        <f>#REF!</f>
        <v>#REF!</v>
      </c>
      <c r="C287" s="60" t="s">
        <v>175</v>
      </c>
      <c r="D287" s="48" t="s">
        <v>63</v>
      </c>
      <c r="E287" s="48" t="s">
        <v>18</v>
      </c>
      <c r="F287" s="65" t="e">
        <f>IF(#REF!="XXXXX",0,#REF!)</f>
        <v>#REF!</v>
      </c>
      <c r="G287" s="66"/>
      <c r="H287" s="67"/>
      <c r="I287" s="69">
        <v>16</v>
      </c>
      <c r="J287" s="63">
        <v>9</v>
      </c>
    </row>
    <row r="288" spans="1:10" s="48" customFormat="1" ht="14.25">
      <c r="A288" s="74" t="e">
        <f t="shared" si="4"/>
        <v>#REF!</v>
      </c>
      <c r="B288" s="63" t="e">
        <f>#REF!</f>
        <v>#REF!</v>
      </c>
      <c r="C288" s="60" t="s">
        <v>177</v>
      </c>
      <c r="D288" s="48" t="s">
        <v>63</v>
      </c>
      <c r="E288" s="48" t="s">
        <v>18</v>
      </c>
      <c r="F288" s="65" t="e">
        <f>IF(#REF!="XXXXX",0,#REF!)</f>
        <v>#REF!</v>
      </c>
      <c r="G288" s="66"/>
      <c r="H288" s="67"/>
      <c r="I288" s="69">
        <v>18</v>
      </c>
      <c r="J288" s="63">
        <v>0</v>
      </c>
    </row>
    <row r="289" spans="1:10" s="48" customFormat="1" ht="14.25">
      <c r="A289" s="74" t="e">
        <f t="shared" si="4"/>
        <v>#REF!</v>
      </c>
      <c r="B289" s="63" t="e">
        <f>#REF!</f>
        <v>#REF!</v>
      </c>
      <c r="C289" s="60" t="s">
        <v>177</v>
      </c>
      <c r="D289" s="48" t="s">
        <v>63</v>
      </c>
      <c r="E289" s="48" t="s">
        <v>18</v>
      </c>
      <c r="F289" s="65" t="e">
        <f>IF(#REF!="XXXXX",0,#REF!)</f>
        <v>#REF!</v>
      </c>
      <c r="G289" s="66"/>
      <c r="H289" s="67"/>
      <c r="I289" s="69">
        <v>18</v>
      </c>
      <c r="J289" s="63">
        <v>1</v>
      </c>
    </row>
    <row r="290" spans="1:10" s="48" customFormat="1" ht="14.25">
      <c r="A290" s="74" t="e">
        <f t="shared" si="4"/>
        <v>#REF!</v>
      </c>
      <c r="B290" s="63" t="e">
        <f>#REF!</f>
        <v>#REF!</v>
      </c>
      <c r="C290" s="60" t="s">
        <v>177</v>
      </c>
      <c r="D290" s="48" t="s">
        <v>63</v>
      </c>
      <c r="E290" s="48" t="s">
        <v>18</v>
      </c>
      <c r="F290" s="65" t="e">
        <f>IF(#REF!="XXXXX",0,#REF!)</f>
        <v>#REF!</v>
      </c>
      <c r="G290" s="66"/>
      <c r="H290" s="67"/>
      <c r="I290" s="69">
        <v>18</v>
      </c>
      <c r="J290" s="63">
        <v>2</v>
      </c>
    </row>
    <row r="291" spans="1:10" s="48" customFormat="1" ht="14.25">
      <c r="A291" s="74" t="e">
        <f t="shared" si="4"/>
        <v>#REF!</v>
      </c>
      <c r="B291" s="63" t="e">
        <f>#REF!</f>
        <v>#REF!</v>
      </c>
      <c r="C291" s="60" t="s">
        <v>177</v>
      </c>
      <c r="D291" s="48" t="s">
        <v>63</v>
      </c>
      <c r="E291" s="48" t="s">
        <v>18</v>
      </c>
      <c r="F291" s="65" t="e">
        <f>IF(#REF!="XXXXX",0,#REF!)</f>
        <v>#REF!</v>
      </c>
      <c r="G291" s="66"/>
      <c r="H291" s="67"/>
      <c r="I291" s="69">
        <v>18</v>
      </c>
      <c r="J291" s="63">
        <v>3</v>
      </c>
    </row>
    <row r="292" spans="1:10" s="48" customFormat="1" ht="14.25">
      <c r="A292" s="74" t="e">
        <f t="shared" si="4"/>
        <v>#REF!</v>
      </c>
      <c r="B292" s="63" t="e">
        <f>#REF!</f>
        <v>#REF!</v>
      </c>
      <c r="C292" s="60" t="s">
        <v>177</v>
      </c>
      <c r="D292" s="48" t="s">
        <v>63</v>
      </c>
      <c r="E292" s="48" t="s">
        <v>18</v>
      </c>
      <c r="F292" s="65" t="e">
        <f>IF(#REF!="XXXXX",0,#REF!)</f>
        <v>#REF!</v>
      </c>
      <c r="G292" s="66"/>
      <c r="H292" s="67"/>
      <c r="I292" s="69">
        <v>18</v>
      </c>
      <c r="J292" s="63">
        <v>4</v>
      </c>
    </row>
    <row r="293" spans="1:10" s="48" customFormat="1" ht="14.25">
      <c r="A293" s="74" t="e">
        <f t="shared" si="4"/>
        <v>#REF!</v>
      </c>
      <c r="B293" s="63" t="e">
        <f>#REF!</f>
        <v>#REF!</v>
      </c>
      <c r="C293" s="60" t="s">
        <v>177</v>
      </c>
      <c r="D293" s="48" t="s">
        <v>63</v>
      </c>
      <c r="E293" s="48" t="s">
        <v>18</v>
      </c>
      <c r="F293" s="65" t="e">
        <f>IF(#REF!="XXXXX",0,#REF!)</f>
        <v>#REF!</v>
      </c>
      <c r="G293" s="66"/>
      <c r="H293" s="67"/>
      <c r="I293" s="69">
        <v>18</v>
      </c>
      <c r="J293" s="63">
        <v>5</v>
      </c>
    </row>
    <row r="294" spans="1:10" s="48" customFormat="1" ht="14.25">
      <c r="A294" s="74" t="e">
        <f t="shared" si="4"/>
        <v>#REF!</v>
      </c>
      <c r="B294" s="63" t="e">
        <f>#REF!</f>
        <v>#REF!</v>
      </c>
      <c r="C294" s="60" t="s">
        <v>177</v>
      </c>
      <c r="D294" s="48" t="s">
        <v>63</v>
      </c>
      <c r="E294" s="48" t="s">
        <v>18</v>
      </c>
      <c r="F294" s="65" t="e">
        <f>IF(#REF!="XXXXX",0,#REF!)</f>
        <v>#REF!</v>
      </c>
      <c r="G294" s="66"/>
      <c r="H294" s="67"/>
      <c r="I294" s="69">
        <v>18</v>
      </c>
      <c r="J294" s="63">
        <v>7</v>
      </c>
    </row>
    <row r="295" spans="1:10" s="48" customFormat="1" ht="14.25">
      <c r="A295" s="74" t="e">
        <f t="shared" si="4"/>
        <v>#REF!</v>
      </c>
      <c r="B295" s="63" t="e">
        <f>#REF!</f>
        <v>#REF!</v>
      </c>
      <c r="C295" s="60" t="s">
        <v>177</v>
      </c>
      <c r="D295" s="48" t="s">
        <v>63</v>
      </c>
      <c r="E295" s="48" t="s">
        <v>18</v>
      </c>
      <c r="F295" s="65" t="e">
        <f>IF(#REF!="XXXXX",0,#REF!)</f>
        <v>#REF!</v>
      </c>
      <c r="G295" s="66"/>
      <c r="H295" s="67"/>
      <c r="I295" s="69">
        <v>18</v>
      </c>
      <c r="J295" s="63">
        <v>8</v>
      </c>
    </row>
    <row r="296" spans="1:10" s="48" customFormat="1" ht="14.25">
      <c r="A296" s="74" t="e">
        <f t="shared" si="4"/>
        <v>#REF!</v>
      </c>
      <c r="B296" s="63" t="e">
        <f>#REF!</f>
        <v>#REF!</v>
      </c>
      <c r="C296" s="60" t="s">
        <v>177</v>
      </c>
      <c r="D296" s="48" t="s">
        <v>63</v>
      </c>
      <c r="E296" s="48" t="s">
        <v>18</v>
      </c>
      <c r="F296" s="65" t="e">
        <f>IF(#REF!="XXXXX",0,#REF!)</f>
        <v>#REF!</v>
      </c>
      <c r="G296" s="66"/>
      <c r="H296" s="67"/>
      <c r="I296" s="69">
        <v>18</v>
      </c>
      <c r="J296" s="63">
        <v>9</v>
      </c>
    </row>
    <row r="297" spans="1:10" s="48" customFormat="1" ht="14.25">
      <c r="A297" s="74" t="e">
        <f t="shared" si="4"/>
        <v>#REF!</v>
      </c>
      <c r="B297" s="63" t="e">
        <f>#REF!</f>
        <v>#REF!</v>
      </c>
      <c r="C297" s="60" t="s">
        <v>178</v>
      </c>
      <c r="D297" s="48" t="s">
        <v>63</v>
      </c>
      <c r="E297" s="48" t="s">
        <v>18</v>
      </c>
      <c r="F297" s="65" t="e">
        <f>IF(#REF!="XXXXX",0,#REF!)</f>
        <v>#REF!</v>
      </c>
      <c r="G297" s="66"/>
      <c r="H297" s="67"/>
      <c r="I297" s="69">
        <v>19</v>
      </c>
      <c r="J297" s="63">
        <v>0</v>
      </c>
    </row>
    <row r="298" spans="1:10" s="48" customFormat="1" ht="14.25">
      <c r="A298" s="74" t="e">
        <f t="shared" si="4"/>
        <v>#REF!</v>
      </c>
      <c r="B298" s="63" t="e">
        <f>#REF!</f>
        <v>#REF!</v>
      </c>
      <c r="C298" s="60" t="s">
        <v>178</v>
      </c>
      <c r="D298" s="48" t="s">
        <v>63</v>
      </c>
      <c r="E298" s="48" t="s">
        <v>18</v>
      </c>
      <c r="F298" s="65" t="e">
        <f>IF(#REF!="XXXXX",0,#REF!)</f>
        <v>#REF!</v>
      </c>
      <c r="G298" s="66"/>
      <c r="H298" s="67"/>
      <c r="I298" s="69">
        <v>19</v>
      </c>
      <c r="J298" s="63">
        <v>1</v>
      </c>
    </row>
    <row r="299" spans="1:10" s="48" customFormat="1" ht="14.25">
      <c r="A299" s="74" t="e">
        <f t="shared" si="4"/>
        <v>#REF!</v>
      </c>
      <c r="B299" s="63" t="e">
        <f>#REF!</f>
        <v>#REF!</v>
      </c>
      <c r="C299" s="60" t="s">
        <v>178</v>
      </c>
      <c r="D299" s="48" t="s">
        <v>63</v>
      </c>
      <c r="E299" s="48" t="s">
        <v>18</v>
      </c>
      <c r="F299" s="65" t="e">
        <f>IF(#REF!="XXXXX",0,#REF!)</f>
        <v>#REF!</v>
      </c>
      <c r="G299" s="66"/>
      <c r="H299" s="67"/>
      <c r="I299" s="69">
        <v>19</v>
      </c>
      <c r="J299" s="63">
        <v>2</v>
      </c>
    </row>
    <row r="300" spans="1:10" s="48" customFormat="1" ht="14.25">
      <c r="A300" s="74" t="e">
        <f t="shared" si="4"/>
        <v>#REF!</v>
      </c>
      <c r="B300" s="63" t="e">
        <f>#REF!</f>
        <v>#REF!</v>
      </c>
      <c r="C300" s="60" t="s">
        <v>178</v>
      </c>
      <c r="D300" s="48" t="s">
        <v>63</v>
      </c>
      <c r="E300" s="48" t="s">
        <v>18</v>
      </c>
      <c r="F300" s="65" t="e">
        <f>IF(#REF!="XXXXX",0,#REF!)</f>
        <v>#REF!</v>
      </c>
      <c r="G300" s="66"/>
      <c r="H300" s="67"/>
      <c r="I300" s="69">
        <v>19</v>
      </c>
      <c r="J300" s="63">
        <v>3</v>
      </c>
    </row>
    <row r="301" spans="1:10" s="48" customFormat="1" ht="14.25">
      <c r="A301" s="74" t="e">
        <f t="shared" si="4"/>
        <v>#REF!</v>
      </c>
      <c r="B301" s="63" t="e">
        <f>#REF!</f>
        <v>#REF!</v>
      </c>
      <c r="C301" s="60" t="s">
        <v>178</v>
      </c>
      <c r="D301" s="48" t="s">
        <v>63</v>
      </c>
      <c r="E301" s="48" t="s">
        <v>18</v>
      </c>
      <c r="F301" s="65" t="e">
        <f>IF(#REF!="XXXXX",0,#REF!)</f>
        <v>#REF!</v>
      </c>
      <c r="G301" s="66"/>
      <c r="H301" s="67"/>
      <c r="I301" s="69">
        <v>19</v>
      </c>
      <c r="J301" s="63">
        <v>4</v>
      </c>
    </row>
    <row r="302" spans="1:10" s="48" customFormat="1" ht="14.25">
      <c r="A302" s="74" t="e">
        <f t="shared" si="4"/>
        <v>#REF!</v>
      </c>
      <c r="B302" s="63" t="e">
        <f>#REF!</f>
        <v>#REF!</v>
      </c>
      <c r="C302" s="60" t="s">
        <v>178</v>
      </c>
      <c r="D302" s="48" t="s">
        <v>63</v>
      </c>
      <c r="E302" s="48" t="s">
        <v>18</v>
      </c>
      <c r="F302" s="65" t="e">
        <f>IF(#REF!="XXXXX",0,#REF!)</f>
        <v>#REF!</v>
      </c>
      <c r="G302" s="66"/>
      <c r="H302" s="67"/>
      <c r="I302" s="69">
        <v>19</v>
      </c>
      <c r="J302" s="63">
        <v>5</v>
      </c>
    </row>
    <row r="303" spans="1:10" s="48" customFormat="1" ht="14.25">
      <c r="A303" s="74" t="e">
        <f t="shared" si="4"/>
        <v>#REF!</v>
      </c>
      <c r="B303" s="63" t="e">
        <f>#REF!</f>
        <v>#REF!</v>
      </c>
      <c r="C303" s="60" t="s">
        <v>178</v>
      </c>
      <c r="D303" s="48" t="s">
        <v>63</v>
      </c>
      <c r="E303" s="48" t="s">
        <v>18</v>
      </c>
      <c r="F303" s="65" t="e">
        <f>IF(#REF!="XXXXX",0,#REF!)</f>
        <v>#REF!</v>
      </c>
      <c r="G303" s="66"/>
      <c r="H303" s="67"/>
      <c r="I303" s="69">
        <v>19</v>
      </c>
      <c r="J303" s="63">
        <v>7</v>
      </c>
    </row>
    <row r="304" spans="1:10" s="48" customFormat="1" ht="14.25">
      <c r="A304" s="74" t="e">
        <f t="shared" si="4"/>
        <v>#REF!</v>
      </c>
      <c r="B304" s="63" t="e">
        <f>#REF!</f>
        <v>#REF!</v>
      </c>
      <c r="C304" s="60" t="s">
        <v>178</v>
      </c>
      <c r="D304" s="48" t="s">
        <v>63</v>
      </c>
      <c r="E304" s="48" t="s">
        <v>18</v>
      </c>
      <c r="F304" s="65" t="e">
        <f>IF(#REF!="XXXXX",0,#REF!)</f>
        <v>#REF!</v>
      </c>
      <c r="G304" s="66"/>
      <c r="H304" s="67"/>
      <c r="I304" s="69">
        <v>19</v>
      </c>
      <c r="J304" s="63">
        <v>8</v>
      </c>
    </row>
    <row r="305" spans="1:10" s="48" customFormat="1" ht="14.25">
      <c r="A305" s="74" t="e">
        <f t="shared" si="4"/>
        <v>#REF!</v>
      </c>
      <c r="B305" s="63" t="e">
        <f>#REF!</f>
        <v>#REF!</v>
      </c>
      <c r="C305" s="60" t="s">
        <v>178</v>
      </c>
      <c r="D305" s="48" t="s">
        <v>63</v>
      </c>
      <c r="E305" s="48" t="s">
        <v>18</v>
      </c>
      <c r="F305" s="65" t="e">
        <f>IF(#REF!="XXXXX",0,#REF!)</f>
        <v>#REF!</v>
      </c>
      <c r="G305" s="66"/>
      <c r="H305" s="67"/>
      <c r="I305" s="69">
        <v>19</v>
      </c>
      <c r="J305" s="63">
        <v>9</v>
      </c>
    </row>
    <row r="306" spans="1:10" s="48" customFormat="1" ht="15" customHeight="1">
      <c r="A306" s="74" t="e">
        <f t="shared" si="4"/>
        <v>#REF!</v>
      </c>
      <c r="B306" s="63" t="e">
        <f>#REF!</f>
        <v>#REF!</v>
      </c>
      <c r="C306" s="60" t="s">
        <v>102</v>
      </c>
      <c r="D306" s="48" t="s">
        <v>63</v>
      </c>
      <c r="E306" s="48" t="s">
        <v>18</v>
      </c>
      <c r="F306" s="65" t="e">
        <f>IF(#REF!="XXXXX",0,#REF!)</f>
        <v>#REF!</v>
      </c>
      <c r="G306" s="66"/>
      <c r="H306" s="67"/>
      <c r="I306" s="69">
        <v>20</v>
      </c>
      <c r="J306" s="63">
        <v>0</v>
      </c>
    </row>
    <row r="307" spans="1:10" s="48" customFormat="1" ht="15" customHeight="1">
      <c r="A307" s="74" t="e">
        <f t="shared" si="4"/>
        <v>#REF!</v>
      </c>
      <c r="B307" s="63" t="e">
        <f>#REF!</f>
        <v>#REF!</v>
      </c>
      <c r="C307" s="60" t="s">
        <v>102</v>
      </c>
      <c r="D307" s="48" t="s">
        <v>63</v>
      </c>
      <c r="E307" s="48" t="s">
        <v>18</v>
      </c>
      <c r="F307" s="65" t="e">
        <f>IF(#REF!="XXXXX",0,#REF!)</f>
        <v>#REF!</v>
      </c>
      <c r="G307" s="66"/>
      <c r="H307" s="67"/>
      <c r="I307" s="69">
        <v>20</v>
      </c>
      <c r="J307" s="63">
        <v>1</v>
      </c>
    </row>
    <row r="308" spans="1:10" s="48" customFormat="1" ht="15" customHeight="1">
      <c r="A308" s="74" t="e">
        <f t="shared" si="4"/>
        <v>#REF!</v>
      </c>
      <c r="B308" s="63" t="e">
        <f>#REF!</f>
        <v>#REF!</v>
      </c>
      <c r="C308" s="60" t="s">
        <v>102</v>
      </c>
      <c r="D308" s="48" t="s">
        <v>63</v>
      </c>
      <c r="E308" s="48" t="s">
        <v>18</v>
      </c>
      <c r="F308" s="65" t="e">
        <f>IF(#REF!="XXXXX",0,#REF!)</f>
        <v>#REF!</v>
      </c>
      <c r="G308" s="66"/>
      <c r="H308" s="67"/>
      <c r="I308" s="69">
        <v>20</v>
      </c>
      <c r="J308" s="63">
        <v>2</v>
      </c>
    </row>
    <row r="309" spans="1:10" s="48" customFormat="1" ht="15" customHeight="1">
      <c r="A309" s="74" t="e">
        <f t="shared" si="4"/>
        <v>#REF!</v>
      </c>
      <c r="B309" s="63" t="e">
        <f>#REF!</f>
        <v>#REF!</v>
      </c>
      <c r="C309" s="60" t="s">
        <v>102</v>
      </c>
      <c r="D309" s="48" t="s">
        <v>63</v>
      </c>
      <c r="E309" s="48" t="s">
        <v>18</v>
      </c>
      <c r="F309" s="65" t="e">
        <f>IF(#REF!="XXXXX",0,#REF!)</f>
        <v>#REF!</v>
      </c>
      <c r="G309" s="66"/>
      <c r="H309" s="67"/>
      <c r="I309" s="69">
        <v>20</v>
      </c>
      <c r="J309" s="63">
        <v>3</v>
      </c>
    </row>
    <row r="310" spans="1:10" s="48" customFormat="1" ht="15" customHeight="1">
      <c r="A310" s="74" t="e">
        <f t="shared" si="4"/>
        <v>#REF!</v>
      </c>
      <c r="B310" s="63" t="e">
        <f>#REF!</f>
        <v>#REF!</v>
      </c>
      <c r="C310" s="60" t="s">
        <v>102</v>
      </c>
      <c r="D310" s="48" t="s">
        <v>63</v>
      </c>
      <c r="E310" s="48" t="s">
        <v>18</v>
      </c>
      <c r="F310" s="65" t="e">
        <f>IF(#REF!="XXXXX",0,#REF!)</f>
        <v>#REF!</v>
      </c>
      <c r="G310" s="66"/>
      <c r="H310" s="67"/>
      <c r="I310" s="69">
        <v>20</v>
      </c>
      <c r="J310" s="63">
        <v>4</v>
      </c>
    </row>
    <row r="311" spans="1:10" s="48" customFormat="1" ht="15" customHeight="1">
      <c r="A311" s="74" t="e">
        <f t="shared" si="4"/>
        <v>#REF!</v>
      </c>
      <c r="B311" s="63" t="e">
        <f>#REF!</f>
        <v>#REF!</v>
      </c>
      <c r="C311" s="60" t="s">
        <v>102</v>
      </c>
      <c r="D311" s="48" t="s">
        <v>63</v>
      </c>
      <c r="E311" s="48" t="s">
        <v>18</v>
      </c>
      <c r="F311" s="65" t="e">
        <f>IF(#REF!="XXXXX",0,#REF!)</f>
        <v>#REF!</v>
      </c>
      <c r="G311" s="66"/>
      <c r="H311" s="67"/>
      <c r="I311" s="69">
        <v>20</v>
      </c>
      <c r="J311" s="63">
        <v>5</v>
      </c>
    </row>
    <row r="312" spans="1:10" s="48" customFormat="1" ht="15" customHeight="1">
      <c r="A312" s="74" t="e">
        <f t="shared" si="4"/>
        <v>#REF!</v>
      </c>
      <c r="B312" s="63" t="e">
        <f>#REF!</f>
        <v>#REF!</v>
      </c>
      <c r="C312" s="60" t="s">
        <v>102</v>
      </c>
      <c r="D312" s="48" t="s">
        <v>63</v>
      </c>
      <c r="E312" s="48" t="s">
        <v>18</v>
      </c>
      <c r="F312" s="65" t="e">
        <f>IF(#REF!="XXXXX",0,#REF!)</f>
        <v>#REF!</v>
      </c>
      <c r="G312" s="66"/>
      <c r="H312" s="67"/>
      <c r="I312" s="69">
        <v>20</v>
      </c>
      <c r="J312" s="63">
        <v>7</v>
      </c>
    </row>
    <row r="313" spans="1:10" s="48" customFormat="1" ht="15" customHeight="1">
      <c r="A313" s="74" t="e">
        <f t="shared" si="4"/>
        <v>#REF!</v>
      </c>
      <c r="B313" s="63" t="e">
        <f>#REF!</f>
        <v>#REF!</v>
      </c>
      <c r="C313" s="60" t="s">
        <v>102</v>
      </c>
      <c r="D313" s="48" t="s">
        <v>63</v>
      </c>
      <c r="E313" s="48" t="s">
        <v>18</v>
      </c>
      <c r="F313" s="65" t="e">
        <f>IF(#REF!="XXXXX",0,#REF!)</f>
        <v>#REF!</v>
      </c>
      <c r="G313" s="66"/>
      <c r="H313" s="67"/>
      <c r="I313" s="69">
        <v>20</v>
      </c>
      <c r="J313" s="63">
        <v>8</v>
      </c>
    </row>
    <row r="314" spans="1:10" s="48" customFormat="1" ht="15" customHeight="1">
      <c r="A314" s="74" t="e">
        <f t="shared" si="4"/>
        <v>#REF!</v>
      </c>
      <c r="B314" s="63" t="e">
        <f>#REF!</f>
        <v>#REF!</v>
      </c>
      <c r="C314" s="60" t="s">
        <v>102</v>
      </c>
      <c r="D314" s="48" t="s">
        <v>63</v>
      </c>
      <c r="E314" s="48" t="s">
        <v>18</v>
      </c>
      <c r="F314" s="65" t="e">
        <f>IF(#REF!="XXXXX",0,#REF!)</f>
        <v>#REF!</v>
      </c>
      <c r="G314" s="66"/>
      <c r="H314" s="67"/>
      <c r="I314" s="69">
        <v>20</v>
      </c>
      <c r="J314" s="63">
        <v>9</v>
      </c>
    </row>
    <row r="315" spans="1:10" s="48" customFormat="1" ht="14.25">
      <c r="A315" s="74" t="e">
        <f t="shared" si="4"/>
        <v>#REF!</v>
      </c>
      <c r="B315" s="63" t="e">
        <f>#REF!</f>
        <v>#REF!</v>
      </c>
      <c r="C315" s="60" t="s">
        <v>181</v>
      </c>
      <c r="D315" s="48" t="s">
        <v>63</v>
      </c>
      <c r="E315" s="48" t="s">
        <v>18</v>
      </c>
      <c r="F315" s="65" t="e">
        <f>IF(#REF!="XXXXX",0,#REF!)</f>
        <v>#REF!</v>
      </c>
      <c r="G315" s="66"/>
      <c r="H315" s="67"/>
      <c r="I315" s="69">
        <v>22</v>
      </c>
      <c r="J315" s="63">
        <v>0</v>
      </c>
    </row>
    <row r="316" spans="1:10" s="48" customFormat="1" ht="14.25">
      <c r="A316" s="74" t="e">
        <f t="shared" si="4"/>
        <v>#REF!</v>
      </c>
      <c r="B316" s="63" t="e">
        <f>#REF!</f>
        <v>#REF!</v>
      </c>
      <c r="C316" s="60" t="s">
        <v>181</v>
      </c>
      <c r="D316" s="48" t="s">
        <v>63</v>
      </c>
      <c r="E316" s="48" t="s">
        <v>18</v>
      </c>
      <c r="F316" s="65" t="e">
        <f>IF(#REF!="XXXXX",0,#REF!)</f>
        <v>#REF!</v>
      </c>
      <c r="G316" s="66"/>
      <c r="H316" s="67"/>
      <c r="I316" s="69">
        <v>22</v>
      </c>
      <c r="J316" s="63">
        <v>1</v>
      </c>
    </row>
    <row r="317" spans="1:10" s="48" customFormat="1" ht="14.25">
      <c r="A317" s="74" t="e">
        <f t="shared" si="4"/>
        <v>#REF!</v>
      </c>
      <c r="B317" s="63" t="e">
        <f>#REF!</f>
        <v>#REF!</v>
      </c>
      <c r="C317" s="60" t="s">
        <v>181</v>
      </c>
      <c r="D317" s="48" t="s">
        <v>63</v>
      </c>
      <c r="E317" s="48" t="s">
        <v>18</v>
      </c>
      <c r="F317" s="65" t="e">
        <f>IF(#REF!="XXXXX",0,#REF!)</f>
        <v>#REF!</v>
      </c>
      <c r="G317" s="66"/>
      <c r="H317" s="67"/>
      <c r="I317" s="69">
        <v>22</v>
      </c>
      <c r="J317" s="63">
        <v>2</v>
      </c>
    </row>
    <row r="318" spans="1:10" s="48" customFormat="1" ht="14.25">
      <c r="A318" s="74" t="e">
        <f t="shared" si="4"/>
        <v>#REF!</v>
      </c>
      <c r="B318" s="63" t="e">
        <f>#REF!</f>
        <v>#REF!</v>
      </c>
      <c r="C318" s="60" t="s">
        <v>181</v>
      </c>
      <c r="D318" s="48" t="s">
        <v>63</v>
      </c>
      <c r="E318" s="48" t="s">
        <v>18</v>
      </c>
      <c r="F318" s="65" t="e">
        <f>IF(#REF!="XXXXX",0,#REF!)</f>
        <v>#REF!</v>
      </c>
      <c r="G318" s="66"/>
      <c r="H318" s="67"/>
      <c r="I318" s="69">
        <v>22</v>
      </c>
      <c r="J318" s="63">
        <v>3</v>
      </c>
    </row>
    <row r="319" spans="1:10" s="48" customFormat="1" ht="14.25">
      <c r="A319" s="74" t="e">
        <f t="shared" si="4"/>
        <v>#REF!</v>
      </c>
      <c r="B319" s="63" t="e">
        <f>#REF!</f>
        <v>#REF!</v>
      </c>
      <c r="C319" s="60" t="s">
        <v>181</v>
      </c>
      <c r="D319" s="48" t="s">
        <v>63</v>
      </c>
      <c r="E319" s="48" t="s">
        <v>18</v>
      </c>
      <c r="F319" s="65" t="e">
        <f>IF(#REF!="XXXXX",0,#REF!)</f>
        <v>#REF!</v>
      </c>
      <c r="G319" s="66"/>
      <c r="H319" s="67"/>
      <c r="I319" s="69">
        <v>22</v>
      </c>
      <c r="J319" s="63">
        <v>4</v>
      </c>
    </row>
    <row r="320" spans="1:10" s="48" customFormat="1" ht="14.25">
      <c r="A320" s="74" t="e">
        <f t="shared" si="4"/>
        <v>#REF!</v>
      </c>
      <c r="B320" s="63" t="e">
        <f>#REF!</f>
        <v>#REF!</v>
      </c>
      <c r="C320" s="60" t="s">
        <v>181</v>
      </c>
      <c r="D320" s="48" t="s">
        <v>63</v>
      </c>
      <c r="E320" s="48" t="s">
        <v>18</v>
      </c>
      <c r="F320" s="65" t="e">
        <f>IF(#REF!="XXXXX",0,#REF!)</f>
        <v>#REF!</v>
      </c>
      <c r="G320" s="66"/>
      <c r="H320" s="67"/>
      <c r="I320" s="69">
        <v>22</v>
      </c>
      <c r="J320" s="63">
        <v>5</v>
      </c>
    </row>
    <row r="321" spans="1:10" s="48" customFormat="1" ht="14.25">
      <c r="A321" s="74" t="e">
        <f t="shared" si="4"/>
        <v>#REF!</v>
      </c>
      <c r="B321" s="63" t="e">
        <f>#REF!</f>
        <v>#REF!</v>
      </c>
      <c r="C321" s="60" t="s">
        <v>181</v>
      </c>
      <c r="D321" s="48" t="s">
        <v>63</v>
      </c>
      <c r="E321" s="48" t="s">
        <v>18</v>
      </c>
      <c r="F321" s="65" t="e">
        <f>IF(#REF!="XXXXX",0,#REF!)</f>
        <v>#REF!</v>
      </c>
      <c r="G321" s="66"/>
      <c r="H321" s="67"/>
      <c r="I321" s="69">
        <v>22</v>
      </c>
      <c r="J321" s="63">
        <v>7</v>
      </c>
    </row>
    <row r="322" spans="1:10" s="48" customFormat="1" ht="14.25">
      <c r="A322" s="74" t="e">
        <f t="shared" si="4"/>
        <v>#REF!</v>
      </c>
      <c r="B322" s="63" t="e">
        <f>#REF!</f>
        <v>#REF!</v>
      </c>
      <c r="C322" s="60" t="s">
        <v>181</v>
      </c>
      <c r="D322" s="48" t="s">
        <v>63</v>
      </c>
      <c r="E322" s="48" t="s">
        <v>18</v>
      </c>
      <c r="F322" s="65" t="e">
        <f>IF(#REF!="XXXXX",0,#REF!)</f>
        <v>#REF!</v>
      </c>
      <c r="G322" s="66"/>
      <c r="H322" s="67"/>
      <c r="I322" s="69">
        <v>22</v>
      </c>
      <c r="J322" s="63">
        <v>8</v>
      </c>
    </row>
    <row r="323" spans="1:10" s="48" customFormat="1" ht="14.25">
      <c r="A323" s="74" t="e">
        <f t="shared" si="4"/>
        <v>#REF!</v>
      </c>
      <c r="B323" s="63" t="e">
        <f>#REF!</f>
        <v>#REF!</v>
      </c>
      <c r="C323" s="60" t="s">
        <v>181</v>
      </c>
      <c r="D323" s="48" t="s">
        <v>63</v>
      </c>
      <c r="E323" s="48" t="s">
        <v>18</v>
      </c>
      <c r="F323" s="65" t="e">
        <f>IF(#REF!="XXXXX",0,#REF!)</f>
        <v>#REF!</v>
      </c>
      <c r="G323" s="66"/>
      <c r="H323" s="67"/>
      <c r="I323" s="69">
        <v>22</v>
      </c>
      <c r="J323" s="63">
        <v>9</v>
      </c>
    </row>
    <row r="324" spans="1:10" s="48" customFormat="1" ht="14.25">
      <c r="A324" s="74" t="e">
        <f t="shared" si="4"/>
        <v>#REF!</v>
      </c>
      <c r="B324" s="63" t="e">
        <f>#REF!</f>
        <v>#REF!</v>
      </c>
      <c r="C324" s="60" t="s">
        <v>103</v>
      </c>
      <c r="D324" s="48" t="s">
        <v>63</v>
      </c>
      <c r="E324" s="48" t="s">
        <v>18</v>
      </c>
      <c r="F324" s="65" t="e">
        <f>IF(#REF!="XXXXX",0,#REF!)</f>
        <v>#REF!</v>
      </c>
      <c r="G324" s="66"/>
      <c r="H324" s="67"/>
      <c r="I324" s="69">
        <v>24</v>
      </c>
      <c r="J324" s="63">
        <v>0</v>
      </c>
    </row>
    <row r="325" spans="1:10" s="48" customFormat="1" ht="14.25">
      <c r="A325" s="74" t="e">
        <f t="shared" ref="A325:A388" si="5">A324</f>
        <v>#REF!</v>
      </c>
      <c r="B325" s="63" t="e">
        <f>#REF!</f>
        <v>#REF!</v>
      </c>
      <c r="C325" s="60" t="s">
        <v>103</v>
      </c>
      <c r="D325" s="48" t="s">
        <v>63</v>
      </c>
      <c r="E325" s="48" t="s">
        <v>18</v>
      </c>
      <c r="F325" s="65" t="e">
        <f>IF(#REF!="XXXXX",0,#REF!)</f>
        <v>#REF!</v>
      </c>
      <c r="G325" s="66"/>
      <c r="H325" s="67"/>
      <c r="I325" s="69">
        <v>24</v>
      </c>
      <c r="J325" s="63">
        <v>1</v>
      </c>
    </row>
    <row r="326" spans="1:10" s="48" customFormat="1" ht="14.25">
      <c r="A326" s="74" t="e">
        <f t="shared" si="5"/>
        <v>#REF!</v>
      </c>
      <c r="B326" s="63" t="e">
        <f>#REF!</f>
        <v>#REF!</v>
      </c>
      <c r="C326" s="60" t="s">
        <v>103</v>
      </c>
      <c r="D326" s="48" t="s">
        <v>63</v>
      </c>
      <c r="E326" s="48" t="s">
        <v>18</v>
      </c>
      <c r="F326" s="65" t="e">
        <f>IF(#REF!="XXXXX",0,#REF!)</f>
        <v>#REF!</v>
      </c>
      <c r="G326" s="66"/>
      <c r="H326" s="67"/>
      <c r="I326" s="69">
        <v>24</v>
      </c>
      <c r="J326" s="63">
        <v>2</v>
      </c>
    </row>
    <row r="327" spans="1:10" s="48" customFormat="1" ht="14.25">
      <c r="A327" s="74" t="e">
        <f t="shared" si="5"/>
        <v>#REF!</v>
      </c>
      <c r="B327" s="63" t="e">
        <f>#REF!</f>
        <v>#REF!</v>
      </c>
      <c r="C327" s="60" t="s">
        <v>103</v>
      </c>
      <c r="D327" s="48" t="s">
        <v>63</v>
      </c>
      <c r="E327" s="48" t="s">
        <v>18</v>
      </c>
      <c r="F327" s="65" t="e">
        <f>IF(#REF!="XXXXX",0,#REF!)</f>
        <v>#REF!</v>
      </c>
      <c r="G327" s="66"/>
      <c r="H327" s="67"/>
      <c r="I327" s="69">
        <v>24</v>
      </c>
      <c r="J327" s="63">
        <v>3</v>
      </c>
    </row>
    <row r="328" spans="1:10" s="48" customFormat="1" ht="14.25">
      <c r="A328" s="74" t="e">
        <f t="shared" si="5"/>
        <v>#REF!</v>
      </c>
      <c r="B328" s="63" t="e">
        <f>#REF!</f>
        <v>#REF!</v>
      </c>
      <c r="C328" s="60" t="s">
        <v>103</v>
      </c>
      <c r="D328" s="48" t="s">
        <v>63</v>
      </c>
      <c r="E328" s="48" t="s">
        <v>18</v>
      </c>
      <c r="F328" s="65" t="e">
        <f>IF(#REF!="XXXXX",0,#REF!)</f>
        <v>#REF!</v>
      </c>
      <c r="G328" s="66"/>
      <c r="H328" s="67"/>
      <c r="I328" s="69">
        <v>24</v>
      </c>
      <c r="J328" s="63">
        <v>4</v>
      </c>
    </row>
    <row r="329" spans="1:10" s="48" customFormat="1" ht="14.25">
      <c r="A329" s="74" t="e">
        <f t="shared" si="5"/>
        <v>#REF!</v>
      </c>
      <c r="B329" s="63" t="e">
        <f>#REF!</f>
        <v>#REF!</v>
      </c>
      <c r="C329" s="60" t="s">
        <v>103</v>
      </c>
      <c r="D329" s="48" t="s">
        <v>63</v>
      </c>
      <c r="E329" s="48" t="s">
        <v>18</v>
      </c>
      <c r="F329" s="65" t="e">
        <f>IF(#REF!="XXXXX",0,#REF!)</f>
        <v>#REF!</v>
      </c>
      <c r="G329" s="66"/>
      <c r="H329" s="67"/>
      <c r="I329" s="69">
        <v>24</v>
      </c>
      <c r="J329" s="63">
        <v>5</v>
      </c>
    </row>
    <row r="330" spans="1:10" s="48" customFormat="1" ht="14.25">
      <c r="A330" s="74" t="e">
        <f t="shared" si="5"/>
        <v>#REF!</v>
      </c>
      <c r="B330" s="63" t="e">
        <f>#REF!</f>
        <v>#REF!</v>
      </c>
      <c r="C330" s="60" t="s">
        <v>103</v>
      </c>
      <c r="D330" s="48" t="s">
        <v>63</v>
      </c>
      <c r="E330" s="48" t="s">
        <v>18</v>
      </c>
      <c r="F330" s="65" t="e">
        <f>IF(#REF!="XXXXX",0,#REF!)</f>
        <v>#REF!</v>
      </c>
      <c r="G330" s="66"/>
      <c r="H330" s="67"/>
      <c r="I330" s="69">
        <v>24</v>
      </c>
      <c r="J330" s="63">
        <v>7</v>
      </c>
    </row>
    <row r="331" spans="1:10" s="48" customFormat="1" ht="14.25">
      <c r="A331" s="74" t="e">
        <f t="shared" si="5"/>
        <v>#REF!</v>
      </c>
      <c r="B331" s="63" t="e">
        <f>#REF!</f>
        <v>#REF!</v>
      </c>
      <c r="C331" s="60" t="s">
        <v>103</v>
      </c>
      <c r="D331" s="48" t="s">
        <v>63</v>
      </c>
      <c r="E331" s="48" t="s">
        <v>18</v>
      </c>
      <c r="F331" s="65" t="e">
        <f>IF(#REF!="XXXXX",0,#REF!)</f>
        <v>#REF!</v>
      </c>
      <c r="G331" s="66"/>
      <c r="H331" s="67"/>
      <c r="I331" s="69">
        <v>24</v>
      </c>
      <c r="J331" s="63">
        <v>8</v>
      </c>
    </row>
    <row r="332" spans="1:10" s="48" customFormat="1" ht="14.25">
      <c r="A332" s="74" t="e">
        <f t="shared" si="5"/>
        <v>#REF!</v>
      </c>
      <c r="B332" s="63" t="e">
        <f>#REF!</f>
        <v>#REF!</v>
      </c>
      <c r="C332" s="60" t="s">
        <v>103</v>
      </c>
      <c r="D332" s="48" t="s">
        <v>63</v>
      </c>
      <c r="E332" s="48" t="s">
        <v>18</v>
      </c>
      <c r="F332" s="65" t="e">
        <f>IF(#REF!="XXXXX",0,#REF!)</f>
        <v>#REF!</v>
      </c>
      <c r="G332" s="66"/>
      <c r="H332" s="67"/>
      <c r="I332" s="69">
        <v>24</v>
      </c>
      <c r="J332" s="63">
        <v>9</v>
      </c>
    </row>
    <row r="333" spans="1:10" s="48" customFormat="1" ht="14.25">
      <c r="A333" s="74" t="e">
        <f t="shared" si="5"/>
        <v>#REF!</v>
      </c>
      <c r="B333" s="63" t="e">
        <f>#REF!</f>
        <v>#REF!</v>
      </c>
      <c r="C333" s="60" t="s">
        <v>183</v>
      </c>
      <c r="D333" s="48" t="s">
        <v>63</v>
      </c>
      <c r="E333" s="48" t="s">
        <v>18</v>
      </c>
      <c r="F333" s="65" t="e">
        <f>IF(#REF!="XXXXX",0,#REF!)</f>
        <v>#REF!</v>
      </c>
      <c r="G333" s="66"/>
      <c r="H333" s="67"/>
      <c r="I333" s="69">
        <v>25</v>
      </c>
      <c r="J333" s="63">
        <v>0</v>
      </c>
    </row>
    <row r="334" spans="1:10" s="48" customFormat="1" ht="14.25">
      <c r="A334" s="74" t="e">
        <f t="shared" si="5"/>
        <v>#REF!</v>
      </c>
      <c r="B334" s="63" t="e">
        <f>#REF!</f>
        <v>#REF!</v>
      </c>
      <c r="C334" s="60" t="s">
        <v>183</v>
      </c>
      <c r="D334" s="48" t="s">
        <v>63</v>
      </c>
      <c r="E334" s="48" t="s">
        <v>18</v>
      </c>
      <c r="F334" s="65" t="e">
        <f>IF(#REF!="XXXXX",0,#REF!)</f>
        <v>#REF!</v>
      </c>
      <c r="G334" s="66"/>
      <c r="H334" s="67"/>
      <c r="I334" s="69">
        <v>25</v>
      </c>
      <c r="J334" s="63">
        <v>1</v>
      </c>
    </row>
    <row r="335" spans="1:10" s="48" customFormat="1" ht="14.25">
      <c r="A335" s="74" t="e">
        <f t="shared" si="5"/>
        <v>#REF!</v>
      </c>
      <c r="B335" s="63" t="e">
        <f>#REF!</f>
        <v>#REF!</v>
      </c>
      <c r="C335" s="60" t="s">
        <v>183</v>
      </c>
      <c r="D335" s="48" t="s">
        <v>63</v>
      </c>
      <c r="E335" s="48" t="s">
        <v>18</v>
      </c>
      <c r="F335" s="65" t="e">
        <f>IF(#REF!="XXXXX",0,#REF!)</f>
        <v>#REF!</v>
      </c>
      <c r="G335" s="66"/>
      <c r="H335" s="67"/>
      <c r="I335" s="69">
        <v>25</v>
      </c>
      <c r="J335" s="63">
        <v>2</v>
      </c>
    </row>
    <row r="336" spans="1:10" s="48" customFormat="1" ht="14.25">
      <c r="A336" s="74" t="e">
        <f t="shared" si="5"/>
        <v>#REF!</v>
      </c>
      <c r="B336" s="63" t="e">
        <f>#REF!</f>
        <v>#REF!</v>
      </c>
      <c r="C336" s="60" t="s">
        <v>183</v>
      </c>
      <c r="D336" s="48" t="s">
        <v>63</v>
      </c>
      <c r="E336" s="48" t="s">
        <v>18</v>
      </c>
      <c r="F336" s="65" t="e">
        <f>IF(#REF!="XXXXX",0,#REF!)</f>
        <v>#REF!</v>
      </c>
      <c r="G336" s="66"/>
      <c r="H336" s="67"/>
      <c r="I336" s="69">
        <v>25</v>
      </c>
      <c r="J336" s="63">
        <v>3</v>
      </c>
    </row>
    <row r="337" spans="1:10" s="48" customFormat="1" ht="14.25">
      <c r="A337" s="74" t="e">
        <f t="shared" si="5"/>
        <v>#REF!</v>
      </c>
      <c r="B337" s="63" t="e">
        <f>#REF!</f>
        <v>#REF!</v>
      </c>
      <c r="C337" s="60" t="s">
        <v>183</v>
      </c>
      <c r="D337" s="48" t="s">
        <v>63</v>
      </c>
      <c r="E337" s="48" t="s">
        <v>18</v>
      </c>
      <c r="F337" s="65" t="e">
        <f>IF(#REF!="XXXXX",0,#REF!)</f>
        <v>#REF!</v>
      </c>
      <c r="G337" s="66"/>
      <c r="H337" s="67"/>
      <c r="I337" s="69">
        <v>25</v>
      </c>
      <c r="J337" s="63">
        <v>4</v>
      </c>
    </row>
    <row r="338" spans="1:10" s="48" customFormat="1" ht="14.25">
      <c r="A338" s="74" t="e">
        <f t="shared" si="5"/>
        <v>#REF!</v>
      </c>
      <c r="B338" s="63" t="e">
        <f>#REF!</f>
        <v>#REF!</v>
      </c>
      <c r="C338" s="60" t="s">
        <v>183</v>
      </c>
      <c r="D338" s="48" t="s">
        <v>63</v>
      </c>
      <c r="E338" s="48" t="s">
        <v>18</v>
      </c>
      <c r="F338" s="65" t="e">
        <f>IF(#REF!="XXXXX",0,#REF!)</f>
        <v>#REF!</v>
      </c>
      <c r="G338" s="66"/>
      <c r="H338" s="67"/>
      <c r="I338" s="69">
        <v>25</v>
      </c>
      <c r="J338" s="63">
        <v>5</v>
      </c>
    </row>
    <row r="339" spans="1:10" s="48" customFormat="1" ht="14.25">
      <c r="A339" s="74" t="e">
        <f t="shared" si="5"/>
        <v>#REF!</v>
      </c>
      <c r="B339" s="63" t="e">
        <f>#REF!</f>
        <v>#REF!</v>
      </c>
      <c r="C339" s="60" t="s">
        <v>183</v>
      </c>
      <c r="D339" s="48" t="s">
        <v>63</v>
      </c>
      <c r="E339" s="48" t="s">
        <v>18</v>
      </c>
      <c r="F339" s="65" t="e">
        <f>IF(#REF!="XXXXX",0,#REF!)</f>
        <v>#REF!</v>
      </c>
      <c r="G339" s="66"/>
      <c r="H339" s="67"/>
      <c r="I339" s="69">
        <v>25</v>
      </c>
      <c r="J339" s="63">
        <v>7</v>
      </c>
    </row>
    <row r="340" spans="1:10" s="48" customFormat="1" ht="14.25">
      <c r="A340" s="74" t="e">
        <f t="shared" si="5"/>
        <v>#REF!</v>
      </c>
      <c r="B340" s="63" t="e">
        <f>#REF!</f>
        <v>#REF!</v>
      </c>
      <c r="C340" s="60" t="s">
        <v>183</v>
      </c>
      <c r="D340" s="48" t="s">
        <v>63</v>
      </c>
      <c r="E340" s="48" t="s">
        <v>18</v>
      </c>
      <c r="F340" s="65" t="e">
        <f>IF(#REF!="XXXXX",0,#REF!)</f>
        <v>#REF!</v>
      </c>
      <c r="G340" s="66"/>
      <c r="H340" s="67"/>
      <c r="I340" s="69">
        <v>25</v>
      </c>
      <c r="J340" s="63">
        <v>8</v>
      </c>
    </row>
    <row r="341" spans="1:10" s="48" customFormat="1" ht="14.25">
      <c r="A341" s="74" t="e">
        <f t="shared" si="5"/>
        <v>#REF!</v>
      </c>
      <c r="B341" s="63" t="e">
        <f>#REF!</f>
        <v>#REF!</v>
      </c>
      <c r="C341" s="60" t="s">
        <v>183</v>
      </c>
      <c r="D341" s="48" t="s">
        <v>63</v>
      </c>
      <c r="E341" s="48" t="s">
        <v>18</v>
      </c>
      <c r="F341" s="65" t="e">
        <f>IF(#REF!="XXXXX",0,#REF!)</f>
        <v>#REF!</v>
      </c>
      <c r="G341" s="66"/>
      <c r="H341" s="67"/>
      <c r="I341" s="69">
        <v>25</v>
      </c>
      <c r="J341" s="63">
        <v>9</v>
      </c>
    </row>
    <row r="342" spans="1:10" s="48" customFormat="1" ht="15" customHeight="1">
      <c r="A342" s="74" t="e">
        <f t="shared" si="5"/>
        <v>#REF!</v>
      </c>
      <c r="B342" s="63" t="e">
        <f>#REF!</f>
        <v>#REF!</v>
      </c>
      <c r="C342" s="60" t="s">
        <v>104</v>
      </c>
      <c r="D342" s="48" t="s">
        <v>63</v>
      </c>
      <c r="E342" s="48" t="s">
        <v>18</v>
      </c>
      <c r="F342" s="65" t="e">
        <f>IF(#REF!="XXXXX",0,#REF!)</f>
        <v>#REF!</v>
      </c>
      <c r="G342" s="67"/>
      <c r="H342" s="67"/>
      <c r="I342" s="69">
        <v>26</v>
      </c>
      <c r="J342" s="63">
        <v>0</v>
      </c>
    </row>
    <row r="343" spans="1:10" s="48" customFormat="1" ht="15" customHeight="1">
      <c r="A343" s="74" t="e">
        <f t="shared" si="5"/>
        <v>#REF!</v>
      </c>
      <c r="B343" s="63" t="e">
        <f>#REF!</f>
        <v>#REF!</v>
      </c>
      <c r="C343" s="60" t="s">
        <v>104</v>
      </c>
      <c r="D343" s="48" t="s">
        <v>63</v>
      </c>
      <c r="E343" s="48" t="s">
        <v>18</v>
      </c>
      <c r="F343" s="65" t="e">
        <f>IF(#REF!="XXXXX",0,#REF!)</f>
        <v>#REF!</v>
      </c>
      <c r="G343" s="67"/>
      <c r="H343" s="67"/>
      <c r="I343" s="69">
        <v>26</v>
      </c>
      <c r="J343" s="63">
        <v>1</v>
      </c>
    </row>
    <row r="344" spans="1:10" s="48" customFormat="1" ht="15" customHeight="1">
      <c r="A344" s="74" t="e">
        <f t="shared" si="5"/>
        <v>#REF!</v>
      </c>
      <c r="B344" s="63" t="e">
        <f>#REF!</f>
        <v>#REF!</v>
      </c>
      <c r="C344" s="60" t="s">
        <v>104</v>
      </c>
      <c r="D344" s="48" t="s">
        <v>63</v>
      </c>
      <c r="E344" s="48" t="s">
        <v>18</v>
      </c>
      <c r="F344" s="65" t="e">
        <f>IF(#REF!="XXXXX",0,#REF!)</f>
        <v>#REF!</v>
      </c>
      <c r="G344" s="67"/>
      <c r="H344" s="67"/>
      <c r="I344" s="69">
        <v>26</v>
      </c>
      <c r="J344" s="63">
        <v>2</v>
      </c>
    </row>
    <row r="345" spans="1:10" s="48" customFormat="1" ht="15" customHeight="1">
      <c r="A345" s="74" t="e">
        <f t="shared" si="5"/>
        <v>#REF!</v>
      </c>
      <c r="B345" s="63" t="e">
        <f>#REF!</f>
        <v>#REF!</v>
      </c>
      <c r="C345" s="60" t="s">
        <v>104</v>
      </c>
      <c r="D345" s="48" t="s">
        <v>63</v>
      </c>
      <c r="E345" s="48" t="s">
        <v>18</v>
      </c>
      <c r="F345" s="65" t="e">
        <f>IF(#REF!="XXXXX",0,#REF!)</f>
        <v>#REF!</v>
      </c>
      <c r="G345" s="67"/>
      <c r="H345" s="67"/>
      <c r="I345" s="69">
        <v>26</v>
      </c>
      <c r="J345" s="63">
        <v>3</v>
      </c>
    </row>
    <row r="346" spans="1:10" s="48" customFormat="1" ht="15" customHeight="1">
      <c r="A346" s="74" t="e">
        <f t="shared" si="5"/>
        <v>#REF!</v>
      </c>
      <c r="B346" s="63" t="e">
        <f>#REF!</f>
        <v>#REF!</v>
      </c>
      <c r="C346" s="60" t="s">
        <v>104</v>
      </c>
      <c r="D346" s="48" t="s">
        <v>63</v>
      </c>
      <c r="E346" s="48" t="s">
        <v>18</v>
      </c>
      <c r="F346" s="65" t="e">
        <f>IF(#REF!="XXXXX",0,#REF!)</f>
        <v>#REF!</v>
      </c>
      <c r="G346" s="67"/>
      <c r="H346" s="67"/>
      <c r="I346" s="69">
        <v>26</v>
      </c>
      <c r="J346" s="63">
        <v>4</v>
      </c>
    </row>
    <row r="347" spans="1:10" s="48" customFormat="1" ht="15" customHeight="1">
      <c r="A347" s="74" t="e">
        <f t="shared" si="5"/>
        <v>#REF!</v>
      </c>
      <c r="B347" s="63" t="e">
        <f>#REF!</f>
        <v>#REF!</v>
      </c>
      <c r="C347" s="60" t="s">
        <v>104</v>
      </c>
      <c r="D347" s="48" t="s">
        <v>63</v>
      </c>
      <c r="E347" s="48" t="s">
        <v>18</v>
      </c>
      <c r="F347" s="65" t="e">
        <f>IF(#REF!="XXXXX",0,#REF!)</f>
        <v>#REF!</v>
      </c>
      <c r="G347" s="67"/>
      <c r="H347" s="67"/>
      <c r="I347" s="69">
        <v>26</v>
      </c>
      <c r="J347" s="63">
        <v>5</v>
      </c>
    </row>
    <row r="348" spans="1:10" s="48" customFormat="1" ht="15" customHeight="1">
      <c r="A348" s="74" t="e">
        <f t="shared" si="5"/>
        <v>#REF!</v>
      </c>
      <c r="B348" s="63" t="e">
        <f>#REF!</f>
        <v>#REF!</v>
      </c>
      <c r="C348" s="60" t="s">
        <v>104</v>
      </c>
      <c r="D348" s="48" t="s">
        <v>63</v>
      </c>
      <c r="E348" s="48" t="s">
        <v>18</v>
      </c>
      <c r="F348" s="65" t="e">
        <f>IF(#REF!="XXXXX",0,#REF!)</f>
        <v>#REF!</v>
      </c>
      <c r="G348" s="67"/>
      <c r="H348" s="67"/>
      <c r="I348" s="69">
        <v>26</v>
      </c>
      <c r="J348" s="63">
        <v>7</v>
      </c>
    </row>
    <row r="349" spans="1:10" s="48" customFormat="1" ht="15" customHeight="1">
      <c r="A349" s="74" t="e">
        <f t="shared" si="5"/>
        <v>#REF!</v>
      </c>
      <c r="B349" s="63" t="e">
        <f>#REF!</f>
        <v>#REF!</v>
      </c>
      <c r="C349" s="60" t="s">
        <v>104</v>
      </c>
      <c r="D349" s="48" t="s">
        <v>63</v>
      </c>
      <c r="E349" s="48" t="s">
        <v>18</v>
      </c>
      <c r="F349" s="65" t="e">
        <f>IF(#REF!="XXXXX",0,#REF!)</f>
        <v>#REF!</v>
      </c>
      <c r="G349" s="67"/>
      <c r="H349" s="67"/>
      <c r="I349" s="69">
        <v>26</v>
      </c>
      <c r="J349" s="63">
        <v>8</v>
      </c>
    </row>
    <row r="350" spans="1:10" s="48" customFormat="1" ht="15" customHeight="1">
      <c r="A350" s="74" t="e">
        <f t="shared" si="5"/>
        <v>#REF!</v>
      </c>
      <c r="B350" s="63" t="e">
        <f>#REF!</f>
        <v>#REF!</v>
      </c>
      <c r="C350" s="60" t="s">
        <v>104</v>
      </c>
      <c r="D350" s="48" t="s">
        <v>63</v>
      </c>
      <c r="E350" s="48" t="s">
        <v>18</v>
      </c>
      <c r="F350" s="65" t="e">
        <f>IF(#REF!="XXXXX",0,#REF!)</f>
        <v>#REF!</v>
      </c>
      <c r="G350" s="67"/>
      <c r="H350" s="67"/>
      <c r="I350" s="69">
        <v>26</v>
      </c>
      <c r="J350" s="63">
        <v>9</v>
      </c>
    </row>
    <row r="351" spans="1:10" s="48" customFormat="1" ht="14.25">
      <c r="A351" s="74" t="e">
        <f t="shared" si="5"/>
        <v>#REF!</v>
      </c>
      <c r="B351" s="63" t="e">
        <f>#REF!</f>
        <v>#REF!</v>
      </c>
      <c r="C351" s="60" t="s">
        <v>186</v>
      </c>
      <c r="D351" s="48" t="s">
        <v>63</v>
      </c>
      <c r="E351" s="48" t="s">
        <v>18</v>
      </c>
      <c r="F351" s="65" t="e">
        <f>IF(#REF!="XXXXX",0,#REF!)</f>
        <v>#REF!</v>
      </c>
      <c r="G351" s="68"/>
      <c r="H351" s="68"/>
      <c r="I351" s="69">
        <v>27</v>
      </c>
      <c r="J351" s="63">
        <v>0</v>
      </c>
    </row>
    <row r="352" spans="1:10" s="48" customFormat="1" ht="14.25">
      <c r="A352" s="74" t="e">
        <f t="shared" si="5"/>
        <v>#REF!</v>
      </c>
      <c r="B352" s="63" t="e">
        <f>#REF!</f>
        <v>#REF!</v>
      </c>
      <c r="C352" s="60" t="s">
        <v>186</v>
      </c>
      <c r="D352" s="48" t="s">
        <v>63</v>
      </c>
      <c r="E352" s="48" t="s">
        <v>18</v>
      </c>
      <c r="F352" s="65" t="e">
        <f>IF(#REF!="XXXXX",0,#REF!)</f>
        <v>#REF!</v>
      </c>
      <c r="G352" s="68"/>
      <c r="H352" s="68"/>
      <c r="I352" s="69">
        <v>27</v>
      </c>
      <c r="J352" s="63">
        <v>1</v>
      </c>
    </row>
    <row r="353" spans="1:10" s="48" customFormat="1" ht="14.25">
      <c r="A353" s="74" t="e">
        <f t="shared" si="5"/>
        <v>#REF!</v>
      </c>
      <c r="B353" s="63" t="e">
        <f>#REF!</f>
        <v>#REF!</v>
      </c>
      <c r="C353" s="60" t="s">
        <v>186</v>
      </c>
      <c r="D353" s="48" t="s">
        <v>63</v>
      </c>
      <c r="E353" s="48" t="s">
        <v>18</v>
      </c>
      <c r="F353" s="65" t="e">
        <f>IF(#REF!="XXXXX",0,#REF!)</f>
        <v>#REF!</v>
      </c>
      <c r="G353" s="68"/>
      <c r="H353" s="68"/>
      <c r="I353" s="69">
        <v>27</v>
      </c>
      <c r="J353" s="63">
        <v>2</v>
      </c>
    </row>
    <row r="354" spans="1:10" s="48" customFormat="1" ht="14.25">
      <c r="A354" s="74" t="e">
        <f t="shared" si="5"/>
        <v>#REF!</v>
      </c>
      <c r="B354" s="63" t="e">
        <f>#REF!</f>
        <v>#REF!</v>
      </c>
      <c r="C354" s="60" t="s">
        <v>186</v>
      </c>
      <c r="D354" s="48" t="s">
        <v>63</v>
      </c>
      <c r="E354" s="48" t="s">
        <v>18</v>
      </c>
      <c r="F354" s="65" t="e">
        <f>IF(#REF!="XXXXX",0,#REF!)</f>
        <v>#REF!</v>
      </c>
      <c r="G354" s="68"/>
      <c r="H354" s="68"/>
      <c r="I354" s="69">
        <v>27</v>
      </c>
      <c r="J354" s="63">
        <v>3</v>
      </c>
    </row>
    <row r="355" spans="1:10" s="48" customFormat="1" ht="14.25">
      <c r="A355" s="74" t="e">
        <f t="shared" si="5"/>
        <v>#REF!</v>
      </c>
      <c r="B355" s="63" t="e">
        <f>#REF!</f>
        <v>#REF!</v>
      </c>
      <c r="C355" s="60" t="s">
        <v>186</v>
      </c>
      <c r="D355" s="48" t="s">
        <v>63</v>
      </c>
      <c r="E355" s="48" t="s">
        <v>18</v>
      </c>
      <c r="F355" s="65" t="e">
        <f>IF(#REF!="XXXXX",0,#REF!)</f>
        <v>#REF!</v>
      </c>
      <c r="G355" s="68"/>
      <c r="H355" s="68"/>
      <c r="I355" s="69">
        <v>27</v>
      </c>
      <c r="J355" s="63">
        <v>4</v>
      </c>
    </row>
    <row r="356" spans="1:10" s="48" customFormat="1" ht="14.25">
      <c r="A356" s="74" t="e">
        <f t="shared" si="5"/>
        <v>#REF!</v>
      </c>
      <c r="B356" s="63" t="e">
        <f>#REF!</f>
        <v>#REF!</v>
      </c>
      <c r="C356" s="60" t="s">
        <v>186</v>
      </c>
      <c r="D356" s="48" t="s">
        <v>63</v>
      </c>
      <c r="E356" s="48" t="s">
        <v>18</v>
      </c>
      <c r="F356" s="65" t="e">
        <f>IF(#REF!="XXXXX",0,#REF!)</f>
        <v>#REF!</v>
      </c>
      <c r="G356" s="68"/>
      <c r="H356" s="68"/>
      <c r="I356" s="69">
        <v>27</v>
      </c>
      <c r="J356" s="63">
        <v>5</v>
      </c>
    </row>
    <row r="357" spans="1:10" s="48" customFormat="1" ht="14.25">
      <c r="A357" s="74" t="e">
        <f t="shared" si="5"/>
        <v>#REF!</v>
      </c>
      <c r="B357" s="63" t="e">
        <f>#REF!</f>
        <v>#REF!</v>
      </c>
      <c r="C357" s="60" t="s">
        <v>186</v>
      </c>
      <c r="D357" s="48" t="s">
        <v>63</v>
      </c>
      <c r="E357" s="48" t="s">
        <v>18</v>
      </c>
      <c r="F357" s="65" t="e">
        <f>IF(#REF!="XXXXX",0,#REF!)</f>
        <v>#REF!</v>
      </c>
      <c r="G357" s="68"/>
      <c r="H357" s="68"/>
      <c r="I357" s="69">
        <v>27</v>
      </c>
      <c r="J357" s="63">
        <v>7</v>
      </c>
    </row>
    <row r="358" spans="1:10" s="48" customFormat="1" ht="14.25">
      <c r="A358" s="74" t="e">
        <f t="shared" si="5"/>
        <v>#REF!</v>
      </c>
      <c r="B358" s="63" t="e">
        <f>#REF!</f>
        <v>#REF!</v>
      </c>
      <c r="C358" s="60" t="s">
        <v>186</v>
      </c>
      <c r="D358" s="48" t="s">
        <v>63</v>
      </c>
      <c r="E358" s="48" t="s">
        <v>18</v>
      </c>
      <c r="F358" s="65" t="e">
        <f>IF(#REF!="XXXXX",0,#REF!)</f>
        <v>#REF!</v>
      </c>
      <c r="G358" s="68"/>
      <c r="H358" s="68"/>
      <c r="I358" s="69">
        <v>27</v>
      </c>
      <c r="J358" s="63">
        <v>8</v>
      </c>
    </row>
    <row r="359" spans="1:10" s="48" customFormat="1" ht="14.25">
      <c r="A359" s="74" t="e">
        <f t="shared" si="5"/>
        <v>#REF!</v>
      </c>
      <c r="B359" s="63" t="e">
        <f>#REF!</f>
        <v>#REF!</v>
      </c>
      <c r="C359" s="60" t="s">
        <v>186</v>
      </c>
      <c r="D359" s="48" t="s">
        <v>63</v>
      </c>
      <c r="E359" s="48" t="s">
        <v>18</v>
      </c>
      <c r="F359" s="65" t="e">
        <f>IF(#REF!="XXXXX",0,#REF!)</f>
        <v>#REF!</v>
      </c>
      <c r="G359" s="68"/>
      <c r="H359" s="68"/>
      <c r="I359" s="69">
        <v>27</v>
      </c>
      <c r="J359" s="63">
        <v>9</v>
      </c>
    </row>
    <row r="360" spans="1:10" s="48" customFormat="1" ht="14.25">
      <c r="A360" s="74" t="e">
        <f t="shared" si="5"/>
        <v>#REF!</v>
      </c>
      <c r="B360" s="63" t="e">
        <f>#REF!</f>
        <v>#REF!</v>
      </c>
      <c r="C360" s="60" t="s">
        <v>187</v>
      </c>
      <c r="D360" s="48" t="s">
        <v>63</v>
      </c>
      <c r="E360" s="48" t="s">
        <v>18</v>
      </c>
      <c r="F360" s="65" t="e">
        <f>IF(#REF!="XXXXX",0,#REF!)</f>
        <v>#REF!</v>
      </c>
      <c r="G360" s="69"/>
      <c r="H360" s="68"/>
      <c r="I360" s="69">
        <v>28</v>
      </c>
      <c r="J360" s="63">
        <v>0</v>
      </c>
    </row>
    <row r="361" spans="1:10" s="48" customFormat="1" ht="14.25">
      <c r="A361" s="74" t="e">
        <f t="shared" si="5"/>
        <v>#REF!</v>
      </c>
      <c r="B361" s="63" t="e">
        <f>#REF!</f>
        <v>#REF!</v>
      </c>
      <c r="C361" s="60" t="s">
        <v>187</v>
      </c>
      <c r="D361" s="48" t="s">
        <v>63</v>
      </c>
      <c r="E361" s="48" t="s">
        <v>18</v>
      </c>
      <c r="F361" s="65" t="e">
        <f>IF(#REF!="XXXXX",0,#REF!)</f>
        <v>#REF!</v>
      </c>
      <c r="G361" s="69"/>
      <c r="H361" s="68"/>
      <c r="I361" s="69">
        <v>28</v>
      </c>
      <c r="J361" s="63">
        <v>1</v>
      </c>
    </row>
    <row r="362" spans="1:10" s="48" customFormat="1" ht="14.25">
      <c r="A362" s="74" t="e">
        <f t="shared" si="5"/>
        <v>#REF!</v>
      </c>
      <c r="B362" s="63" t="e">
        <f>#REF!</f>
        <v>#REF!</v>
      </c>
      <c r="C362" s="60" t="s">
        <v>187</v>
      </c>
      <c r="D362" s="48" t="s">
        <v>63</v>
      </c>
      <c r="E362" s="48" t="s">
        <v>18</v>
      </c>
      <c r="F362" s="65" t="e">
        <f>IF(#REF!="XXXXX",0,#REF!)</f>
        <v>#REF!</v>
      </c>
      <c r="G362" s="69"/>
      <c r="H362" s="68"/>
      <c r="I362" s="69">
        <v>28</v>
      </c>
      <c r="J362" s="63">
        <v>2</v>
      </c>
    </row>
    <row r="363" spans="1:10" s="48" customFormat="1" ht="14.25">
      <c r="A363" s="74" t="e">
        <f t="shared" si="5"/>
        <v>#REF!</v>
      </c>
      <c r="B363" s="63" t="e">
        <f>#REF!</f>
        <v>#REF!</v>
      </c>
      <c r="C363" s="60" t="s">
        <v>187</v>
      </c>
      <c r="D363" s="48" t="s">
        <v>63</v>
      </c>
      <c r="E363" s="48" t="s">
        <v>18</v>
      </c>
      <c r="F363" s="65" t="e">
        <f>IF(#REF!="XXXXX",0,#REF!)</f>
        <v>#REF!</v>
      </c>
      <c r="G363" s="69"/>
      <c r="H363" s="68"/>
      <c r="I363" s="69">
        <v>28</v>
      </c>
      <c r="J363" s="63">
        <v>3</v>
      </c>
    </row>
    <row r="364" spans="1:10" s="48" customFormat="1" ht="14.25">
      <c r="A364" s="74" t="e">
        <f t="shared" si="5"/>
        <v>#REF!</v>
      </c>
      <c r="B364" s="63" t="e">
        <f>#REF!</f>
        <v>#REF!</v>
      </c>
      <c r="C364" s="60" t="s">
        <v>187</v>
      </c>
      <c r="D364" s="48" t="s">
        <v>63</v>
      </c>
      <c r="E364" s="48" t="s">
        <v>18</v>
      </c>
      <c r="F364" s="65" t="e">
        <f>IF(#REF!="XXXXX",0,#REF!)</f>
        <v>#REF!</v>
      </c>
      <c r="G364" s="69"/>
      <c r="H364" s="68"/>
      <c r="I364" s="69">
        <v>28</v>
      </c>
      <c r="J364" s="63">
        <v>4</v>
      </c>
    </row>
    <row r="365" spans="1:10" s="48" customFormat="1" ht="14.25">
      <c r="A365" s="74" t="e">
        <f t="shared" si="5"/>
        <v>#REF!</v>
      </c>
      <c r="B365" s="63" t="e">
        <f>#REF!</f>
        <v>#REF!</v>
      </c>
      <c r="C365" s="60" t="s">
        <v>187</v>
      </c>
      <c r="D365" s="48" t="s">
        <v>63</v>
      </c>
      <c r="E365" s="48" t="s">
        <v>18</v>
      </c>
      <c r="F365" s="65" t="e">
        <f>IF(#REF!="XXXXX",0,#REF!)</f>
        <v>#REF!</v>
      </c>
      <c r="G365" s="69"/>
      <c r="H365" s="68"/>
      <c r="I365" s="69">
        <v>28</v>
      </c>
      <c r="J365" s="63">
        <v>5</v>
      </c>
    </row>
    <row r="366" spans="1:10" s="48" customFormat="1" ht="14.25">
      <c r="A366" s="74" t="e">
        <f t="shared" si="5"/>
        <v>#REF!</v>
      </c>
      <c r="B366" s="63" t="e">
        <f>#REF!</f>
        <v>#REF!</v>
      </c>
      <c r="C366" s="60" t="s">
        <v>187</v>
      </c>
      <c r="D366" s="48" t="s">
        <v>63</v>
      </c>
      <c r="E366" s="48" t="s">
        <v>18</v>
      </c>
      <c r="F366" s="65" t="e">
        <f>IF(#REF!="XXXXX",0,#REF!)</f>
        <v>#REF!</v>
      </c>
      <c r="G366" s="69"/>
      <c r="H366" s="68"/>
      <c r="I366" s="69">
        <v>28</v>
      </c>
      <c r="J366" s="63">
        <v>7</v>
      </c>
    </row>
    <row r="367" spans="1:10" s="48" customFormat="1" ht="14.25">
      <c r="A367" s="74" t="e">
        <f t="shared" si="5"/>
        <v>#REF!</v>
      </c>
      <c r="B367" s="63" t="e">
        <f>#REF!</f>
        <v>#REF!</v>
      </c>
      <c r="C367" s="60" t="s">
        <v>187</v>
      </c>
      <c r="D367" s="48" t="s">
        <v>63</v>
      </c>
      <c r="E367" s="48" t="s">
        <v>18</v>
      </c>
      <c r="F367" s="65" t="e">
        <f>IF(#REF!="XXXXX",0,#REF!)</f>
        <v>#REF!</v>
      </c>
      <c r="G367" s="69"/>
      <c r="H367" s="68"/>
      <c r="I367" s="69">
        <v>28</v>
      </c>
      <c r="J367" s="63">
        <v>8</v>
      </c>
    </row>
    <row r="368" spans="1:10" s="48" customFormat="1" ht="14.25">
      <c r="A368" s="74" t="e">
        <f t="shared" si="5"/>
        <v>#REF!</v>
      </c>
      <c r="B368" s="63" t="e">
        <f>#REF!</f>
        <v>#REF!</v>
      </c>
      <c r="C368" s="60" t="s">
        <v>187</v>
      </c>
      <c r="D368" s="48" t="s">
        <v>63</v>
      </c>
      <c r="E368" s="48" t="s">
        <v>18</v>
      </c>
      <c r="F368" s="65" t="e">
        <f>IF(#REF!="XXXXX",0,#REF!)</f>
        <v>#REF!</v>
      </c>
      <c r="G368" s="69"/>
      <c r="H368" s="68"/>
      <c r="I368" s="69">
        <v>28</v>
      </c>
      <c r="J368" s="63">
        <v>9</v>
      </c>
    </row>
    <row r="369" spans="1:10" s="48" customFormat="1" ht="14.25">
      <c r="A369" s="74" t="e">
        <f t="shared" si="5"/>
        <v>#REF!</v>
      </c>
      <c r="B369" s="63" t="e">
        <f>#REF!</f>
        <v>#REF!</v>
      </c>
      <c r="C369" s="60" t="s">
        <v>188</v>
      </c>
      <c r="D369" s="48" t="s">
        <v>63</v>
      </c>
      <c r="E369" s="48" t="s">
        <v>18</v>
      </c>
      <c r="F369" s="65" t="e">
        <f>IF(#REF!="XXXXX",0,#REF!)</f>
        <v>#REF!</v>
      </c>
      <c r="G369" s="69"/>
      <c r="H369" s="69"/>
      <c r="I369" s="69">
        <v>30</v>
      </c>
      <c r="J369" s="63">
        <v>0</v>
      </c>
    </row>
    <row r="370" spans="1:10" s="48" customFormat="1" ht="14.25">
      <c r="A370" s="74" t="e">
        <f t="shared" si="5"/>
        <v>#REF!</v>
      </c>
      <c r="B370" s="63" t="e">
        <f>#REF!</f>
        <v>#REF!</v>
      </c>
      <c r="C370" s="60" t="s">
        <v>188</v>
      </c>
      <c r="D370" s="48" t="s">
        <v>63</v>
      </c>
      <c r="E370" s="48" t="s">
        <v>18</v>
      </c>
      <c r="F370" s="65" t="e">
        <f>IF(#REF!="XXXXX",0,#REF!)</f>
        <v>#REF!</v>
      </c>
      <c r="G370" s="69"/>
      <c r="H370" s="69"/>
      <c r="I370" s="69">
        <v>30</v>
      </c>
      <c r="J370" s="63">
        <v>1</v>
      </c>
    </row>
    <row r="371" spans="1:10" s="48" customFormat="1" ht="14.25">
      <c r="A371" s="74" t="e">
        <f t="shared" si="5"/>
        <v>#REF!</v>
      </c>
      <c r="B371" s="63" t="e">
        <f>#REF!</f>
        <v>#REF!</v>
      </c>
      <c r="C371" s="60" t="s">
        <v>188</v>
      </c>
      <c r="D371" s="48" t="s">
        <v>63</v>
      </c>
      <c r="E371" s="48" t="s">
        <v>18</v>
      </c>
      <c r="F371" s="65" t="e">
        <f>IF(#REF!="XXXXX",0,#REF!)</f>
        <v>#REF!</v>
      </c>
      <c r="G371" s="69"/>
      <c r="H371" s="69"/>
      <c r="I371" s="69">
        <v>30</v>
      </c>
      <c r="J371" s="63">
        <v>2</v>
      </c>
    </row>
    <row r="372" spans="1:10" s="48" customFormat="1" ht="14.25">
      <c r="A372" s="74" t="e">
        <f t="shared" si="5"/>
        <v>#REF!</v>
      </c>
      <c r="B372" s="63" t="e">
        <f>#REF!</f>
        <v>#REF!</v>
      </c>
      <c r="C372" s="60" t="s">
        <v>188</v>
      </c>
      <c r="D372" s="48" t="s">
        <v>63</v>
      </c>
      <c r="E372" s="48" t="s">
        <v>18</v>
      </c>
      <c r="F372" s="65" t="e">
        <f>IF(#REF!="XXXXX",0,#REF!)</f>
        <v>#REF!</v>
      </c>
      <c r="G372" s="69"/>
      <c r="H372" s="69"/>
      <c r="I372" s="69">
        <v>30</v>
      </c>
      <c r="J372" s="63">
        <v>3</v>
      </c>
    </row>
    <row r="373" spans="1:10" s="48" customFormat="1" ht="14.25">
      <c r="A373" s="74" t="e">
        <f t="shared" si="5"/>
        <v>#REF!</v>
      </c>
      <c r="B373" s="63" t="e">
        <f>#REF!</f>
        <v>#REF!</v>
      </c>
      <c r="C373" s="60" t="s">
        <v>188</v>
      </c>
      <c r="D373" s="48" t="s">
        <v>63</v>
      </c>
      <c r="E373" s="48" t="s">
        <v>18</v>
      </c>
      <c r="F373" s="65" t="e">
        <f>IF(#REF!="XXXXX",0,#REF!)</f>
        <v>#REF!</v>
      </c>
      <c r="G373" s="69"/>
      <c r="H373" s="69"/>
      <c r="I373" s="69">
        <v>30</v>
      </c>
      <c r="J373" s="63">
        <v>4</v>
      </c>
    </row>
    <row r="374" spans="1:10" s="48" customFormat="1" ht="14.25">
      <c r="A374" s="74" t="e">
        <f t="shared" si="5"/>
        <v>#REF!</v>
      </c>
      <c r="B374" s="63" t="e">
        <f>#REF!</f>
        <v>#REF!</v>
      </c>
      <c r="C374" s="60" t="s">
        <v>188</v>
      </c>
      <c r="D374" s="48" t="s">
        <v>63</v>
      </c>
      <c r="E374" s="48" t="s">
        <v>18</v>
      </c>
      <c r="F374" s="65" t="e">
        <f>IF(#REF!="XXXXX",0,#REF!)</f>
        <v>#REF!</v>
      </c>
      <c r="G374" s="69"/>
      <c r="H374" s="69"/>
      <c r="I374" s="69">
        <v>30</v>
      </c>
      <c r="J374" s="63">
        <v>5</v>
      </c>
    </row>
    <row r="375" spans="1:10" s="48" customFormat="1" ht="14.25">
      <c r="A375" s="74" t="e">
        <f t="shared" si="5"/>
        <v>#REF!</v>
      </c>
      <c r="B375" s="63" t="e">
        <f>#REF!</f>
        <v>#REF!</v>
      </c>
      <c r="C375" s="60" t="s">
        <v>188</v>
      </c>
      <c r="D375" s="48" t="s">
        <v>63</v>
      </c>
      <c r="E375" s="48" t="s">
        <v>18</v>
      </c>
      <c r="F375" s="65" t="e">
        <f>IF(#REF!="XXXXX",0,#REF!)</f>
        <v>#REF!</v>
      </c>
      <c r="G375" s="69"/>
      <c r="H375" s="69"/>
      <c r="I375" s="69">
        <v>30</v>
      </c>
      <c r="J375" s="63">
        <v>7</v>
      </c>
    </row>
    <row r="376" spans="1:10" s="48" customFormat="1" ht="14.25">
      <c r="A376" s="74" t="e">
        <f t="shared" si="5"/>
        <v>#REF!</v>
      </c>
      <c r="B376" s="63" t="e">
        <f>#REF!</f>
        <v>#REF!</v>
      </c>
      <c r="C376" s="60" t="s">
        <v>188</v>
      </c>
      <c r="D376" s="48" t="s">
        <v>63</v>
      </c>
      <c r="E376" s="48" t="s">
        <v>18</v>
      </c>
      <c r="F376" s="65" t="e">
        <f>IF(#REF!="XXXXX",0,#REF!)</f>
        <v>#REF!</v>
      </c>
      <c r="G376" s="69"/>
      <c r="H376" s="69"/>
      <c r="I376" s="69">
        <v>30</v>
      </c>
      <c r="J376" s="63">
        <v>8</v>
      </c>
    </row>
    <row r="377" spans="1:10" s="48" customFormat="1" ht="14.25">
      <c r="A377" s="74" t="e">
        <f t="shared" si="5"/>
        <v>#REF!</v>
      </c>
      <c r="B377" s="63" t="e">
        <f>#REF!</f>
        <v>#REF!</v>
      </c>
      <c r="C377" s="60" t="s">
        <v>188</v>
      </c>
      <c r="D377" s="48" t="s">
        <v>63</v>
      </c>
      <c r="E377" s="48" t="s">
        <v>18</v>
      </c>
      <c r="F377" s="65" t="e">
        <f>IF(#REF!="XXXXX",0,#REF!)</f>
        <v>#REF!</v>
      </c>
      <c r="G377" s="69"/>
      <c r="H377" s="69"/>
      <c r="I377" s="69">
        <v>30</v>
      </c>
      <c r="J377" s="63">
        <v>9</v>
      </c>
    </row>
    <row r="378" spans="1:10" s="48" customFormat="1" ht="14.25">
      <c r="A378" s="74" t="e">
        <f t="shared" si="5"/>
        <v>#REF!</v>
      </c>
      <c r="B378" s="63" t="e">
        <f>#REF!</f>
        <v>#REF!</v>
      </c>
      <c r="C378" s="60" t="s">
        <v>189</v>
      </c>
      <c r="D378" s="48" t="s">
        <v>63</v>
      </c>
      <c r="E378" s="48" t="s">
        <v>18</v>
      </c>
      <c r="F378" s="65" t="e">
        <f>IF(#REF!="XXXXX",0,#REF!)</f>
        <v>#REF!</v>
      </c>
      <c r="G378" s="69"/>
      <c r="H378" s="69"/>
      <c r="I378" s="69">
        <v>32</v>
      </c>
      <c r="J378" s="63">
        <v>0</v>
      </c>
    </row>
    <row r="379" spans="1:10" s="48" customFormat="1" ht="14.25">
      <c r="A379" s="74" t="e">
        <f t="shared" si="5"/>
        <v>#REF!</v>
      </c>
      <c r="B379" s="63" t="e">
        <f>#REF!</f>
        <v>#REF!</v>
      </c>
      <c r="C379" s="60" t="s">
        <v>189</v>
      </c>
      <c r="D379" s="48" t="s">
        <v>63</v>
      </c>
      <c r="E379" s="48" t="s">
        <v>18</v>
      </c>
      <c r="F379" s="65" t="e">
        <f>IF(#REF!="XXXXX",0,#REF!)</f>
        <v>#REF!</v>
      </c>
      <c r="G379" s="69"/>
      <c r="H379" s="69"/>
      <c r="I379" s="69">
        <v>32</v>
      </c>
      <c r="J379" s="63">
        <v>1</v>
      </c>
    </row>
    <row r="380" spans="1:10" s="48" customFormat="1" ht="14.25">
      <c r="A380" s="74" t="e">
        <f t="shared" si="5"/>
        <v>#REF!</v>
      </c>
      <c r="B380" s="63" t="e">
        <f>#REF!</f>
        <v>#REF!</v>
      </c>
      <c r="C380" s="60" t="s">
        <v>189</v>
      </c>
      <c r="D380" s="48" t="s">
        <v>63</v>
      </c>
      <c r="E380" s="48" t="s">
        <v>18</v>
      </c>
      <c r="F380" s="65" t="e">
        <f>IF(#REF!="XXXXX",0,#REF!)</f>
        <v>#REF!</v>
      </c>
      <c r="G380" s="69"/>
      <c r="H380" s="69"/>
      <c r="I380" s="69">
        <v>32</v>
      </c>
      <c r="J380" s="63">
        <v>2</v>
      </c>
    </row>
    <row r="381" spans="1:10" s="48" customFormat="1" ht="14.25">
      <c r="A381" s="74" t="e">
        <f t="shared" si="5"/>
        <v>#REF!</v>
      </c>
      <c r="B381" s="63" t="e">
        <f>#REF!</f>
        <v>#REF!</v>
      </c>
      <c r="C381" s="60" t="s">
        <v>189</v>
      </c>
      <c r="D381" s="48" t="s">
        <v>63</v>
      </c>
      <c r="E381" s="48" t="s">
        <v>18</v>
      </c>
      <c r="F381" s="65" t="e">
        <f>IF(#REF!="XXXXX",0,#REF!)</f>
        <v>#REF!</v>
      </c>
      <c r="G381" s="69"/>
      <c r="H381" s="69"/>
      <c r="I381" s="69">
        <v>32</v>
      </c>
      <c r="J381" s="63">
        <v>3</v>
      </c>
    </row>
    <row r="382" spans="1:10" s="48" customFormat="1" ht="14.25">
      <c r="A382" s="74" t="e">
        <f t="shared" si="5"/>
        <v>#REF!</v>
      </c>
      <c r="B382" s="63" t="e">
        <f>#REF!</f>
        <v>#REF!</v>
      </c>
      <c r="C382" s="60" t="s">
        <v>189</v>
      </c>
      <c r="D382" s="48" t="s">
        <v>63</v>
      </c>
      <c r="E382" s="48" t="s">
        <v>18</v>
      </c>
      <c r="F382" s="65" t="e">
        <f>IF(#REF!="XXXXX",0,#REF!)</f>
        <v>#REF!</v>
      </c>
      <c r="G382" s="69"/>
      <c r="H382" s="69"/>
      <c r="I382" s="69">
        <v>32</v>
      </c>
      <c r="J382" s="63">
        <v>4</v>
      </c>
    </row>
    <row r="383" spans="1:10" s="48" customFormat="1" ht="14.25">
      <c r="A383" s="74" t="e">
        <f t="shared" si="5"/>
        <v>#REF!</v>
      </c>
      <c r="B383" s="63" t="e">
        <f>#REF!</f>
        <v>#REF!</v>
      </c>
      <c r="C383" s="60" t="s">
        <v>189</v>
      </c>
      <c r="D383" s="48" t="s">
        <v>63</v>
      </c>
      <c r="E383" s="48" t="s">
        <v>18</v>
      </c>
      <c r="F383" s="65" t="e">
        <f>IF(#REF!="XXXXX",0,#REF!)</f>
        <v>#REF!</v>
      </c>
      <c r="G383" s="69"/>
      <c r="H383" s="69"/>
      <c r="I383" s="69">
        <v>32</v>
      </c>
      <c r="J383" s="63">
        <v>5</v>
      </c>
    </row>
    <row r="384" spans="1:10" s="48" customFormat="1" ht="14.25">
      <c r="A384" s="74" t="e">
        <f t="shared" si="5"/>
        <v>#REF!</v>
      </c>
      <c r="B384" s="63" t="e">
        <f>#REF!</f>
        <v>#REF!</v>
      </c>
      <c r="C384" s="60" t="s">
        <v>189</v>
      </c>
      <c r="D384" s="48" t="s">
        <v>63</v>
      </c>
      <c r="E384" s="48" t="s">
        <v>18</v>
      </c>
      <c r="F384" s="65" t="e">
        <f>IF(#REF!="XXXXX",0,#REF!)</f>
        <v>#REF!</v>
      </c>
      <c r="G384" s="69"/>
      <c r="H384" s="69"/>
      <c r="I384" s="69">
        <v>32</v>
      </c>
      <c r="J384" s="63">
        <v>7</v>
      </c>
    </row>
    <row r="385" spans="1:10" s="48" customFormat="1" ht="14.25">
      <c r="A385" s="74" t="e">
        <f t="shared" si="5"/>
        <v>#REF!</v>
      </c>
      <c r="B385" s="63" t="e">
        <f>#REF!</f>
        <v>#REF!</v>
      </c>
      <c r="C385" s="60" t="s">
        <v>189</v>
      </c>
      <c r="D385" s="48" t="s">
        <v>63</v>
      </c>
      <c r="E385" s="48" t="s">
        <v>18</v>
      </c>
      <c r="F385" s="65" t="e">
        <f>IF(#REF!="XXXXX",0,#REF!)</f>
        <v>#REF!</v>
      </c>
      <c r="G385" s="69"/>
      <c r="H385" s="69"/>
      <c r="I385" s="69">
        <v>32</v>
      </c>
      <c r="J385" s="63">
        <v>8</v>
      </c>
    </row>
    <row r="386" spans="1:10" s="48" customFormat="1" ht="14.25">
      <c r="A386" s="74" t="e">
        <f t="shared" si="5"/>
        <v>#REF!</v>
      </c>
      <c r="B386" s="63" t="e">
        <f>#REF!</f>
        <v>#REF!</v>
      </c>
      <c r="C386" s="60" t="s">
        <v>189</v>
      </c>
      <c r="D386" s="48" t="s">
        <v>63</v>
      </c>
      <c r="E386" s="48" t="s">
        <v>18</v>
      </c>
      <c r="F386" s="65" t="e">
        <f>IF(#REF!="XXXXX",0,#REF!)</f>
        <v>#REF!</v>
      </c>
      <c r="G386" s="69"/>
      <c r="H386" s="69"/>
      <c r="I386" s="69">
        <v>32</v>
      </c>
      <c r="J386" s="63">
        <v>9</v>
      </c>
    </row>
    <row r="387" spans="1:10" s="48" customFormat="1" ht="14.25">
      <c r="A387" s="74" t="e">
        <f t="shared" si="5"/>
        <v>#REF!</v>
      </c>
      <c r="B387" s="63" t="e">
        <f>#REF!</f>
        <v>#REF!</v>
      </c>
      <c r="C387" s="60" t="s">
        <v>167</v>
      </c>
      <c r="D387" s="48" t="s">
        <v>63</v>
      </c>
      <c r="E387" s="48" t="s">
        <v>18</v>
      </c>
      <c r="F387" s="65" t="e">
        <f>IF(#REF!="XXXXX",0,#REF!)</f>
        <v>#REF!</v>
      </c>
      <c r="G387" s="69"/>
      <c r="H387" s="69"/>
      <c r="I387" s="69">
        <v>34</v>
      </c>
      <c r="J387" s="63">
        <v>0</v>
      </c>
    </row>
    <row r="388" spans="1:10" s="48" customFormat="1" ht="14.25">
      <c r="A388" s="74" t="e">
        <f t="shared" si="5"/>
        <v>#REF!</v>
      </c>
      <c r="B388" s="63" t="e">
        <f>#REF!</f>
        <v>#REF!</v>
      </c>
      <c r="C388" s="60" t="s">
        <v>167</v>
      </c>
      <c r="D388" s="48" t="s">
        <v>63</v>
      </c>
      <c r="E388" s="48" t="s">
        <v>18</v>
      </c>
      <c r="F388" s="65" t="e">
        <f>IF(#REF!="XXXXX",0,#REF!)</f>
        <v>#REF!</v>
      </c>
      <c r="G388" s="69"/>
      <c r="H388" s="69"/>
      <c r="I388" s="69">
        <v>34</v>
      </c>
      <c r="J388" s="63">
        <v>1</v>
      </c>
    </row>
    <row r="389" spans="1:10" s="48" customFormat="1" ht="14.25">
      <c r="A389" s="74" t="e">
        <f t="shared" ref="A389:A452" si="6">A388</f>
        <v>#REF!</v>
      </c>
      <c r="B389" s="63" t="e">
        <f>#REF!</f>
        <v>#REF!</v>
      </c>
      <c r="C389" s="60" t="s">
        <v>167</v>
      </c>
      <c r="D389" s="48" t="s">
        <v>63</v>
      </c>
      <c r="E389" s="48" t="s">
        <v>18</v>
      </c>
      <c r="F389" s="65" t="e">
        <f>IF(#REF!="XXXXX",0,#REF!)</f>
        <v>#REF!</v>
      </c>
      <c r="G389" s="69"/>
      <c r="H389" s="69"/>
      <c r="I389" s="69">
        <v>34</v>
      </c>
      <c r="J389" s="63">
        <v>2</v>
      </c>
    </row>
    <row r="390" spans="1:10" s="48" customFormat="1" ht="14.25">
      <c r="A390" s="74" t="e">
        <f t="shared" si="6"/>
        <v>#REF!</v>
      </c>
      <c r="B390" s="63" t="e">
        <f>#REF!</f>
        <v>#REF!</v>
      </c>
      <c r="C390" s="60" t="s">
        <v>167</v>
      </c>
      <c r="D390" s="48" t="s">
        <v>63</v>
      </c>
      <c r="E390" s="48" t="s">
        <v>18</v>
      </c>
      <c r="F390" s="65" t="e">
        <f>IF(#REF!="XXXXX",0,#REF!)</f>
        <v>#REF!</v>
      </c>
      <c r="G390" s="69"/>
      <c r="H390" s="69"/>
      <c r="I390" s="69">
        <v>34</v>
      </c>
      <c r="J390" s="63">
        <v>3</v>
      </c>
    </row>
    <row r="391" spans="1:10" s="48" customFormat="1" ht="14.25">
      <c r="A391" s="74" t="e">
        <f t="shared" si="6"/>
        <v>#REF!</v>
      </c>
      <c r="B391" s="63" t="e">
        <f>#REF!</f>
        <v>#REF!</v>
      </c>
      <c r="C391" s="60" t="s">
        <v>167</v>
      </c>
      <c r="D391" s="48" t="s">
        <v>63</v>
      </c>
      <c r="E391" s="48" t="s">
        <v>18</v>
      </c>
      <c r="F391" s="65" t="e">
        <f>IF(#REF!="XXXXX",0,#REF!)</f>
        <v>#REF!</v>
      </c>
      <c r="G391" s="69"/>
      <c r="H391" s="69"/>
      <c r="I391" s="69">
        <v>34</v>
      </c>
      <c r="J391" s="63">
        <v>4</v>
      </c>
    </row>
    <row r="392" spans="1:10" s="48" customFormat="1" ht="14.25">
      <c r="A392" s="74" t="e">
        <f t="shared" si="6"/>
        <v>#REF!</v>
      </c>
      <c r="B392" s="63" t="e">
        <f>#REF!</f>
        <v>#REF!</v>
      </c>
      <c r="C392" s="60" t="s">
        <v>167</v>
      </c>
      <c r="D392" s="48" t="s">
        <v>63</v>
      </c>
      <c r="E392" s="48" t="s">
        <v>18</v>
      </c>
      <c r="F392" s="65" t="e">
        <f>IF(#REF!="XXXXX",0,#REF!)</f>
        <v>#REF!</v>
      </c>
      <c r="G392" s="69"/>
      <c r="H392" s="69"/>
      <c r="I392" s="69">
        <v>34</v>
      </c>
      <c r="J392" s="63">
        <v>5</v>
      </c>
    </row>
    <row r="393" spans="1:10" s="48" customFormat="1" ht="14.25">
      <c r="A393" s="74" t="e">
        <f t="shared" si="6"/>
        <v>#REF!</v>
      </c>
      <c r="B393" s="63" t="e">
        <f>#REF!</f>
        <v>#REF!</v>
      </c>
      <c r="C393" s="60" t="s">
        <v>167</v>
      </c>
      <c r="D393" s="48" t="s">
        <v>63</v>
      </c>
      <c r="E393" s="48" t="s">
        <v>18</v>
      </c>
      <c r="F393" s="65" t="e">
        <f>IF(#REF!="XXXXX",0,#REF!)</f>
        <v>#REF!</v>
      </c>
      <c r="G393" s="69"/>
      <c r="H393" s="69"/>
      <c r="I393" s="69">
        <v>34</v>
      </c>
      <c r="J393" s="63">
        <v>7</v>
      </c>
    </row>
    <row r="394" spans="1:10" s="48" customFormat="1" ht="14.25">
      <c r="A394" s="74" t="e">
        <f t="shared" si="6"/>
        <v>#REF!</v>
      </c>
      <c r="B394" s="63" t="e">
        <f>#REF!</f>
        <v>#REF!</v>
      </c>
      <c r="C394" s="60" t="s">
        <v>167</v>
      </c>
      <c r="D394" s="48" t="s">
        <v>63</v>
      </c>
      <c r="E394" s="48" t="s">
        <v>18</v>
      </c>
      <c r="F394" s="65" t="e">
        <f>IF(#REF!="XXXXX",0,#REF!)</f>
        <v>#REF!</v>
      </c>
      <c r="G394" s="69"/>
      <c r="H394" s="69"/>
      <c r="I394" s="69">
        <v>34</v>
      </c>
      <c r="J394" s="63">
        <v>8</v>
      </c>
    </row>
    <row r="395" spans="1:10" s="48" customFormat="1" ht="14.25">
      <c r="A395" s="74" t="e">
        <f t="shared" si="6"/>
        <v>#REF!</v>
      </c>
      <c r="B395" s="63" t="e">
        <f>#REF!</f>
        <v>#REF!</v>
      </c>
      <c r="C395" s="60" t="s">
        <v>167</v>
      </c>
      <c r="D395" s="48" t="s">
        <v>63</v>
      </c>
      <c r="E395" s="48" t="s">
        <v>18</v>
      </c>
      <c r="F395" s="65" t="e">
        <f>IF(#REF!="XXXXX",0,#REF!)</f>
        <v>#REF!</v>
      </c>
      <c r="G395" s="69"/>
      <c r="H395" s="69"/>
      <c r="I395" s="69">
        <v>34</v>
      </c>
      <c r="J395" s="63">
        <v>9</v>
      </c>
    </row>
    <row r="396" spans="1:10" s="48" customFormat="1" ht="14.25">
      <c r="A396" s="74" t="e">
        <f t="shared" si="6"/>
        <v>#REF!</v>
      </c>
      <c r="B396" s="63" t="e">
        <f>#REF!</f>
        <v>#REF!</v>
      </c>
      <c r="C396" s="60" t="s">
        <v>120</v>
      </c>
      <c r="D396" s="48" t="s">
        <v>63</v>
      </c>
      <c r="E396" s="48" t="s">
        <v>18</v>
      </c>
      <c r="F396" s="65" t="e">
        <f>IF(#REF!="XXXXX",0,#REF!)</f>
        <v>#REF!</v>
      </c>
      <c r="G396" s="70"/>
      <c r="H396" s="70"/>
      <c r="I396" s="69">
        <v>36</v>
      </c>
      <c r="J396" s="63">
        <v>0</v>
      </c>
    </row>
    <row r="397" spans="1:10" s="48" customFormat="1" ht="14.25">
      <c r="A397" s="74" t="e">
        <f t="shared" si="6"/>
        <v>#REF!</v>
      </c>
      <c r="B397" s="63" t="e">
        <f>#REF!</f>
        <v>#REF!</v>
      </c>
      <c r="C397" s="60" t="s">
        <v>120</v>
      </c>
      <c r="D397" s="48" t="s">
        <v>63</v>
      </c>
      <c r="E397" s="48" t="s">
        <v>18</v>
      </c>
      <c r="F397" s="65" t="e">
        <f>IF(#REF!="XXXXX",0,#REF!)</f>
        <v>#REF!</v>
      </c>
      <c r="G397" s="70"/>
      <c r="H397" s="70"/>
      <c r="I397" s="69">
        <v>36</v>
      </c>
      <c r="J397" s="63">
        <v>1</v>
      </c>
    </row>
    <row r="398" spans="1:10" s="48" customFormat="1" ht="14.25">
      <c r="A398" s="74" t="e">
        <f t="shared" si="6"/>
        <v>#REF!</v>
      </c>
      <c r="B398" s="63" t="e">
        <f>#REF!</f>
        <v>#REF!</v>
      </c>
      <c r="C398" s="60" t="s">
        <v>120</v>
      </c>
      <c r="D398" s="48" t="s">
        <v>63</v>
      </c>
      <c r="E398" s="48" t="s">
        <v>18</v>
      </c>
      <c r="F398" s="65" t="e">
        <f>IF(#REF!="XXXXX",0,#REF!)</f>
        <v>#REF!</v>
      </c>
      <c r="G398" s="70"/>
      <c r="H398" s="70"/>
      <c r="I398" s="69">
        <v>36</v>
      </c>
      <c r="J398" s="63">
        <v>2</v>
      </c>
    </row>
    <row r="399" spans="1:10" s="48" customFormat="1" ht="14.25">
      <c r="A399" s="74" t="e">
        <f t="shared" si="6"/>
        <v>#REF!</v>
      </c>
      <c r="B399" s="63" t="e">
        <f>#REF!</f>
        <v>#REF!</v>
      </c>
      <c r="C399" s="60" t="s">
        <v>120</v>
      </c>
      <c r="D399" s="48" t="s">
        <v>63</v>
      </c>
      <c r="E399" s="48" t="s">
        <v>18</v>
      </c>
      <c r="F399" s="65" t="e">
        <f>IF(#REF!="XXXXX",0,#REF!)</f>
        <v>#REF!</v>
      </c>
      <c r="G399" s="70"/>
      <c r="H399" s="70"/>
      <c r="I399" s="69">
        <v>36</v>
      </c>
      <c r="J399" s="63">
        <v>3</v>
      </c>
    </row>
    <row r="400" spans="1:10" s="48" customFormat="1" ht="14.25">
      <c r="A400" s="74" t="e">
        <f t="shared" si="6"/>
        <v>#REF!</v>
      </c>
      <c r="B400" s="63" t="e">
        <f>#REF!</f>
        <v>#REF!</v>
      </c>
      <c r="C400" s="60" t="s">
        <v>120</v>
      </c>
      <c r="D400" s="48" t="s">
        <v>63</v>
      </c>
      <c r="E400" s="48" t="s">
        <v>18</v>
      </c>
      <c r="F400" s="65" t="e">
        <f>IF(#REF!="XXXXX",0,#REF!)</f>
        <v>#REF!</v>
      </c>
      <c r="G400" s="70"/>
      <c r="H400" s="70"/>
      <c r="I400" s="69">
        <v>36</v>
      </c>
      <c r="J400" s="63">
        <v>4</v>
      </c>
    </row>
    <row r="401" spans="1:10" s="48" customFormat="1" ht="14.25">
      <c r="A401" s="74" t="e">
        <f t="shared" si="6"/>
        <v>#REF!</v>
      </c>
      <c r="B401" s="63" t="e">
        <f>#REF!</f>
        <v>#REF!</v>
      </c>
      <c r="C401" s="60" t="s">
        <v>120</v>
      </c>
      <c r="D401" s="48" t="s">
        <v>63</v>
      </c>
      <c r="E401" s="48" t="s">
        <v>18</v>
      </c>
      <c r="F401" s="65" t="e">
        <f>IF(#REF!="XXXXX",0,#REF!)</f>
        <v>#REF!</v>
      </c>
      <c r="G401" s="70"/>
      <c r="H401" s="70"/>
      <c r="I401" s="69">
        <v>36</v>
      </c>
      <c r="J401" s="63">
        <v>5</v>
      </c>
    </row>
    <row r="402" spans="1:10" s="48" customFormat="1" ht="14.25">
      <c r="A402" s="74" t="e">
        <f t="shared" si="6"/>
        <v>#REF!</v>
      </c>
      <c r="B402" s="63" t="e">
        <f>#REF!</f>
        <v>#REF!</v>
      </c>
      <c r="C402" s="60" t="s">
        <v>120</v>
      </c>
      <c r="D402" s="48" t="s">
        <v>63</v>
      </c>
      <c r="E402" s="48" t="s">
        <v>18</v>
      </c>
      <c r="F402" s="65" t="e">
        <f>IF(#REF!="XXXXX",0,#REF!)</f>
        <v>#REF!</v>
      </c>
      <c r="G402" s="70"/>
      <c r="H402" s="70"/>
      <c r="I402" s="69">
        <v>36</v>
      </c>
      <c r="J402" s="63">
        <v>7</v>
      </c>
    </row>
    <row r="403" spans="1:10" s="48" customFormat="1" ht="14.25">
      <c r="A403" s="74" t="e">
        <f t="shared" si="6"/>
        <v>#REF!</v>
      </c>
      <c r="B403" s="63" t="e">
        <f>#REF!</f>
        <v>#REF!</v>
      </c>
      <c r="C403" s="60" t="s">
        <v>120</v>
      </c>
      <c r="D403" s="48" t="s">
        <v>63</v>
      </c>
      <c r="E403" s="48" t="s">
        <v>18</v>
      </c>
      <c r="F403" s="65" t="e">
        <f>IF(#REF!="XXXXX",0,#REF!)</f>
        <v>#REF!</v>
      </c>
      <c r="G403" s="70"/>
      <c r="H403" s="70"/>
      <c r="I403" s="69">
        <v>36</v>
      </c>
      <c r="J403" s="63">
        <v>8</v>
      </c>
    </row>
    <row r="404" spans="1:10" s="48" customFormat="1" ht="14.25">
      <c r="A404" s="74" t="e">
        <f t="shared" si="6"/>
        <v>#REF!</v>
      </c>
      <c r="B404" s="63" t="e">
        <f>#REF!</f>
        <v>#REF!</v>
      </c>
      <c r="C404" s="60" t="s">
        <v>120</v>
      </c>
      <c r="D404" s="48" t="s">
        <v>63</v>
      </c>
      <c r="E404" s="48" t="s">
        <v>18</v>
      </c>
      <c r="F404" s="65" t="e">
        <f>IF(#REF!="XXXXX",0,#REF!)</f>
        <v>#REF!</v>
      </c>
      <c r="G404" s="70"/>
      <c r="H404" s="70"/>
      <c r="I404" s="69">
        <v>36</v>
      </c>
      <c r="J404" s="63">
        <v>9</v>
      </c>
    </row>
    <row r="405" spans="1:10" s="48" customFormat="1" ht="14.25">
      <c r="A405" s="74" t="e">
        <f t="shared" si="6"/>
        <v>#REF!</v>
      </c>
      <c r="B405" s="63" t="e">
        <f>#REF!</f>
        <v>#REF!</v>
      </c>
      <c r="C405" s="60" t="s">
        <v>121</v>
      </c>
      <c r="D405" s="48" t="s">
        <v>63</v>
      </c>
      <c r="E405" s="48" t="s">
        <v>18</v>
      </c>
      <c r="F405" s="65" t="e">
        <f>IF(#REF!="XXXXX",0,#REF!)</f>
        <v>#REF!</v>
      </c>
      <c r="G405" s="70"/>
      <c r="H405" s="70"/>
      <c r="I405" s="69">
        <v>38</v>
      </c>
      <c r="J405" s="63">
        <v>0</v>
      </c>
    </row>
    <row r="406" spans="1:10" s="48" customFormat="1" ht="14.25">
      <c r="A406" s="74" t="e">
        <f t="shared" si="6"/>
        <v>#REF!</v>
      </c>
      <c r="B406" s="63" t="e">
        <f>#REF!</f>
        <v>#REF!</v>
      </c>
      <c r="C406" s="60" t="s">
        <v>121</v>
      </c>
      <c r="D406" s="48" t="s">
        <v>63</v>
      </c>
      <c r="E406" s="48" t="s">
        <v>18</v>
      </c>
      <c r="F406" s="65" t="e">
        <f>IF(#REF!="XXXXX",0,#REF!)</f>
        <v>#REF!</v>
      </c>
      <c r="G406" s="70"/>
      <c r="H406" s="70"/>
      <c r="I406" s="69">
        <v>38</v>
      </c>
      <c r="J406" s="63">
        <v>1</v>
      </c>
    </row>
    <row r="407" spans="1:10" s="48" customFormat="1" ht="14.25">
      <c r="A407" s="74" t="e">
        <f t="shared" si="6"/>
        <v>#REF!</v>
      </c>
      <c r="B407" s="63" t="e">
        <f>#REF!</f>
        <v>#REF!</v>
      </c>
      <c r="C407" s="60" t="s">
        <v>121</v>
      </c>
      <c r="D407" s="48" t="s">
        <v>63</v>
      </c>
      <c r="E407" s="48" t="s">
        <v>18</v>
      </c>
      <c r="F407" s="65" t="e">
        <f>IF(#REF!="XXXXX",0,#REF!)</f>
        <v>#REF!</v>
      </c>
      <c r="G407" s="70"/>
      <c r="H407" s="70"/>
      <c r="I407" s="69">
        <v>38</v>
      </c>
      <c r="J407" s="63">
        <v>2</v>
      </c>
    </row>
    <row r="408" spans="1:10" s="48" customFormat="1" ht="14.25">
      <c r="A408" s="74" t="e">
        <f t="shared" si="6"/>
        <v>#REF!</v>
      </c>
      <c r="B408" s="63" t="e">
        <f>#REF!</f>
        <v>#REF!</v>
      </c>
      <c r="C408" s="60" t="s">
        <v>121</v>
      </c>
      <c r="D408" s="48" t="s">
        <v>63</v>
      </c>
      <c r="E408" s="48" t="s">
        <v>18</v>
      </c>
      <c r="F408" s="65" t="e">
        <f>IF(#REF!="XXXXX",0,#REF!)</f>
        <v>#REF!</v>
      </c>
      <c r="G408" s="70"/>
      <c r="H408" s="70"/>
      <c r="I408" s="69">
        <v>38</v>
      </c>
      <c r="J408" s="63">
        <v>3</v>
      </c>
    </row>
    <row r="409" spans="1:10" s="48" customFormat="1" ht="14.25">
      <c r="A409" s="74" t="e">
        <f t="shared" si="6"/>
        <v>#REF!</v>
      </c>
      <c r="B409" s="63" t="e">
        <f>#REF!</f>
        <v>#REF!</v>
      </c>
      <c r="C409" s="60" t="s">
        <v>121</v>
      </c>
      <c r="D409" s="48" t="s">
        <v>63</v>
      </c>
      <c r="E409" s="48" t="s">
        <v>18</v>
      </c>
      <c r="F409" s="65" t="e">
        <f>IF(#REF!="XXXXX",0,#REF!)</f>
        <v>#REF!</v>
      </c>
      <c r="G409" s="70"/>
      <c r="H409" s="70"/>
      <c r="I409" s="69">
        <v>38</v>
      </c>
      <c r="J409" s="63">
        <v>4</v>
      </c>
    </row>
    <row r="410" spans="1:10" s="48" customFormat="1" ht="14.25">
      <c r="A410" s="74" t="e">
        <f t="shared" si="6"/>
        <v>#REF!</v>
      </c>
      <c r="B410" s="63" t="e">
        <f>#REF!</f>
        <v>#REF!</v>
      </c>
      <c r="C410" s="60" t="s">
        <v>121</v>
      </c>
      <c r="D410" s="48" t="s">
        <v>63</v>
      </c>
      <c r="E410" s="48" t="s">
        <v>18</v>
      </c>
      <c r="F410" s="65" t="e">
        <f>IF(#REF!="XXXXX",0,#REF!)</f>
        <v>#REF!</v>
      </c>
      <c r="G410" s="70"/>
      <c r="H410" s="70"/>
      <c r="I410" s="69">
        <v>38</v>
      </c>
      <c r="J410" s="63">
        <v>5</v>
      </c>
    </row>
    <row r="411" spans="1:10" s="48" customFormat="1" ht="14.25">
      <c r="A411" s="74" t="e">
        <f t="shared" si="6"/>
        <v>#REF!</v>
      </c>
      <c r="B411" s="63" t="e">
        <f>#REF!</f>
        <v>#REF!</v>
      </c>
      <c r="C411" s="60" t="s">
        <v>121</v>
      </c>
      <c r="D411" s="48" t="s">
        <v>63</v>
      </c>
      <c r="E411" s="48" t="s">
        <v>18</v>
      </c>
      <c r="F411" s="65" t="e">
        <f>IF(#REF!="XXXXX",0,#REF!)</f>
        <v>#REF!</v>
      </c>
      <c r="G411" s="70"/>
      <c r="H411" s="70"/>
      <c r="I411" s="69">
        <v>38</v>
      </c>
      <c r="J411" s="63">
        <v>7</v>
      </c>
    </row>
    <row r="412" spans="1:10" s="48" customFormat="1" ht="14.25">
      <c r="A412" s="74" t="e">
        <f t="shared" si="6"/>
        <v>#REF!</v>
      </c>
      <c r="B412" s="63" t="e">
        <f>#REF!</f>
        <v>#REF!</v>
      </c>
      <c r="C412" s="60" t="s">
        <v>121</v>
      </c>
      <c r="D412" s="48" t="s">
        <v>63</v>
      </c>
      <c r="E412" s="48" t="s">
        <v>18</v>
      </c>
      <c r="F412" s="65" t="e">
        <f>IF(#REF!="XXXXX",0,#REF!)</f>
        <v>#REF!</v>
      </c>
      <c r="G412" s="70"/>
      <c r="H412" s="70"/>
      <c r="I412" s="69">
        <v>38</v>
      </c>
      <c r="J412" s="63">
        <v>8</v>
      </c>
    </row>
    <row r="413" spans="1:10" s="48" customFormat="1" ht="14.25">
      <c r="A413" s="74" t="e">
        <f t="shared" si="6"/>
        <v>#REF!</v>
      </c>
      <c r="B413" s="63" t="e">
        <f>#REF!</f>
        <v>#REF!</v>
      </c>
      <c r="C413" s="60" t="s">
        <v>121</v>
      </c>
      <c r="D413" s="48" t="s">
        <v>63</v>
      </c>
      <c r="E413" s="48" t="s">
        <v>18</v>
      </c>
      <c r="F413" s="65" t="e">
        <f>IF(#REF!="XXXXX",0,#REF!)</f>
        <v>#REF!</v>
      </c>
      <c r="G413" s="70"/>
      <c r="H413" s="70"/>
      <c r="I413" s="69">
        <v>38</v>
      </c>
      <c r="J413" s="63">
        <v>9</v>
      </c>
    </row>
    <row r="414" spans="1:10" s="48" customFormat="1" ht="14.25">
      <c r="A414" s="74" t="e">
        <f t="shared" si="6"/>
        <v>#REF!</v>
      </c>
      <c r="B414" s="63" t="e">
        <f>#REF!</f>
        <v>#REF!</v>
      </c>
      <c r="C414" s="60" t="s">
        <v>123</v>
      </c>
      <c r="D414" s="48" t="s">
        <v>63</v>
      </c>
      <c r="E414" s="48" t="s">
        <v>18</v>
      </c>
      <c r="F414" s="65" t="e">
        <f>IF(#REF!="XXXXX",0,#REF!)</f>
        <v>#REF!</v>
      </c>
      <c r="G414" s="70"/>
      <c r="H414" s="70"/>
      <c r="I414" s="69">
        <v>40</v>
      </c>
      <c r="J414" s="63">
        <v>0</v>
      </c>
    </row>
    <row r="415" spans="1:10" s="48" customFormat="1" ht="14.25">
      <c r="A415" s="74" t="e">
        <f t="shared" si="6"/>
        <v>#REF!</v>
      </c>
      <c r="B415" s="63" t="e">
        <f>#REF!</f>
        <v>#REF!</v>
      </c>
      <c r="C415" s="60" t="s">
        <v>123</v>
      </c>
      <c r="D415" s="48" t="s">
        <v>63</v>
      </c>
      <c r="E415" s="48" t="s">
        <v>18</v>
      </c>
      <c r="F415" s="65" t="e">
        <f>IF(#REF!="XXXXX",0,#REF!)</f>
        <v>#REF!</v>
      </c>
      <c r="G415" s="70"/>
      <c r="H415" s="70"/>
      <c r="I415" s="69">
        <v>40</v>
      </c>
      <c r="J415" s="63">
        <v>1</v>
      </c>
    </row>
    <row r="416" spans="1:10" s="48" customFormat="1" ht="14.25">
      <c r="A416" s="74" t="e">
        <f t="shared" si="6"/>
        <v>#REF!</v>
      </c>
      <c r="B416" s="63" t="e">
        <f>#REF!</f>
        <v>#REF!</v>
      </c>
      <c r="C416" s="60" t="s">
        <v>123</v>
      </c>
      <c r="D416" s="48" t="s">
        <v>63</v>
      </c>
      <c r="E416" s="48" t="s">
        <v>18</v>
      </c>
      <c r="F416" s="65" t="e">
        <f>IF(#REF!="XXXXX",0,#REF!)</f>
        <v>#REF!</v>
      </c>
      <c r="G416" s="70"/>
      <c r="H416" s="70"/>
      <c r="I416" s="69">
        <v>40</v>
      </c>
      <c r="J416" s="63">
        <v>2</v>
      </c>
    </row>
    <row r="417" spans="1:10" s="48" customFormat="1" ht="14.25">
      <c r="A417" s="74" t="e">
        <f t="shared" si="6"/>
        <v>#REF!</v>
      </c>
      <c r="B417" s="63" t="e">
        <f>#REF!</f>
        <v>#REF!</v>
      </c>
      <c r="C417" s="60" t="s">
        <v>123</v>
      </c>
      <c r="D417" s="48" t="s">
        <v>63</v>
      </c>
      <c r="E417" s="48" t="s">
        <v>18</v>
      </c>
      <c r="F417" s="65" t="e">
        <f>IF(#REF!="XXXXX",0,#REF!)</f>
        <v>#REF!</v>
      </c>
      <c r="G417" s="70"/>
      <c r="H417" s="70"/>
      <c r="I417" s="69">
        <v>40</v>
      </c>
      <c r="J417" s="63">
        <v>3</v>
      </c>
    </row>
    <row r="418" spans="1:10" s="48" customFormat="1" ht="14.25">
      <c r="A418" s="74" t="e">
        <f t="shared" si="6"/>
        <v>#REF!</v>
      </c>
      <c r="B418" s="63" t="e">
        <f>#REF!</f>
        <v>#REF!</v>
      </c>
      <c r="C418" s="60" t="s">
        <v>123</v>
      </c>
      <c r="D418" s="48" t="s">
        <v>63</v>
      </c>
      <c r="E418" s="48" t="s">
        <v>18</v>
      </c>
      <c r="F418" s="65" t="e">
        <f>IF(#REF!="XXXXX",0,#REF!)</f>
        <v>#REF!</v>
      </c>
      <c r="G418" s="70"/>
      <c r="H418" s="70"/>
      <c r="I418" s="69">
        <v>40</v>
      </c>
      <c r="J418" s="63">
        <v>4</v>
      </c>
    </row>
    <row r="419" spans="1:10" s="48" customFormat="1" ht="14.25">
      <c r="A419" s="74" t="e">
        <f t="shared" si="6"/>
        <v>#REF!</v>
      </c>
      <c r="B419" s="63" t="e">
        <f>#REF!</f>
        <v>#REF!</v>
      </c>
      <c r="C419" s="60" t="s">
        <v>123</v>
      </c>
      <c r="D419" s="48" t="s">
        <v>63</v>
      </c>
      <c r="E419" s="48" t="s">
        <v>18</v>
      </c>
      <c r="F419" s="65" t="e">
        <f>IF(#REF!="XXXXX",0,#REF!)</f>
        <v>#REF!</v>
      </c>
      <c r="G419" s="70"/>
      <c r="H419" s="70"/>
      <c r="I419" s="69">
        <v>40</v>
      </c>
      <c r="J419" s="63">
        <v>5</v>
      </c>
    </row>
    <row r="420" spans="1:10" s="48" customFormat="1" ht="14.25">
      <c r="A420" s="74" t="e">
        <f t="shared" si="6"/>
        <v>#REF!</v>
      </c>
      <c r="B420" s="63" t="e">
        <f>#REF!</f>
        <v>#REF!</v>
      </c>
      <c r="C420" s="60" t="s">
        <v>123</v>
      </c>
      <c r="D420" s="48" t="s">
        <v>63</v>
      </c>
      <c r="E420" s="48" t="s">
        <v>18</v>
      </c>
      <c r="F420" s="65" t="e">
        <f>IF(#REF!="XXXXX",0,#REF!)</f>
        <v>#REF!</v>
      </c>
      <c r="G420" s="70"/>
      <c r="H420" s="70"/>
      <c r="I420" s="69">
        <v>40</v>
      </c>
      <c r="J420" s="63">
        <v>7</v>
      </c>
    </row>
    <row r="421" spans="1:10" s="48" customFormat="1" ht="14.25">
      <c r="A421" s="74" t="e">
        <f t="shared" si="6"/>
        <v>#REF!</v>
      </c>
      <c r="B421" s="63" t="e">
        <f>#REF!</f>
        <v>#REF!</v>
      </c>
      <c r="C421" s="60" t="s">
        <v>123</v>
      </c>
      <c r="D421" s="48" t="s">
        <v>63</v>
      </c>
      <c r="E421" s="48" t="s">
        <v>18</v>
      </c>
      <c r="F421" s="65" t="e">
        <f>IF(#REF!="XXXXX",0,#REF!)</f>
        <v>#REF!</v>
      </c>
      <c r="G421" s="70"/>
      <c r="H421" s="70"/>
      <c r="I421" s="69">
        <v>40</v>
      </c>
      <c r="J421" s="63">
        <v>8</v>
      </c>
    </row>
    <row r="422" spans="1:10" s="48" customFormat="1" ht="14.25">
      <c r="A422" s="74" t="e">
        <f t="shared" si="6"/>
        <v>#REF!</v>
      </c>
      <c r="B422" s="63" t="e">
        <f>#REF!</f>
        <v>#REF!</v>
      </c>
      <c r="C422" s="60" t="s">
        <v>123</v>
      </c>
      <c r="D422" s="48" t="s">
        <v>63</v>
      </c>
      <c r="E422" s="48" t="s">
        <v>18</v>
      </c>
      <c r="F422" s="65" t="e">
        <f>IF(#REF!="XXXXX",0,#REF!)</f>
        <v>#REF!</v>
      </c>
      <c r="G422" s="70"/>
      <c r="H422" s="70"/>
      <c r="I422" s="69">
        <v>40</v>
      </c>
      <c r="J422" s="63">
        <v>9</v>
      </c>
    </row>
    <row r="423" spans="1:10" s="48" customFormat="1" ht="14.25">
      <c r="A423" s="74" t="e">
        <f t="shared" si="6"/>
        <v>#REF!</v>
      </c>
      <c r="B423" s="63" t="e">
        <f>#REF!</f>
        <v>#REF!</v>
      </c>
      <c r="C423" s="60" t="s">
        <v>125</v>
      </c>
      <c r="D423" s="48" t="s">
        <v>63</v>
      </c>
      <c r="E423" s="48" t="s">
        <v>18</v>
      </c>
      <c r="F423" s="65" t="e">
        <f>IF(#REF!="XXXXX",0,#REF!)</f>
        <v>#REF!</v>
      </c>
      <c r="G423" s="70"/>
      <c r="H423" s="70"/>
      <c r="I423" s="69">
        <v>42</v>
      </c>
      <c r="J423" s="63">
        <v>0</v>
      </c>
    </row>
    <row r="424" spans="1:10" s="48" customFormat="1" ht="14.25">
      <c r="A424" s="74" t="e">
        <f t="shared" si="6"/>
        <v>#REF!</v>
      </c>
      <c r="B424" s="63" t="e">
        <f>#REF!</f>
        <v>#REF!</v>
      </c>
      <c r="C424" s="60" t="s">
        <v>125</v>
      </c>
      <c r="D424" s="48" t="s">
        <v>63</v>
      </c>
      <c r="E424" s="48" t="s">
        <v>18</v>
      </c>
      <c r="F424" s="65" t="e">
        <f>IF(#REF!="XXXXX",0,#REF!)</f>
        <v>#REF!</v>
      </c>
      <c r="G424" s="70"/>
      <c r="H424" s="70"/>
      <c r="I424" s="69">
        <v>42</v>
      </c>
      <c r="J424" s="63">
        <v>1</v>
      </c>
    </row>
    <row r="425" spans="1:10" s="48" customFormat="1" ht="14.25">
      <c r="A425" s="74" t="e">
        <f t="shared" si="6"/>
        <v>#REF!</v>
      </c>
      <c r="B425" s="63" t="e">
        <f>#REF!</f>
        <v>#REF!</v>
      </c>
      <c r="C425" s="60" t="s">
        <v>125</v>
      </c>
      <c r="D425" s="48" t="s">
        <v>63</v>
      </c>
      <c r="E425" s="48" t="s">
        <v>18</v>
      </c>
      <c r="F425" s="65" t="e">
        <f>IF(#REF!="XXXXX",0,#REF!)</f>
        <v>#REF!</v>
      </c>
      <c r="G425" s="70"/>
      <c r="H425" s="70"/>
      <c r="I425" s="69">
        <v>42</v>
      </c>
      <c r="J425" s="63">
        <v>2</v>
      </c>
    </row>
    <row r="426" spans="1:10" s="48" customFormat="1" ht="14.25">
      <c r="A426" s="74" t="e">
        <f t="shared" si="6"/>
        <v>#REF!</v>
      </c>
      <c r="B426" s="63" t="e">
        <f>#REF!</f>
        <v>#REF!</v>
      </c>
      <c r="C426" s="60" t="s">
        <v>125</v>
      </c>
      <c r="D426" s="48" t="s">
        <v>63</v>
      </c>
      <c r="E426" s="48" t="s">
        <v>18</v>
      </c>
      <c r="F426" s="65" t="e">
        <f>IF(#REF!="XXXXX",0,#REF!)</f>
        <v>#REF!</v>
      </c>
      <c r="G426" s="70"/>
      <c r="H426" s="70"/>
      <c r="I426" s="69">
        <v>42</v>
      </c>
      <c r="J426" s="63">
        <v>3</v>
      </c>
    </row>
    <row r="427" spans="1:10" s="48" customFormat="1" ht="14.25">
      <c r="A427" s="74" t="e">
        <f t="shared" si="6"/>
        <v>#REF!</v>
      </c>
      <c r="B427" s="63" t="e">
        <f>#REF!</f>
        <v>#REF!</v>
      </c>
      <c r="C427" s="60" t="s">
        <v>125</v>
      </c>
      <c r="D427" s="48" t="s">
        <v>63</v>
      </c>
      <c r="E427" s="48" t="s">
        <v>18</v>
      </c>
      <c r="F427" s="65" t="e">
        <f>IF(#REF!="XXXXX",0,#REF!)</f>
        <v>#REF!</v>
      </c>
      <c r="G427" s="70"/>
      <c r="H427" s="70"/>
      <c r="I427" s="69">
        <v>42</v>
      </c>
      <c r="J427" s="63">
        <v>4</v>
      </c>
    </row>
    <row r="428" spans="1:10" s="48" customFormat="1" ht="14.25">
      <c r="A428" s="74" t="e">
        <f t="shared" si="6"/>
        <v>#REF!</v>
      </c>
      <c r="B428" s="63" t="e">
        <f>#REF!</f>
        <v>#REF!</v>
      </c>
      <c r="C428" s="60" t="s">
        <v>125</v>
      </c>
      <c r="D428" s="48" t="s">
        <v>63</v>
      </c>
      <c r="E428" s="48" t="s">
        <v>18</v>
      </c>
      <c r="F428" s="65" t="e">
        <f>IF(#REF!="XXXXX",0,#REF!)</f>
        <v>#REF!</v>
      </c>
      <c r="G428" s="70"/>
      <c r="H428" s="70"/>
      <c r="I428" s="69">
        <v>42</v>
      </c>
      <c r="J428" s="63">
        <v>5</v>
      </c>
    </row>
    <row r="429" spans="1:10" s="48" customFormat="1" ht="14.25">
      <c r="A429" s="74" t="e">
        <f t="shared" si="6"/>
        <v>#REF!</v>
      </c>
      <c r="B429" s="63" t="e">
        <f>#REF!</f>
        <v>#REF!</v>
      </c>
      <c r="C429" s="60" t="s">
        <v>125</v>
      </c>
      <c r="D429" s="48" t="s">
        <v>63</v>
      </c>
      <c r="E429" s="48" t="s">
        <v>18</v>
      </c>
      <c r="F429" s="65" t="e">
        <f>IF(#REF!="XXXXX",0,#REF!)</f>
        <v>#REF!</v>
      </c>
      <c r="G429" s="70"/>
      <c r="H429" s="70"/>
      <c r="I429" s="69">
        <v>42</v>
      </c>
      <c r="J429" s="63">
        <v>7</v>
      </c>
    </row>
    <row r="430" spans="1:10" s="48" customFormat="1" ht="14.25">
      <c r="A430" s="74" t="e">
        <f t="shared" si="6"/>
        <v>#REF!</v>
      </c>
      <c r="B430" s="63" t="e">
        <f>#REF!</f>
        <v>#REF!</v>
      </c>
      <c r="C430" s="60" t="s">
        <v>125</v>
      </c>
      <c r="D430" s="48" t="s">
        <v>63</v>
      </c>
      <c r="E430" s="48" t="s">
        <v>18</v>
      </c>
      <c r="F430" s="65" t="e">
        <f>IF(#REF!="XXXXX",0,#REF!)</f>
        <v>#REF!</v>
      </c>
      <c r="G430" s="70"/>
      <c r="H430" s="70"/>
      <c r="I430" s="69">
        <v>42</v>
      </c>
      <c r="J430" s="63">
        <v>8</v>
      </c>
    </row>
    <row r="431" spans="1:10" s="48" customFormat="1" ht="14.25">
      <c r="A431" s="74" t="e">
        <f t="shared" si="6"/>
        <v>#REF!</v>
      </c>
      <c r="B431" s="63" t="e">
        <f>#REF!</f>
        <v>#REF!</v>
      </c>
      <c r="C431" s="60" t="s">
        <v>125</v>
      </c>
      <c r="D431" s="48" t="s">
        <v>63</v>
      </c>
      <c r="E431" s="48" t="s">
        <v>18</v>
      </c>
      <c r="F431" s="65" t="e">
        <f>IF(#REF!="XXXXX",0,#REF!)</f>
        <v>#REF!</v>
      </c>
      <c r="G431" s="70"/>
      <c r="H431" s="70"/>
      <c r="I431" s="69">
        <v>42</v>
      </c>
      <c r="J431" s="63">
        <v>9</v>
      </c>
    </row>
    <row r="432" spans="1:10" s="48" customFormat="1" ht="14.25">
      <c r="A432" s="74" t="e">
        <f t="shared" si="6"/>
        <v>#REF!</v>
      </c>
      <c r="B432" s="63" t="e">
        <f>#REF!</f>
        <v>#REF!</v>
      </c>
      <c r="C432" s="60" t="s">
        <v>105</v>
      </c>
      <c r="D432" s="48" t="s">
        <v>63</v>
      </c>
      <c r="E432" s="48" t="s">
        <v>18</v>
      </c>
      <c r="F432" s="65" t="e">
        <f>IF(#REF!="XXXXX",0,#REF!)</f>
        <v>#REF!</v>
      </c>
      <c r="G432" s="70"/>
      <c r="H432" s="70"/>
      <c r="I432" s="69">
        <v>46</v>
      </c>
      <c r="J432" s="63">
        <v>0</v>
      </c>
    </row>
    <row r="433" spans="1:10" s="48" customFormat="1" ht="14.25">
      <c r="A433" s="74" t="e">
        <f t="shared" si="6"/>
        <v>#REF!</v>
      </c>
      <c r="B433" s="63" t="e">
        <f>#REF!</f>
        <v>#REF!</v>
      </c>
      <c r="C433" s="60" t="s">
        <v>105</v>
      </c>
      <c r="D433" s="48" t="s">
        <v>63</v>
      </c>
      <c r="E433" s="48" t="s">
        <v>18</v>
      </c>
      <c r="F433" s="65" t="e">
        <f>IF(#REF!="XXXXX",0,#REF!)</f>
        <v>#REF!</v>
      </c>
      <c r="G433" s="70"/>
      <c r="H433" s="70"/>
      <c r="I433" s="69">
        <v>46</v>
      </c>
      <c r="J433" s="63">
        <v>1</v>
      </c>
    </row>
    <row r="434" spans="1:10" s="48" customFormat="1" ht="14.25">
      <c r="A434" s="74" t="e">
        <f t="shared" si="6"/>
        <v>#REF!</v>
      </c>
      <c r="B434" s="63" t="e">
        <f>#REF!</f>
        <v>#REF!</v>
      </c>
      <c r="C434" s="60" t="s">
        <v>105</v>
      </c>
      <c r="D434" s="48" t="s">
        <v>63</v>
      </c>
      <c r="E434" s="48" t="s">
        <v>18</v>
      </c>
      <c r="F434" s="65" t="e">
        <f>IF(#REF!="XXXXX",0,#REF!)</f>
        <v>#REF!</v>
      </c>
      <c r="G434" s="70"/>
      <c r="H434" s="70"/>
      <c r="I434" s="69">
        <v>46</v>
      </c>
      <c r="J434" s="63">
        <v>2</v>
      </c>
    </row>
    <row r="435" spans="1:10" s="48" customFormat="1" ht="14.25">
      <c r="A435" s="74" t="e">
        <f t="shared" si="6"/>
        <v>#REF!</v>
      </c>
      <c r="B435" s="63" t="e">
        <f>#REF!</f>
        <v>#REF!</v>
      </c>
      <c r="C435" s="60" t="s">
        <v>105</v>
      </c>
      <c r="D435" s="48" t="s">
        <v>63</v>
      </c>
      <c r="E435" s="48" t="s">
        <v>18</v>
      </c>
      <c r="F435" s="65" t="e">
        <f>IF(#REF!="XXXXX",0,#REF!)</f>
        <v>#REF!</v>
      </c>
      <c r="G435" s="70"/>
      <c r="H435" s="70"/>
      <c r="I435" s="69">
        <v>46</v>
      </c>
      <c r="J435" s="63">
        <v>3</v>
      </c>
    </row>
    <row r="436" spans="1:10" s="48" customFormat="1" ht="14.25">
      <c r="A436" s="74" t="e">
        <f t="shared" si="6"/>
        <v>#REF!</v>
      </c>
      <c r="B436" s="63" t="e">
        <f>#REF!</f>
        <v>#REF!</v>
      </c>
      <c r="C436" s="60" t="s">
        <v>105</v>
      </c>
      <c r="D436" s="48" t="s">
        <v>63</v>
      </c>
      <c r="E436" s="48" t="s">
        <v>18</v>
      </c>
      <c r="F436" s="65" t="e">
        <f>IF(#REF!="XXXXX",0,#REF!)</f>
        <v>#REF!</v>
      </c>
      <c r="G436" s="70"/>
      <c r="H436" s="70"/>
      <c r="I436" s="69">
        <v>46</v>
      </c>
      <c r="J436" s="63">
        <v>4</v>
      </c>
    </row>
    <row r="437" spans="1:10" s="48" customFormat="1" ht="14.25">
      <c r="A437" s="74" t="e">
        <f t="shared" si="6"/>
        <v>#REF!</v>
      </c>
      <c r="B437" s="63" t="e">
        <f>#REF!</f>
        <v>#REF!</v>
      </c>
      <c r="C437" s="60" t="s">
        <v>105</v>
      </c>
      <c r="D437" s="48" t="s">
        <v>63</v>
      </c>
      <c r="E437" s="48" t="s">
        <v>18</v>
      </c>
      <c r="F437" s="65" t="e">
        <f>IF(#REF!="XXXXX",0,#REF!)</f>
        <v>#REF!</v>
      </c>
      <c r="G437" s="70"/>
      <c r="H437" s="70"/>
      <c r="I437" s="69">
        <v>46</v>
      </c>
      <c r="J437" s="63">
        <v>5</v>
      </c>
    </row>
    <row r="438" spans="1:10" s="48" customFormat="1" ht="14.25">
      <c r="A438" s="74" t="e">
        <f t="shared" si="6"/>
        <v>#REF!</v>
      </c>
      <c r="B438" s="63" t="e">
        <f>#REF!</f>
        <v>#REF!</v>
      </c>
      <c r="C438" s="60" t="s">
        <v>105</v>
      </c>
      <c r="D438" s="48" t="s">
        <v>63</v>
      </c>
      <c r="E438" s="48" t="s">
        <v>18</v>
      </c>
      <c r="F438" s="65" t="e">
        <f>IF(#REF!="XXXXX",0,#REF!)</f>
        <v>#REF!</v>
      </c>
      <c r="G438" s="70"/>
      <c r="H438" s="70"/>
      <c r="I438" s="69">
        <v>46</v>
      </c>
      <c r="J438" s="63">
        <v>7</v>
      </c>
    </row>
    <row r="439" spans="1:10" s="48" customFormat="1" ht="14.25">
      <c r="A439" s="74" t="e">
        <f t="shared" si="6"/>
        <v>#REF!</v>
      </c>
      <c r="B439" s="63" t="e">
        <f>#REF!</f>
        <v>#REF!</v>
      </c>
      <c r="C439" s="60" t="s">
        <v>105</v>
      </c>
      <c r="D439" s="48" t="s">
        <v>63</v>
      </c>
      <c r="E439" s="48" t="s">
        <v>18</v>
      </c>
      <c r="F439" s="65" t="e">
        <f>IF(#REF!="XXXXX",0,#REF!)</f>
        <v>#REF!</v>
      </c>
      <c r="G439" s="70"/>
      <c r="H439" s="70"/>
      <c r="I439" s="69">
        <v>46</v>
      </c>
      <c r="J439" s="63">
        <v>8</v>
      </c>
    </row>
    <row r="440" spans="1:10" s="48" customFormat="1" ht="14.25">
      <c r="A440" s="74" t="e">
        <f t="shared" si="6"/>
        <v>#REF!</v>
      </c>
      <c r="B440" s="63" t="e">
        <f>#REF!</f>
        <v>#REF!</v>
      </c>
      <c r="C440" s="60" t="s">
        <v>105</v>
      </c>
      <c r="D440" s="48" t="s">
        <v>63</v>
      </c>
      <c r="E440" s="48" t="s">
        <v>18</v>
      </c>
      <c r="F440" s="65" t="e">
        <f>IF(#REF!="XXXXX",0,#REF!)</f>
        <v>#REF!</v>
      </c>
      <c r="G440" s="70"/>
      <c r="H440" s="70"/>
      <c r="I440" s="69">
        <v>46</v>
      </c>
      <c r="J440" s="63">
        <v>9</v>
      </c>
    </row>
    <row r="441" spans="1:10" s="48" customFormat="1" ht="14.25">
      <c r="A441" s="74" t="e">
        <f t="shared" si="6"/>
        <v>#REF!</v>
      </c>
      <c r="B441" s="63" t="e">
        <f>#REF!</f>
        <v>#REF!</v>
      </c>
      <c r="C441" s="60" t="s">
        <v>128</v>
      </c>
      <c r="D441" s="48" t="s">
        <v>63</v>
      </c>
      <c r="E441" s="48" t="s">
        <v>18</v>
      </c>
      <c r="F441" s="65" t="e">
        <f>IF(#REF!="XXXXX",0,#REF!)</f>
        <v>#REF!</v>
      </c>
      <c r="G441" s="70"/>
      <c r="H441" s="70"/>
      <c r="I441" s="69">
        <v>48</v>
      </c>
      <c r="J441" s="63">
        <v>0</v>
      </c>
    </row>
    <row r="442" spans="1:10" s="48" customFormat="1" ht="14.25">
      <c r="A442" s="74" t="e">
        <f t="shared" si="6"/>
        <v>#REF!</v>
      </c>
      <c r="B442" s="63" t="e">
        <f>#REF!</f>
        <v>#REF!</v>
      </c>
      <c r="C442" s="60" t="s">
        <v>128</v>
      </c>
      <c r="D442" s="48" t="s">
        <v>63</v>
      </c>
      <c r="E442" s="48" t="s">
        <v>18</v>
      </c>
      <c r="F442" s="65" t="e">
        <f>IF(#REF!="XXXXX",0,#REF!)</f>
        <v>#REF!</v>
      </c>
      <c r="G442" s="70"/>
      <c r="H442" s="70"/>
      <c r="I442" s="69">
        <v>48</v>
      </c>
      <c r="J442" s="63">
        <v>1</v>
      </c>
    </row>
    <row r="443" spans="1:10" s="48" customFormat="1" ht="14.25">
      <c r="A443" s="74" t="e">
        <f t="shared" si="6"/>
        <v>#REF!</v>
      </c>
      <c r="B443" s="63" t="e">
        <f>#REF!</f>
        <v>#REF!</v>
      </c>
      <c r="C443" s="60" t="s">
        <v>128</v>
      </c>
      <c r="D443" s="48" t="s">
        <v>63</v>
      </c>
      <c r="E443" s="48" t="s">
        <v>18</v>
      </c>
      <c r="F443" s="65" t="e">
        <f>IF(#REF!="XXXXX",0,#REF!)</f>
        <v>#REF!</v>
      </c>
      <c r="G443" s="70"/>
      <c r="H443" s="70"/>
      <c r="I443" s="69">
        <v>48</v>
      </c>
      <c r="J443" s="63">
        <v>2</v>
      </c>
    </row>
    <row r="444" spans="1:10" s="48" customFormat="1" ht="14.25">
      <c r="A444" s="74" t="e">
        <f t="shared" si="6"/>
        <v>#REF!</v>
      </c>
      <c r="B444" s="63" t="e">
        <f>#REF!</f>
        <v>#REF!</v>
      </c>
      <c r="C444" s="60" t="s">
        <v>128</v>
      </c>
      <c r="D444" s="48" t="s">
        <v>63</v>
      </c>
      <c r="E444" s="48" t="s">
        <v>18</v>
      </c>
      <c r="F444" s="65" t="e">
        <f>IF(#REF!="XXXXX",0,#REF!)</f>
        <v>#REF!</v>
      </c>
      <c r="G444" s="70"/>
      <c r="H444" s="70"/>
      <c r="I444" s="69">
        <v>48</v>
      </c>
      <c r="J444" s="63">
        <v>3</v>
      </c>
    </row>
    <row r="445" spans="1:10" s="48" customFormat="1" ht="14.25">
      <c r="A445" s="74" t="e">
        <f t="shared" si="6"/>
        <v>#REF!</v>
      </c>
      <c r="B445" s="63" t="e">
        <f>#REF!</f>
        <v>#REF!</v>
      </c>
      <c r="C445" s="60" t="s">
        <v>128</v>
      </c>
      <c r="D445" s="48" t="s">
        <v>63</v>
      </c>
      <c r="E445" s="48" t="s">
        <v>18</v>
      </c>
      <c r="F445" s="65" t="e">
        <f>IF(#REF!="XXXXX",0,#REF!)</f>
        <v>#REF!</v>
      </c>
      <c r="G445" s="70"/>
      <c r="H445" s="70"/>
      <c r="I445" s="69">
        <v>48</v>
      </c>
      <c r="J445" s="63">
        <v>4</v>
      </c>
    </row>
    <row r="446" spans="1:10" s="48" customFormat="1" ht="14.25">
      <c r="A446" s="74" t="e">
        <f t="shared" si="6"/>
        <v>#REF!</v>
      </c>
      <c r="B446" s="63" t="e">
        <f>#REF!</f>
        <v>#REF!</v>
      </c>
      <c r="C446" s="60" t="s">
        <v>128</v>
      </c>
      <c r="D446" s="48" t="s">
        <v>63</v>
      </c>
      <c r="E446" s="48" t="s">
        <v>18</v>
      </c>
      <c r="F446" s="65" t="e">
        <f>IF(#REF!="XXXXX",0,#REF!)</f>
        <v>#REF!</v>
      </c>
      <c r="G446" s="70"/>
      <c r="H446" s="70"/>
      <c r="I446" s="69">
        <v>48</v>
      </c>
      <c r="J446" s="63">
        <v>5</v>
      </c>
    </row>
    <row r="447" spans="1:10" s="48" customFormat="1" ht="14.25">
      <c r="A447" s="74" t="e">
        <f t="shared" si="6"/>
        <v>#REF!</v>
      </c>
      <c r="B447" s="63" t="e">
        <f>#REF!</f>
        <v>#REF!</v>
      </c>
      <c r="C447" s="60" t="s">
        <v>128</v>
      </c>
      <c r="D447" s="48" t="s">
        <v>63</v>
      </c>
      <c r="E447" s="48" t="s">
        <v>18</v>
      </c>
      <c r="F447" s="65" t="e">
        <f>IF(#REF!="XXXXX",0,#REF!)</f>
        <v>#REF!</v>
      </c>
      <c r="G447" s="70"/>
      <c r="H447" s="70"/>
      <c r="I447" s="69">
        <v>48</v>
      </c>
      <c r="J447" s="63">
        <v>7</v>
      </c>
    </row>
    <row r="448" spans="1:10" s="48" customFormat="1" ht="14.25">
      <c r="A448" s="74" t="e">
        <f t="shared" si="6"/>
        <v>#REF!</v>
      </c>
      <c r="B448" s="63" t="e">
        <f>#REF!</f>
        <v>#REF!</v>
      </c>
      <c r="C448" s="60" t="s">
        <v>128</v>
      </c>
      <c r="D448" s="48" t="s">
        <v>63</v>
      </c>
      <c r="E448" s="48" t="s">
        <v>18</v>
      </c>
      <c r="F448" s="65" t="e">
        <f>IF(#REF!="XXXXX",0,#REF!)</f>
        <v>#REF!</v>
      </c>
      <c r="G448" s="70"/>
      <c r="H448" s="70"/>
      <c r="I448" s="69">
        <v>48</v>
      </c>
      <c r="J448" s="63">
        <v>8</v>
      </c>
    </row>
    <row r="449" spans="1:10" s="48" customFormat="1" ht="14.25">
      <c r="A449" s="74" t="e">
        <f t="shared" si="6"/>
        <v>#REF!</v>
      </c>
      <c r="B449" s="63" t="e">
        <f>#REF!</f>
        <v>#REF!</v>
      </c>
      <c r="C449" s="60" t="s">
        <v>128</v>
      </c>
      <c r="D449" s="48" t="s">
        <v>63</v>
      </c>
      <c r="E449" s="48" t="s">
        <v>18</v>
      </c>
      <c r="F449" s="65" t="e">
        <f>IF(#REF!="XXXXX",0,#REF!)</f>
        <v>#REF!</v>
      </c>
      <c r="G449" s="70"/>
      <c r="H449" s="70"/>
      <c r="I449" s="69">
        <v>48</v>
      </c>
      <c r="J449" s="63">
        <v>9</v>
      </c>
    </row>
    <row r="450" spans="1:10" s="48" customFormat="1" ht="14.25">
      <c r="A450" s="74" t="e">
        <f t="shared" si="6"/>
        <v>#REF!</v>
      </c>
      <c r="B450" s="63" t="e">
        <f>#REF!</f>
        <v>#REF!</v>
      </c>
      <c r="C450" s="60" t="s">
        <v>106</v>
      </c>
      <c r="D450" s="48" t="s">
        <v>63</v>
      </c>
      <c r="E450" s="48" t="s">
        <v>18</v>
      </c>
      <c r="F450" s="65" t="e">
        <f>IF(#REF!="XXXXX",0,#REF!)</f>
        <v>#REF!</v>
      </c>
      <c r="G450" s="70"/>
      <c r="H450" s="70"/>
      <c r="I450" s="69">
        <v>59</v>
      </c>
      <c r="J450" s="63">
        <v>0</v>
      </c>
    </row>
    <row r="451" spans="1:10" s="48" customFormat="1" ht="14.25">
      <c r="A451" s="74" t="e">
        <f t="shared" si="6"/>
        <v>#REF!</v>
      </c>
      <c r="B451" s="63" t="e">
        <f>#REF!</f>
        <v>#REF!</v>
      </c>
      <c r="C451" s="60" t="s">
        <v>106</v>
      </c>
      <c r="D451" s="48" t="s">
        <v>63</v>
      </c>
      <c r="E451" s="48" t="s">
        <v>18</v>
      </c>
      <c r="F451" s="65" t="e">
        <f>IF(#REF!="XXXXX",0,#REF!)</f>
        <v>#REF!</v>
      </c>
      <c r="G451" s="70"/>
      <c r="H451" s="70"/>
      <c r="I451" s="69">
        <v>59</v>
      </c>
      <c r="J451" s="63">
        <v>1</v>
      </c>
    </row>
    <row r="452" spans="1:10" s="48" customFormat="1" ht="14.25">
      <c r="A452" s="74" t="e">
        <f t="shared" si="6"/>
        <v>#REF!</v>
      </c>
      <c r="B452" s="63" t="e">
        <f>#REF!</f>
        <v>#REF!</v>
      </c>
      <c r="C452" s="60" t="s">
        <v>106</v>
      </c>
      <c r="D452" s="48" t="s">
        <v>63</v>
      </c>
      <c r="E452" s="48" t="s">
        <v>18</v>
      </c>
      <c r="F452" s="65" t="e">
        <f>IF(#REF!="XXXXX",0,#REF!)</f>
        <v>#REF!</v>
      </c>
      <c r="G452" s="70"/>
      <c r="H452" s="70"/>
      <c r="I452" s="69">
        <v>59</v>
      </c>
      <c r="J452" s="63">
        <v>2</v>
      </c>
    </row>
    <row r="453" spans="1:10" s="48" customFormat="1" ht="14.25">
      <c r="A453" s="74" t="e">
        <f t="shared" ref="A453:A516" si="7">A452</f>
        <v>#REF!</v>
      </c>
      <c r="B453" s="63" t="e">
        <f>#REF!</f>
        <v>#REF!</v>
      </c>
      <c r="C453" s="60" t="s">
        <v>106</v>
      </c>
      <c r="D453" s="48" t="s">
        <v>63</v>
      </c>
      <c r="E453" s="48" t="s">
        <v>18</v>
      </c>
      <c r="F453" s="65" t="e">
        <f>IF(#REF!="XXXXX",0,#REF!)</f>
        <v>#REF!</v>
      </c>
      <c r="G453" s="70"/>
      <c r="H453" s="70"/>
      <c r="I453" s="69">
        <v>59</v>
      </c>
      <c r="J453" s="63">
        <v>3</v>
      </c>
    </row>
    <row r="454" spans="1:10" s="48" customFormat="1" ht="14.25">
      <c r="A454" s="74" t="e">
        <f t="shared" si="7"/>
        <v>#REF!</v>
      </c>
      <c r="B454" s="63" t="e">
        <f>#REF!</f>
        <v>#REF!</v>
      </c>
      <c r="C454" s="60" t="s">
        <v>106</v>
      </c>
      <c r="D454" s="48" t="s">
        <v>63</v>
      </c>
      <c r="E454" s="48" t="s">
        <v>18</v>
      </c>
      <c r="F454" s="65" t="e">
        <f>IF(#REF!="XXXXX",0,#REF!)</f>
        <v>#REF!</v>
      </c>
      <c r="G454" s="70"/>
      <c r="H454" s="70"/>
      <c r="I454" s="69">
        <v>59</v>
      </c>
      <c r="J454" s="63">
        <v>4</v>
      </c>
    </row>
    <row r="455" spans="1:10" s="48" customFormat="1" ht="14.25">
      <c r="A455" s="74" t="e">
        <f t="shared" si="7"/>
        <v>#REF!</v>
      </c>
      <c r="B455" s="63" t="e">
        <f>#REF!</f>
        <v>#REF!</v>
      </c>
      <c r="C455" s="60" t="s">
        <v>106</v>
      </c>
      <c r="D455" s="48" t="s">
        <v>63</v>
      </c>
      <c r="E455" s="48" t="s">
        <v>18</v>
      </c>
      <c r="F455" s="65" t="e">
        <f>IF(#REF!="XXXXX",0,#REF!)</f>
        <v>#REF!</v>
      </c>
      <c r="G455" s="70"/>
      <c r="H455" s="70"/>
      <c r="I455" s="69">
        <v>59</v>
      </c>
      <c r="J455" s="63">
        <v>5</v>
      </c>
    </row>
    <row r="456" spans="1:10" s="48" customFormat="1" ht="14.25">
      <c r="A456" s="74" t="e">
        <f t="shared" si="7"/>
        <v>#REF!</v>
      </c>
      <c r="B456" s="63" t="e">
        <f>#REF!</f>
        <v>#REF!</v>
      </c>
      <c r="C456" s="60" t="s">
        <v>106</v>
      </c>
      <c r="D456" s="48" t="s">
        <v>63</v>
      </c>
      <c r="E456" s="48" t="s">
        <v>18</v>
      </c>
      <c r="F456" s="65" t="e">
        <f>IF(#REF!="XXXXX",0,#REF!)</f>
        <v>#REF!</v>
      </c>
      <c r="G456" s="70"/>
      <c r="H456" s="70"/>
      <c r="I456" s="69">
        <v>59</v>
      </c>
      <c r="J456" s="63">
        <v>7</v>
      </c>
    </row>
    <row r="457" spans="1:10" s="48" customFormat="1" ht="14.25">
      <c r="A457" s="74" t="e">
        <f t="shared" si="7"/>
        <v>#REF!</v>
      </c>
      <c r="B457" s="63" t="e">
        <f>#REF!</f>
        <v>#REF!</v>
      </c>
      <c r="C457" s="60" t="s">
        <v>106</v>
      </c>
      <c r="D457" s="48" t="s">
        <v>63</v>
      </c>
      <c r="E457" s="48" t="s">
        <v>18</v>
      </c>
      <c r="F457" s="65" t="e">
        <f>IF(#REF!="XXXXX",0,#REF!)</f>
        <v>#REF!</v>
      </c>
      <c r="G457" s="70"/>
      <c r="H457" s="70"/>
      <c r="I457" s="69">
        <v>59</v>
      </c>
      <c r="J457" s="63">
        <v>8</v>
      </c>
    </row>
    <row r="458" spans="1:10" s="48" customFormat="1" ht="14.25">
      <c r="A458" s="74" t="e">
        <f t="shared" si="7"/>
        <v>#REF!</v>
      </c>
      <c r="B458" s="63" t="e">
        <f>#REF!</f>
        <v>#REF!</v>
      </c>
      <c r="C458" s="60" t="s">
        <v>106</v>
      </c>
      <c r="D458" s="48" t="s">
        <v>63</v>
      </c>
      <c r="E458" s="48" t="s">
        <v>18</v>
      </c>
      <c r="F458" s="65" t="e">
        <f>IF(#REF!="XXXXX",0,#REF!)</f>
        <v>#REF!</v>
      </c>
      <c r="G458" s="70"/>
      <c r="H458" s="70"/>
      <c r="I458" s="69">
        <v>59</v>
      </c>
      <c r="J458" s="63">
        <v>9</v>
      </c>
    </row>
    <row r="459" spans="1:10" s="48" customFormat="1" ht="14.25">
      <c r="A459" s="74" t="e">
        <f t="shared" si="7"/>
        <v>#REF!</v>
      </c>
      <c r="B459" s="63" t="e">
        <f>#REF!</f>
        <v>#REF!</v>
      </c>
      <c r="C459" s="61" t="s">
        <v>129</v>
      </c>
      <c r="D459" s="48" t="s">
        <v>64</v>
      </c>
      <c r="E459" s="48" t="s">
        <v>18</v>
      </c>
      <c r="F459" s="65" t="e">
        <f>IF(#REF!="XXXXX",0,#REF!)</f>
        <v>#REF!</v>
      </c>
      <c r="G459" s="70"/>
      <c r="H459" s="70"/>
      <c r="I459" s="69">
        <v>62</v>
      </c>
      <c r="J459" s="63">
        <v>0</v>
      </c>
    </row>
    <row r="460" spans="1:10" s="48" customFormat="1" ht="14.25">
      <c r="A460" s="74" t="e">
        <f t="shared" si="7"/>
        <v>#REF!</v>
      </c>
      <c r="B460" s="63" t="e">
        <f>#REF!</f>
        <v>#REF!</v>
      </c>
      <c r="C460" s="61" t="s">
        <v>129</v>
      </c>
      <c r="D460" s="48" t="s">
        <v>64</v>
      </c>
      <c r="E460" s="48" t="s">
        <v>18</v>
      </c>
      <c r="F460" s="65" t="e">
        <f>IF(#REF!="XXXXX",0,#REF!)</f>
        <v>#REF!</v>
      </c>
      <c r="G460" s="70"/>
      <c r="H460" s="70"/>
      <c r="I460" s="69">
        <v>62</v>
      </c>
      <c r="J460" s="63">
        <v>1</v>
      </c>
    </row>
    <row r="461" spans="1:10" s="48" customFormat="1" ht="14.25">
      <c r="A461" s="74" t="e">
        <f t="shared" si="7"/>
        <v>#REF!</v>
      </c>
      <c r="B461" s="63" t="e">
        <f>#REF!</f>
        <v>#REF!</v>
      </c>
      <c r="C461" s="61" t="s">
        <v>129</v>
      </c>
      <c r="D461" s="48" t="s">
        <v>64</v>
      </c>
      <c r="E461" s="48" t="s">
        <v>18</v>
      </c>
      <c r="F461" s="65" t="e">
        <f>IF(#REF!="XXXXX",0,#REF!)</f>
        <v>#REF!</v>
      </c>
      <c r="G461" s="70"/>
      <c r="H461" s="70"/>
      <c r="I461" s="69">
        <v>62</v>
      </c>
      <c r="J461" s="63">
        <v>2</v>
      </c>
    </row>
    <row r="462" spans="1:10" s="48" customFormat="1" ht="14.25">
      <c r="A462" s="74" t="e">
        <f t="shared" si="7"/>
        <v>#REF!</v>
      </c>
      <c r="B462" s="63" t="e">
        <f>#REF!</f>
        <v>#REF!</v>
      </c>
      <c r="C462" s="61" t="s">
        <v>129</v>
      </c>
      <c r="D462" s="48" t="s">
        <v>64</v>
      </c>
      <c r="E462" s="48" t="s">
        <v>18</v>
      </c>
      <c r="F462" s="65" t="e">
        <f>IF(#REF!="XXXXX",0,#REF!)</f>
        <v>#REF!</v>
      </c>
      <c r="G462" s="70"/>
      <c r="H462" s="70"/>
      <c r="I462" s="69">
        <v>62</v>
      </c>
      <c r="J462" s="63">
        <v>3</v>
      </c>
    </row>
    <row r="463" spans="1:10" s="48" customFormat="1" ht="14.25">
      <c r="A463" s="74" t="e">
        <f t="shared" si="7"/>
        <v>#REF!</v>
      </c>
      <c r="B463" s="63" t="e">
        <f>#REF!</f>
        <v>#REF!</v>
      </c>
      <c r="C463" s="61" t="s">
        <v>129</v>
      </c>
      <c r="D463" s="48" t="s">
        <v>64</v>
      </c>
      <c r="E463" s="48" t="s">
        <v>18</v>
      </c>
      <c r="F463" s="65" t="e">
        <f>IF(#REF!="XXXXX",0,#REF!)</f>
        <v>#REF!</v>
      </c>
      <c r="G463" s="70"/>
      <c r="H463" s="70"/>
      <c r="I463" s="69">
        <v>62</v>
      </c>
      <c r="J463" s="63">
        <v>4</v>
      </c>
    </row>
    <row r="464" spans="1:10" s="48" customFormat="1" ht="14.25">
      <c r="A464" s="74" t="e">
        <f t="shared" si="7"/>
        <v>#REF!</v>
      </c>
      <c r="B464" s="63" t="e">
        <f>#REF!</f>
        <v>#REF!</v>
      </c>
      <c r="C464" s="61" t="s">
        <v>129</v>
      </c>
      <c r="D464" s="48" t="s">
        <v>64</v>
      </c>
      <c r="E464" s="48" t="s">
        <v>18</v>
      </c>
      <c r="F464" s="65" t="e">
        <f>IF(#REF!="XXXXX",0,#REF!)</f>
        <v>#REF!</v>
      </c>
      <c r="G464" s="70"/>
      <c r="H464" s="70"/>
      <c r="I464" s="69">
        <v>62</v>
      </c>
      <c r="J464" s="63">
        <v>5</v>
      </c>
    </row>
    <row r="465" spans="1:10" s="48" customFormat="1" ht="14.25">
      <c r="A465" s="74" t="e">
        <f t="shared" si="7"/>
        <v>#REF!</v>
      </c>
      <c r="B465" s="63" t="e">
        <f>#REF!</f>
        <v>#REF!</v>
      </c>
      <c r="C465" s="61" t="s">
        <v>129</v>
      </c>
      <c r="D465" s="48" t="s">
        <v>64</v>
      </c>
      <c r="E465" s="48" t="s">
        <v>18</v>
      </c>
      <c r="F465" s="65" t="e">
        <f>IF(#REF!="XXXXX",0,#REF!)</f>
        <v>#REF!</v>
      </c>
      <c r="G465" s="70"/>
      <c r="H465" s="70"/>
      <c r="I465" s="69">
        <v>62</v>
      </c>
      <c r="J465" s="63">
        <v>7</v>
      </c>
    </row>
    <row r="466" spans="1:10" s="48" customFormat="1" ht="14.25">
      <c r="A466" s="74" t="e">
        <f t="shared" si="7"/>
        <v>#REF!</v>
      </c>
      <c r="B466" s="63" t="e">
        <f>#REF!</f>
        <v>#REF!</v>
      </c>
      <c r="C466" s="61" t="s">
        <v>129</v>
      </c>
      <c r="D466" s="48" t="s">
        <v>64</v>
      </c>
      <c r="E466" s="48" t="s">
        <v>18</v>
      </c>
      <c r="F466" s="65" t="e">
        <f>IF(#REF!="XXXXX",0,#REF!)</f>
        <v>#REF!</v>
      </c>
      <c r="G466" s="70"/>
      <c r="H466" s="70"/>
      <c r="I466" s="69">
        <v>62</v>
      </c>
      <c r="J466" s="63">
        <v>8</v>
      </c>
    </row>
    <row r="467" spans="1:10" s="48" customFormat="1" ht="14.25">
      <c r="A467" s="74" t="e">
        <f t="shared" si="7"/>
        <v>#REF!</v>
      </c>
      <c r="B467" s="63" t="e">
        <f>#REF!</f>
        <v>#REF!</v>
      </c>
      <c r="C467" s="61" t="s">
        <v>129</v>
      </c>
      <c r="D467" s="48" t="s">
        <v>64</v>
      </c>
      <c r="E467" s="48" t="s">
        <v>18</v>
      </c>
      <c r="F467" s="65" t="e">
        <f>IF(#REF!="XXXXX",0,#REF!)</f>
        <v>#REF!</v>
      </c>
      <c r="G467" s="70"/>
      <c r="H467" s="70"/>
      <c r="I467" s="69">
        <v>62</v>
      </c>
      <c r="J467" s="63">
        <v>9</v>
      </c>
    </row>
    <row r="468" spans="1:10" s="48" customFormat="1" ht="14.25">
      <c r="A468" s="74" t="e">
        <f t="shared" si="7"/>
        <v>#REF!</v>
      </c>
      <c r="B468" s="63" t="e">
        <f>#REF!</f>
        <v>#REF!</v>
      </c>
      <c r="C468" s="61" t="s">
        <v>130</v>
      </c>
      <c r="D468" s="48" t="s">
        <v>64</v>
      </c>
      <c r="E468" s="48" t="s">
        <v>18</v>
      </c>
      <c r="F468" s="65" t="e">
        <f>IF(#REF!="XXXXX",0,#REF!)</f>
        <v>#REF!</v>
      </c>
      <c r="G468" s="70"/>
      <c r="H468" s="70"/>
      <c r="I468" s="69">
        <v>64</v>
      </c>
      <c r="J468" s="63">
        <v>0</v>
      </c>
    </row>
    <row r="469" spans="1:10" s="48" customFormat="1" ht="14.25">
      <c r="A469" s="74" t="e">
        <f t="shared" si="7"/>
        <v>#REF!</v>
      </c>
      <c r="B469" s="63" t="e">
        <f>#REF!</f>
        <v>#REF!</v>
      </c>
      <c r="C469" s="61" t="s">
        <v>130</v>
      </c>
      <c r="D469" s="48" t="s">
        <v>64</v>
      </c>
      <c r="E469" s="48" t="s">
        <v>18</v>
      </c>
      <c r="F469" s="65" t="e">
        <f>IF(#REF!="XXXXX",0,#REF!)</f>
        <v>#REF!</v>
      </c>
      <c r="G469" s="70"/>
      <c r="H469" s="70"/>
      <c r="I469" s="69">
        <v>64</v>
      </c>
      <c r="J469" s="63">
        <v>1</v>
      </c>
    </row>
    <row r="470" spans="1:10" s="48" customFormat="1" ht="14.25">
      <c r="A470" s="74" t="e">
        <f t="shared" si="7"/>
        <v>#REF!</v>
      </c>
      <c r="B470" s="63" t="e">
        <f>#REF!</f>
        <v>#REF!</v>
      </c>
      <c r="C470" s="61" t="s">
        <v>130</v>
      </c>
      <c r="D470" s="48" t="s">
        <v>64</v>
      </c>
      <c r="E470" s="48" t="s">
        <v>18</v>
      </c>
      <c r="F470" s="65" t="e">
        <f>IF(#REF!="XXXXX",0,#REF!)</f>
        <v>#REF!</v>
      </c>
      <c r="G470" s="70"/>
      <c r="H470" s="70"/>
      <c r="I470" s="69">
        <v>64</v>
      </c>
      <c r="J470" s="63">
        <v>2</v>
      </c>
    </row>
    <row r="471" spans="1:10" s="48" customFormat="1" ht="14.25">
      <c r="A471" s="74" t="e">
        <f t="shared" si="7"/>
        <v>#REF!</v>
      </c>
      <c r="B471" s="63" t="e">
        <f>#REF!</f>
        <v>#REF!</v>
      </c>
      <c r="C471" s="61" t="s">
        <v>130</v>
      </c>
      <c r="D471" s="48" t="s">
        <v>64</v>
      </c>
      <c r="E471" s="48" t="s">
        <v>18</v>
      </c>
      <c r="F471" s="65" t="e">
        <f>IF(#REF!="XXXXX",0,#REF!)</f>
        <v>#REF!</v>
      </c>
      <c r="G471" s="70"/>
      <c r="H471" s="70"/>
      <c r="I471" s="69">
        <v>64</v>
      </c>
      <c r="J471" s="63">
        <v>3</v>
      </c>
    </row>
    <row r="472" spans="1:10" s="48" customFormat="1" ht="14.25">
      <c r="A472" s="74" t="e">
        <f t="shared" si="7"/>
        <v>#REF!</v>
      </c>
      <c r="B472" s="63" t="e">
        <f>#REF!</f>
        <v>#REF!</v>
      </c>
      <c r="C472" s="61" t="s">
        <v>130</v>
      </c>
      <c r="D472" s="48" t="s">
        <v>64</v>
      </c>
      <c r="E472" s="48" t="s">
        <v>18</v>
      </c>
      <c r="F472" s="65" t="e">
        <f>IF(#REF!="XXXXX",0,#REF!)</f>
        <v>#REF!</v>
      </c>
      <c r="G472" s="70"/>
      <c r="H472" s="70"/>
      <c r="I472" s="69">
        <v>64</v>
      </c>
      <c r="J472" s="63">
        <v>4</v>
      </c>
    </row>
    <row r="473" spans="1:10" s="48" customFormat="1" ht="14.25">
      <c r="A473" s="74" t="e">
        <f t="shared" si="7"/>
        <v>#REF!</v>
      </c>
      <c r="B473" s="63" t="e">
        <f>#REF!</f>
        <v>#REF!</v>
      </c>
      <c r="C473" s="61" t="s">
        <v>130</v>
      </c>
      <c r="D473" s="48" t="s">
        <v>64</v>
      </c>
      <c r="E473" s="48" t="s">
        <v>18</v>
      </c>
      <c r="F473" s="65" t="e">
        <f>IF(#REF!="XXXXX",0,#REF!)</f>
        <v>#REF!</v>
      </c>
      <c r="G473" s="70"/>
      <c r="H473" s="70"/>
      <c r="I473" s="69">
        <v>64</v>
      </c>
      <c r="J473" s="63">
        <v>5</v>
      </c>
    </row>
    <row r="474" spans="1:10" s="48" customFormat="1" ht="14.25">
      <c r="A474" s="74" t="e">
        <f t="shared" si="7"/>
        <v>#REF!</v>
      </c>
      <c r="B474" s="63" t="e">
        <f>#REF!</f>
        <v>#REF!</v>
      </c>
      <c r="C474" s="61" t="s">
        <v>130</v>
      </c>
      <c r="D474" s="48" t="s">
        <v>64</v>
      </c>
      <c r="E474" s="48" t="s">
        <v>18</v>
      </c>
      <c r="F474" s="65" t="e">
        <f>IF(#REF!="XXXXX",0,#REF!)</f>
        <v>#REF!</v>
      </c>
      <c r="G474" s="70"/>
      <c r="H474" s="70"/>
      <c r="I474" s="69">
        <v>64</v>
      </c>
      <c r="J474" s="63">
        <v>7</v>
      </c>
    </row>
    <row r="475" spans="1:10" s="48" customFormat="1" ht="14.25">
      <c r="A475" s="74" t="e">
        <f t="shared" si="7"/>
        <v>#REF!</v>
      </c>
      <c r="B475" s="63" t="e">
        <f>#REF!</f>
        <v>#REF!</v>
      </c>
      <c r="C475" s="61" t="s">
        <v>130</v>
      </c>
      <c r="D475" s="48" t="s">
        <v>64</v>
      </c>
      <c r="E475" s="48" t="s">
        <v>18</v>
      </c>
      <c r="F475" s="65" t="e">
        <f>IF(#REF!="XXXXX",0,#REF!)</f>
        <v>#REF!</v>
      </c>
      <c r="G475" s="70"/>
      <c r="H475" s="70"/>
      <c r="I475" s="69">
        <v>64</v>
      </c>
      <c r="J475" s="63">
        <v>8</v>
      </c>
    </row>
    <row r="476" spans="1:10" s="48" customFormat="1" ht="14.25">
      <c r="A476" s="74" t="e">
        <f t="shared" si="7"/>
        <v>#REF!</v>
      </c>
      <c r="B476" s="63" t="e">
        <f>#REF!</f>
        <v>#REF!</v>
      </c>
      <c r="C476" s="61" t="s">
        <v>130</v>
      </c>
      <c r="D476" s="48" t="s">
        <v>64</v>
      </c>
      <c r="E476" s="48" t="s">
        <v>18</v>
      </c>
      <c r="F476" s="65" t="e">
        <f>IF(#REF!="XXXXX",0,#REF!)</f>
        <v>#REF!</v>
      </c>
      <c r="G476" s="70"/>
      <c r="H476" s="70"/>
      <c r="I476" s="69">
        <v>64</v>
      </c>
      <c r="J476" s="63">
        <v>9</v>
      </c>
    </row>
    <row r="477" spans="1:10" s="48" customFormat="1" ht="14.25">
      <c r="A477" s="74" t="e">
        <f t="shared" si="7"/>
        <v>#REF!</v>
      </c>
      <c r="B477" s="63" t="e">
        <f>#REF!</f>
        <v>#REF!</v>
      </c>
      <c r="C477" s="61" t="s">
        <v>131</v>
      </c>
      <c r="D477" s="48" t="s">
        <v>64</v>
      </c>
      <c r="E477" s="48" t="s">
        <v>18</v>
      </c>
      <c r="F477" s="65" t="e">
        <f>IF(#REF!="XXXXX",0,#REF!)</f>
        <v>#REF!</v>
      </c>
      <c r="G477" s="70"/>
      <c r="H477" s="70"/>
      <c r="I477" s="69">
        <v>66</v>
      </c>
      <c r="J477" s="63">
        <v>0</v>
      </c>
    </row>
    <row r="478" spans="1:10" s="48" customFormat="1" ht="14.25">
      <c r="A478" s="74" t="e">
        <f t="shared" si="7"/>
        <v>#REF!</v>
      </c>
      <c r="B478" s="63" t="e">
        <f>#REF!</f>
        <v>#REF!</v>
      </c>
      <c r="C478" s="61" t="s">
        <v>131</v>
      </c>
      <c r="D478" s="48" t="s">
        <v>64</v>
      </c>
      <c r="E478" s="48" t="s">
        <v>18</v>
      </c>
      <c r="F478" s="65" t="e">
        <f>IF(#REF!="XXXXX",0,#REF!)</f>
        <v>#REF!</v>
      </c>
      <c r="G478" s="70"/>
      <c r="H478" s="70"/>
      <c r="I478" s="69">
        <v>66</v>
      </c>
      <c r="J478" s="63">
        <v>1</v>
      </c>
    </row>
    <row r="479" spans="1:10" s="48" customFormat="1" ht="14.25">
      <c r="A479" s="74" t="e">
        <f t="shared" si="7"/>
        <v>#REF!</v>
      </c>
      <c r="B479" s="63" t="e">
        <f>#REF!</f>
        <v>#REF!</v>
      </c>
      <c r="C479" s="61" t="s">
        <v>131</v>
      </c>
      <c r="D479" s="48" t="s">
        <v>64</v>
      </c>
      <c r="E479" s="48" t="s">
        <v>18</v>
      </c>
      <c r="F479" s="65" t="e">
        <f>IF(#REF!="XXXXX",0,#REF!)</f>
        <v>#REF!</v>
      </c>
      <c r="G479" s="70"/>
      <c r="H479" s="70"/>
      <c r="I479" s="69">
        <v>66</v>
      </c>
      <c r="J479" s="63">
        <v>2</v>
      </c>
    </row>
    <row r="480" spans="1:10" s="48" customFormat="1" ht="14.25">
      <c r="A480" s="74" t="e">
        <f t="shared" si="7"/>
        <v>#REF!</v>
      </c>
      <c r="B480" s="63" t="e">
        <f>#REF!</f>
        <v>#REF!</v>
      </c>
      <c r="C480" s="61" t="s">
        <v>131</v>
      </c>
      <c r="D480" s="48" t="s">
        <v>64</v>
      </c>
      <c r="E480" s="48" t="s">
        <v>18</v>
      </c>
      <c r="F480" s="65" t="e">
        <f>IF(#REF!="XXXXX",0,#REF!)</f>
        <v>#REF!</v>
      </c>
      <c r="G480" s="70"/>
      <c r="H480" s="70"/>
      <c r="I480" s="69">
        <v>66</v>
      </c>
      <c r="J480" s="63">
        <v>3</v>
      </c>
    </row>
    <row r="481" spans="1:10" s="48" customFormat="1" ht="14.25">
      <c r="A481" s="74" t="e">
        <f t="shared" si="7"/>
        <v>#REF!</v>
      </c>
      <c r="B481" s="63" t="e">
        <f>#REF!</f>
        <v>#REF!</v>
      </c>
      <c r="C481" s="61" t="s">
        <v>131</v>
      </c>
      <c r="D481" s="48" t="s">
        <v>64</v>
      </c>
      <c r="E481" s="48" t="s">
        <v>18</v>
      </c>
      <c r="F481" s="65" t="e">
        <f>IF(#REF!="XXXXX",0,#REF!)</f>
        <v>#REF!</v>
      </c>
      <c r="G481" s="70"/>
      <c r="H481" s="70"/>
      <c r="I481" s="69">
        <v>66</v>
      </c>
      <c r="J481" s="63">
        <v>4</v>
      </c>
    </row>
    <row r="482" spans="1:10" s="48" customFormat="1" ht="14.25">
      <c r="A482" s="74" t="e">
        <f t="shared" si="7"/>
        <v>#REF!</v>
      </c>
      <c r="B482" s="63" t="e">
        <f>#REF!</f>
        <v>#REF!</v>
      </c>
      <c r="C482" s="61" t="s">
        <v>131</v>
      </c>
      <c r="D482" s="48" t="s">
        <v>64</v>
      </c>
      <c r="E482" s="48" t="s">
        <v>18</v>
      </c>
      <c r="F482" s="65" t="e">
        <f>IF(#REF!="XXXXX",0,#REF!)</f>
        <v>#REF!</v>
      </c>
      <c r="G482" s="70"/>
      <c r="H482" s="70"/>
      <c r="I482" s="69">
        <v>66</v>
      </c>
      <c r="J482" s="63">
        <v>5</v>
      </c>
    </row>
    <row r="483" spans="1:10" s="48" customFormat="1" ht="14.25">
      <c r="A483" s="74" t="e">
        <f t="shared" si="7"/>
        <v>#REF!</v>
      </c>
      <c r="B483" s="63" t="e">
        <f>#REF!</f>
        <v>#REF!</v>
      </c>
      <c r="C483" s="61" t="s">
        <v>131</v>
      </c>
      <c r="D483" s="48" t="s">
        <v>64</v>
      </c>
      <c r="E483" s="48" t="s">
        <v>18</v>
      </c>
      <c r="F483" s="65" t="e">
        <f>IF(#REF!="XXXXX",0,#REF!)</f>
        <v>#REF!</v>
      </c>
      <c r="G483" s="70"/>
      <c r="H483" s="70"/>
      <c r="I483" s="69">
        <v>66</v>
      </c>
      <c r="J483" s="63">
        <v>7</v>
      </c>
    </row>
    <row r="484" spans="1:10" s="48" customFormat="1" ht="14.25">
      <c r="A484" s="74" t="e">
        <f t="shared" si="7"/>
        <v>#REF!</v>
      </c>
      <c r="B484" s="63" t="e">
        <f>#REF!</f>
        <v>#REF!</v>
      </c>
      <c r="C484" s="61" t="s">
        <v>131</v>
      </c>
      <c r="D484" s="48" t="s">
        <v>64</v>
      </c>
      <c r="E484" s="48" t="s">
        <v>18</v>
      </c>
      <c r="F484" s="65" t="e">
        <f>IF(#REF!="XXXXX",0,#REF!)</f>
        <v>#REF!</v>
      </c>
      <c r="G484" s="70"/>
      <c r="H484" s="70"/>
      <c r="I484" s="69">
        <v>66</v>
      </c>
      <c r="J484" s="63">
        <v>8</v>
      </c>
    </row>
    <row r="485" spans="1:10" s="48" customFormat="1" ht="14.25">
      <c r="A485" s="74" t="e">
        <f t="shared" si="7"/>
        <v>#REF!</v>
      </c>
      <c r="B485" s="63" t="e">
        <f>#REF!</f>
        <v>#REF!</v>
      </c>
      <c r="C485" s="61" t="s">
        <v>131</v>
      </c>
      <c r="D485" s="48" t="s">
        <v>64</v>
      </c>
      <c r="E485" s="48" t="s">
        <v>18</v>
      </c>
      <c r="F485" s="65" t="e">
        <f>IF(#REF!="XXXXX",0,#REF!)</f>
        <v>#REF!</v>
      </c>
      <c r="G485" s="70"/>
      <c r="H485" s="70"/>
      <c r="I485" s="69">
        <v>66</v>
      </c>
      <c r="J485" s="63">
        <v>9</v>
      </c>
    </row>
    <row r="486" spans="1:10" s="48" customFormat="1" ht="14.25">
      <c r="A486" s="74" t="e">
        <f t="shared" si="7"/>
        <v>#REF!</v>
      </c>
      <c r="B486" s="63" t="e">
        <f>#REF!</f>
        <v>#REF!</v>
      </c>
      <c r="C486" s="61" t="s">
        <v>132</v>
      </c>
      <c r="D486" s="48" t="s">
        <v>64</v>
      </c>
      <c r="E486" s="48" t="s">
        <v>18</v>
      </c>
      <c r="F486" s="65" t="e">
        <f>IF(#REF!="XXXXX",0,#REF!)</f>
        <v>#REF!</v>
      </c>
      <c r="G486" s="70"/>
      <c r="H486" s="70"/>
      <c r="I486" s="69">
        <v>68</v>
      </c>
      <c r="J486" s="63">
        <v>0</v>
      </c>
    </row>
    <row r="487" spans="1:10" s="48" customFormat="1" ht="14.25">
      <c r="A487" s="74" t="e">
        <f t="shared" si="7"/>
        <v>#REF!</v>
      </c>
      <c r="B487" s="63" t="e">
        <f>#REF!</f>
        <v>#REF!</v>
      </c>
      <c r="C487" s="61" t="s">
        <v>132</v>
      </c>
      <c r="D487" s="48" t="s">
        <v>64</v>
      </c>
      <c r="E487" s="48" t="s">
        <v>18</v>
      </c>
      <c r="F487" s="65" t="e">
        <f>IF(#REF!="XXXXX",0,#REF!)</f>
        <v>#REF!</v>
      </c>
      <c r="G487" s="70"/>
      <c r="H487" s="70"/>
      <c r="I487" s="69">
        <v>68</v>
      </c>
      <c r="J487" s="63">
        <v>1</v>
      </c>
    </row>
    <row r="488" spans="1:10" s="48" customFormat="1" ht="14.25">
      <c r="A488" s="74" t="e">
        <f t="shared" si="7"/>
        <v>#REF!</v>
      </c>
      <c r="B488" s="63" t="e">
        <f>#REF!</f>
        <v>#REF!</v>
      </c>
      <c r="C488" s="61" t="s">
        <v>132</v>
      </c>
      <c r="D488" s="48" t="s">
        <v>64</v>
      </c>
      <c r="E488" s="48" t="s">
        <v>18</v>
      </c>
      <c r="F488" s="65" t="e">
        <f>IF(#REF!="XXXXX",0,#REF!)</f>
        <v>#REF!</v>
      </c>
      <c r="G488" s="70"/>
      <c r="H488" s="70"/>
      <c r="I488" s="69">
        <v>68</v>
      </c>
      <c r="J488" s="63">
        <v>2</v>
      </c>
    </row>
    <row r="489" spans="1:10" s="48" customFormat="1" ht="14.25">
      <c r="A489" s="74" t="e">
        <f t="shared" si="7"/>
        <v>#REF!</v>
      </c>
      <c r="B489" s="63" t="e">
        <f>#REF!</f>
        <v>#REF!</v>
      </c>
      <c r="C489" s="61" t="s">
        <v>132</v>
      </c>
      <c r="D489" s="48" t="s">
        <v>64</v>
      </c>
      <c r="E489" s="48" t="s">
        <v>18</v>
      </c>
      <c r="F489" s="65" t="e">
        <f>IF(#REF!="XXXXX",0,#REF!)</f>
        <v>#REF!</v>
      </c>
      <c r="G489" s="70"/>
      <c r="H489" s="70"/>
      <c r="I489" s="69">
        <v>68</v>
      </c>
      <c r="J489" s="63">
        <v>3</v>
      </c>
    </row>
    <row r="490" spans="1:10" s="48" customFormat="1" ht="14.25">
      <c r="A490" s="74" t="e">
        <f t="shared" si="7"/>
        <v>#REF!</v>
      </c>
      <c r="B490" s="63" t="e">
        <f>#REF!</f>
        <v>#REF!</v>
      </c>
      <c r="C490" s="61" t="s">
        <v>132</v>
      </c>
      <c r="D490" s="48" t="s">
        <v>64</v>
      </c>
      <c r="E490" s="48" t="s">
        <v>18</v>
      </c>
      <c r="F490" s="65" t="e">
        <f>IF(#REF!="XXXXX",0,#REF!)</f>
        <v>#REF!</v>
      </c>
      <c r="G490" s="70"/>
      <c r="H490" s="70"/>
      <c r="I490" s="69">
        <v>68</v>
      </c>
      <c r="J490" s="63">
        <v>4</v>
      </c>
    </row>
    <row r="491" spans="1:10" s="48" customFormat="1" ht="14.25">
      <c r="A491" s="74" t="e">
        <f t="shared" si="7"/>
        <v>#REF!</v>
      </c>
      <c r="B491" s="63" t="e">
        <f>#REF!</f>
        <v>#REF!</v>
      </c>
      <c r="C491" s="61" t="s">
        <v>132</v>
      </c>
      <c r="D491" s="48" t="s">
        <v>64</v>
      </c>
      <c r="E491" s="48" t="s">
        <v>18</v>
      </c>
      <c r="F491" s="65" t="e">
        <f>IF(#REF!="XXXXX",0,#REF!)</f>
        <v>#REF!</v>
      </c>
      <c r="G491" s="70"/>
      <c r="H491" s="70"/>
      <c r="I491" s="69">
        <v>68</v>
      </c>
      <c r="J491" s="63">
        <v>5</v>
      </c>
    </row>
    <row r="492" spans="1:10" s="48" customFormat="1" ht="14.25">
      <c r="A492" s="74" t="e">
        <f t="shared" si="7"/>
        <v>#REF!</v>
      </c>
      <c r="B492" s="63" t="e">
        <f>#REF!</f>
        <v>#REF!</v>
      </c>
      <c r="C492" s="61" t="s">
        <v>132</v>
      </c>
      <c r="D492" s="48" t="s">
        <v>64</v>
      </c>
      <c r="E492" s="48" t="s">
        <v>18</v>
      </c>
      <c r="F492" s="65" t="e">
        <f>IF(#REF!="XXXXX",0,#REF!)</f>
        <v>#REF!</v>
      </c>
      <c r="G492" s="70"/>
      <c r="H492" s="70"/>
      <c r="I492" s="69">
        <v>68</v>
      </c>
      <c r="J492" s="63">
        <v>7</v>
      </c>
    </row>
    <row r="493" spans="1:10" s="48" customFormat="1" ht="14.25">
      <c r="A493" s="74" t="e">
        <f t="shared" si="7"/>
        <v>#REF!</v>
      </c>
      <c r="B493" s="63" t="e">
        <f>#REF!</f>
        <v>#REF!</v>
      </c>
      <c r="C493" s="61" t="s">
        <v>132</v>
      </c>
      <c r="D493" s="48" t="s">
        <v>64</v>
      </c>
      <c r="E493" s="48" t="s">
        <v>18</v>
      </c>
      <c r="F493" s="65" t="e">
        <f>IF(#REF!="XXXXX",0,#REF!)</f>
        <v>#REF!</v>
      </c>
      <c r="G493" s="70"/>
      <c r="H493" s="70"/>
      <c r="I493" s="69">
        <v>68</v>
      </c>
      <c r="J493" s="63">
        <v>8</v>
      </c>
    </row>
    <row r="494" spans="1:10" s="48" customFormat="1" ht="14.25">
      <c r="A494" s="74" t="e">
        <f t="shared" si="7"/>
        <v>#REF!</v>
      </c>
      <c r="B494" s="63" t="e">
        <f>#REF!</f>
        <v>#REF!</v>
      </c>
      <c r="C494" s="61" t="s">
        <v>132</v>
      </c>
      <c r="D494" s="48" t="s">
        <v>64</v>
      </c>
      <c r="E494" s="48" t="s">
        <v>18</v>
      </c>
      <c r="F494" s="65" t="e">
        <f>IF(#REF!="XXXXX",0,#REF!)</f>
        <v>#REF!</v>
      </c>
      <c r="G494" s="70"/>
      <c r="H494" s="70"/>
      <c r="I494" s="69">
        <v>68</v>
      </c>
      <c r="J494" s="63">
        <v>9</v>
      </c>
    </row>
    <row r="495" spans="1:10" s="48" customFormat="1" ht="14.25">
      <c r="A495" s="74" t="e">
        <f t="shared" si="7"/>
        <v>#REF!</v>
      </c>
      <c r="B495" s="63" t="e">
        <f>#REF!</f>
        <v>#REF!</v>
      </c>
      <c r="C495" s="61" t="s">
        <v>133</v>
      </c>
      <c r="D495" s="48" t="s">
        <v>64</v>
      </c>
      <c r="E495" s="48" t="s">
        <v>18</v>
      </c>
      <c r="F495" s="65" t="e">
        <f>IF(#REF!="XXXXX",0,#REF!)</f>
        <v>#REF!</v>
      </c>
      <c r="G495" s="70"/>
      <c r="H495" s="70"/>
      <c r="I495" s="69">
        <v>70</v>
      </c>
      <c r="J495" s="63">
        <v>0</v>
      </c>
    </row>
    <row r="496" spans="1:10" s="48" customFormat="1" ht="14.25">
      <c r="A496" s="74" t="e">
        <f t="shared" si="7"/>
        <v>#REF!</v>
      </c>
      <c r="B496" s="63" t="e">
        <f>#REF!</f>
        <v>#REF!</v>
      </c>
      <c r="C496" s="61" t="s">
        <v>133</v>
      </c>
      <c r="D496" s="48" t="s">
        <v>64</v>
      </c>
      <c r="E496" s="48" t="s">
        <v>18</v>
      </c>
      <c r="F496" s="65" t="e">
        <f>IF(#REF!="XXXXX",0,#REF!)</f>
        <v>#REF!</v>
      </c>
      <c r="G496" s="70"/>
      <c r="H496" s="70"/>
      <c r="I496" s="69">
        <v>70</v>
      </c>
      <c r="J496" s="63">
        <v>1</v>
      </c>
    </row>
    <row r="497" spans="1:10" s="48" customFormat="1" ht="14.25">
      <c r="A497" s="74" t="e">
        <f t="shared" si="7"/>
        <v>#REF!</v>
      </c>
      <c r="B497" s="63" t="e">
        <f>#REF!</f>
        <v>#REF!</v>
      </c>
      <c r="C497" s="61" t="s">
        <v>133</v>
      </c>
      <c r="D497" s="48" t="s">
        <v>64</v>
      </c>
      <c r="E497" s="48" t="s">
        <v>18</v>
      </c>
      <c r="F497" s="65" t="e">
        <f>IF(#REF!="XXXXX",0,#REF!)</f>
        <v>#REF!</v>
      </c>
      <c r="G497" s="70"/>
      <c r="H497" s="70"/>
      <c r="I497" s="69">
        <v>70</v>
      </c>
      <c r="J497" s="63">
        <v>2</v>
      </c>
    </row>
    <row r="498" spans="1:10" s="48" customFormat="1" ht="14.25">
      <c r="A498" s="74" t="e">
        <f t="shared" si="7"/>
        <v>#REF!</v>
      </c>
      <c r="B498" s="63" t="e">
        <f>#REF!</f>
        <v>#REF!</v>
      </c>
      <c r="C498" s="61" t="s">
        <v>133</v>
      </c>
      <c r="D498" s="48" t="s">
        <v>64</v>
      </c>
      <c r="E498" s="48" t="s">
        <v>18</v>
      </c>
      <c r="F498" s="65" t="e">
        <f>IF(#REF!="XXXXX",0,#REF!)</f>
        <v>#REF!</v>
      </c>
      <c r="G498" s="70"/>
      <c r="H498" s="70"/>
      <c r="I498" s="69">
        <v>70</v>
      </c>
      <c r="J498" s="63">
        <v>3</v>
      </c>
    </row>
    <row r="499" spans="1:10" s="48" customFormat="1" ht="14.25">
      <c r="A499" s="74" t="e">
        <f t="shared" si="7"/>
        <v>#REF!</v>
      </c>
      <c r="B499" s="63" t="e">
        <f>#REF!</f>
        <v>#REF!</v>
      </c>
      <c r="C499" s="61" t="s">
        <v>133</v>
      </c>
      <c r="D499" s="48" t="s">
        <v>64</v>
      </c>
      <c r="E499" s="48" t="s">
        <v>18</v>
      </c>
      <c r="F499" s="65" t="e">
        <f>IF(#REF!="XXXXX",0,#REF!)</f>
        <v>#REF!</v>
      </c>
      <c r="G499" s="70"/>
      <c r="H499" s="70"/>
      <c r="I499" s="69">
        <v>70</v>
      </c>
      <c r="J499" s="63">
        <v>4</v>
      </c>
    </row>
    <row r="500" spans="1:10" s="48" customFormat="1" ht="14.25">
      <c r="A500" s="74" t="e">
        <f t="shared" si="7"/>
        <v>#REF!</v>
      </c>
      <c r="B500" s="63" t="e">
        <f>#REF!</f>
        <v>#REF!</v>
      </c>
      <c r="C500" s="61" t="s">
        <v>133</v>
      </c>
      <c r="D500" s="48" t="s">
        <v>64</v>
      </c>
      <c r="E500" s="48" t="s">
        <v>18</v>
      </c>
      <c r="F500" s="65" t="e">
        <f>IF(#REF!="XXXXX",0,#REF!)</f>
        <v>#REF!</v>
      </c>
      <c r="G500" s="70"/>
      <c r="H500" s="70"/>
      <c r="I500" s="69">
        <v>70</v>
      </c>
      <c r="J500" s="63">
        <v>5</v>
      </c>
    </row>
    <row r="501" spans="1:10" s="48" customFormat="1" ht="14.25">
      <c r="A501" s="74" t="e">
        <f t="shared" si="7"/>
        <v>#REF!</v>
      </c>
      <c r="B501" s="63" t="e">
        <f>#REF!</f>
        <v>#REF!</v>
      </c>
      <c r="C501" s="61" t="s">
        <v>133</v>
      </c>
      <c r="D501" s="48" t="s">
        <v>64</v>
      </c>
      <c r="E501" s="48" t="s">
        <v>18</v>
      </c>
      <c r="F501" s="65" t="e">
        <f>IF(#REF!="XXXXX",0,#REF!)</f>
        <v>#REF!</v>
      </c>
      <c r="G501" s="70"/>
      <c r="H501" s="70"/>
      <c r="I501" s="69">
        <v>70</v>
      </c>
      <c r="J501" s="63">
        <v>7</v>
      </c>
    </row>
    <row r="502" spans="1:10" s="48" customFormat="1" ht="14.25">
      <c r="A502" s="74" t="e">
        <f t="shared" si="7"/>
        <v>#REF!</v>
      </c>
      <c r="B502" s="63" t="e">
        <f>#REF!</f>
        <v>#REF!</v>
      </c>
      <c r="C502" s="61" t="s">
        <v>133</v>
      </c>
      <c r="D502" s="48" t="s">
        <v>64</v>
      </c>
      <c r="E502" s="48" t="s">
        <v>18</v>
      </c>
      <c r="F502" s="65" t="e">
        <f>IF(#REF!="XXXXX",0,#REF!)</f>
        <v>#REF!</v>
      </c>
      <c r="G502" s="70"/>
      <c r="H502" s="70"/>
      <c r="I502" s="69">
        <v>70</v>
      </c>
      <c r="J502" s="63">
        <v>8</v>
      </c>
    </row>
    <row r="503" spans="1:10" s="48" customFormat="1" ht="14.25">
      <c r="A503" s="74" t="e">
        <f t="shared" si="7"/>
        <v>#REF!</v>
      </c>
      <c r="B503" s="63" t="e">
        <f>#REF!</f>
        <v>#REF!</v>
      </c>
      <c r="C503" s="61" t="s">
        <v>133</v>
      </c>
      <c r="D503" s="48" t="s">
        <v>64</v>
      </c>
      <c r="E503" s="48" t="s">
        <v>18</v>
      </c>
      <c r="F503" s="65" t="e">
        <f>IF(#REF!="XXXXX",0,#REF!)</f>
        <v>#REF!</v>
      </c>
      <c r="G503" s="70"/>
      <c r="H503" s="70"/>
      <c r="I503" s="69">
        <v>70</v>
      </c>
      <c r="J503" s="63">
        <v>9</v>
      </c>
    </row>
    <row r="504" spans="1:10" s="48" customFormat="1" ht="14.25">
      <c r="A504" s="74" t="e">
        <f t="shared" si="7"/>
        <v>#REF!</v>
      </c>
      <c r="B504" s="63" t="e">
        <f>#REF!</f>
        <v>#REF!</v>
      </c>
      <c r="C504" s="61" t="s">
        <v>134</v>
      </c>
      <c r="D504" s="48" t="s">
        <v>64</v>
      </c>
      <c r="E504" s="48" t="s">
        <v>18</v>
      </c>
      <c r="F504" s="65" t="e">
        <f>IF(#REF!="XXXXX",0,#REF!)</f>
        <v>#REF!</v>
      </c>
      <c r="G504" s="70"/>
      <c r="H504" s="70"/>
      <c r="I504" s="69">
        <v>72</v>
      </c>
      <c r="J504" s="63">
        <v>0</v>
      </c>
    </row>
    <row r="505" spans="1:10" s="48" customFormat="1" ht="14.25">
      <c r="A505" s="74" t="e">
        <f t="shared" si="7"/>
        <v>#REF!</v>
      </c>
      <c r="B505" s="63" t="e">
        <f>#REF!</f>
        <v>#REF!</v>
      </c>
      <c r="C505" s="61" t="s">
        <v>134</v>
      </c>
      <c r="D505" s="48" t="s">
        <v>64</v>
      </c>
      <c r="E505" s="48" t="s">
        <v>18</v>
      </c>
      <c r="F505" s="65" t="e">
        <f>IF(#REF!="XXXXX",0,#REF!)</f>
        <v>#REF!</v>
      </c>
      <c r="G505" s="70"/>
      <c r="H505" s="70"/>
      <c r="I505" s="69">
        <v>72</v>
      </c>
      <c r="J505" s="63">
        <v>1</v>
      </c>
    </row>
    <row r="506" spans="1:10" s="48" customFormat="1" ht="14.25">
      <c r="A506" s="74" t="e">
        <f t="shared" si="7"/>
        <v>#REF!</v>
      </c>
      <c r="B506" s="63" t="e">
        <f>#REF!</f>
        <v>#REF!</v>
      </c>
      <c r="C506" s="61" t="s">
        <v>134</v>
      </c>
      <c r="D506" s="48" t="s">
        <v>64</v>
      </c>
      <c r="E506" s="48" t="s">
        <v>18</v>
      </c>
      <c r="F506" s="65" t="e">
        <f>IF(#REF!="XXXXX",0,#REF!)</f>
        <v>#REF!</v>
      </c>
      <c r="G506" s="70"/>
      <c r="H506" s="70"/>
      <c r="I506" s="69">
        <v>72</v>
      </c>
      <c r="J506" s="63">
        <v>2</v>
      </c>
    </row>
    <row r="507" spans="1:10" s="48" customFormat="1" ht="14.25">
      <c r="A507" s="74" t="e">
        <f t="shared" si="7"/>
        <v>#REF!</v>
      </c>
      <c r="B507" s="63" t="e">
        <f>#REF!</f>
        <v>#REF!</v>
      </c>
      <c r="C507" s="61" t="s">
        <v>134</v>
      </c>
      <c r="D507" s="48" t="s">
        <v>64</v>
      </c>
      <c r="E507" s="48" t="s">
        <v>18</v>
      </c>
      <c r="F507" s="65" t="e">
        <f>IF(#REF!="XXXXX",0,#REF!)</f>
        <v>#REF!</v>
      </c>
      <c r="G507" s="70"/>
      <c r="H507" s="70"/>
      <c r="I507" s="69">
        <v>72</v>
      </c>
      <c r="J507" s="63">
        <v>3</v>
      </c>
    </row>
    <row r="508" spans="1:10" s="48" customFormat="1" ht="14.25">
      <c r="A508" s="74" t="e">
        <f t="shared" si="7"/>
        <v>#REF!</v>
      </c>
      <c r="B508" s="63" t="e">
        <f>#REF!</f>
        <v>#REF!</v>
      </c>
      <c r="C508" s="61" t="s">
        <v>134</v>
      </c>
      <c r="D508" s="48" t="s">
        <v>64</v>
      </c>
      <c r="E508" s="48" t="s">
        <v>18</v>
      </c>
      <c r="F508" s="65" t="e">
        <f>IF(#REF!="XXXXX",0,#REF!)</f>
        <v>#REF!</v>
      </c>
      <c r="G508" s="70"/>
      <c r="H508" s="70"/>
      <c r="I508" s="69">
        <v>72</v>
      </c>
      <c r="J508" s="63">
        <v>4</v>
      </c>
    </row>
    <row r="509" spans="1:10" s="48" customFormat="1" ht="14.25">
      <c r="A509" s="74" t="e">
        <f t="shared" si="7"/>
        <v>#REF!</v>
      </c>
      <c r="B509" s="63" t="e">
        <f>#REF!</f>
        <v>#REF!</v>
      </c>
      <c r="C509" s="61" t="s">
        <v>134</v>
      </c>
      <c r="D509" s="48" t="s">
        <v>64</v>
      </c>
      <c r="E509" s="48" t="s">
        <v>18</v>
      </c>
      <c r="F509" s="65" t="e">
        <f>IF(#REF!="XXXXX",0,#REF!)</f>
        <v>#REF!</v>
      </c>
      <c r="G509" s="70"/>
      <c r="H509" s="70"/>
      <c r="I509" s="69">
        <v>72</v>
      </c>
      <c r="J509" s="63">
        <v>5</v>
      </c>
    </row>
    <row r="510" spans="1:10" s="48" customFormat="1" ht="14.25">
      <c r="A510" s="74" t="e">
        <f t="shared" si="7"/>
        <v>#REF!</v>
      </c>
      <c r="B510" s="63" t="e">
        <f>#REF!</f>
        <v>#REF!</v>
      </c>
      <c r="C510" s="61" t="s">
        <v>134</v>
      </c>
      <c r="D510" s="48" t="s">
        <v>64</v>
      </c>
      <c r="E510" s="48" t="s">
        <v>18</v>
      </c>
      <c r="F510" s="65" t="e">
        <f>IF(#REF!="XXXXX",0,#REF!)</f>
        <v>#REF!</v>
      </c>
      <c r="G510" s="70"/>
      <c r="H510" s="70"/>
      <c r="I510" s="69">
        <v>72</v>
      </c>
      <c r="J510" s="63">
        <v>7</v>
      </c>
    </row>
    <row r="511" spans="1:10" s="48" customFormat="1" ht="14.25">
      <c r="A511" s="74" t="e">
        <f t="shared" si="7"/>
        <v>#REF!</v>
      </c>
      <c r="B511" s="63" t="e">
        <f>#REF!</f>
        <v>#REF!</v>
      </c>
      <c r="C511" s="61" t="s">
        <v>134</v>
      </c>
      <c r="D511" s="48" t="s">
        <v>64</v>
      </c>
      <c r="E511" s="48" t="s">
        <v>18</v>
      </c>
      <c r="F511" s="65" t="e">
        <f>IF(#REF!="XXXXX",0,#REF!)</f>
        <v>#REF!</v>
      </c>
      <c r="G511" s="70"/>
      <c r="H511" s="70"/>
      <c r="I511" s="69">
        <v>72</v>
      </c>
      <c r="J511" s="63">
        <v>8</v>
      </c>
    </row>
    <row r="512" spans="1:10" s="48" customFormat="1" ht="14.25">
      <c r="A512" s="74" t="e">
        <f t="shared" si="7"/>
        <v>#REF!</v>
      </c>
      <c r="B512" s="63" t="e">
        <f>#REF!</f>
        <v>#REF!</v>
      </c>
      <c r="C512" s="61" t="s">
        <v>134</v>
      </c>
      <c r="D512" s="48" t="s">
        <v>64</v>
      </c>
      <c r="E512" s="48" t="s">
        <v>18</v>
      </c>
      <c r="F512" s="65" t="e">
        <f>IF(#REF!="XXXXX",0,#REF!)</f>
        <v>#REF!</v>
      </c>
      <c r="G512" s="70"/>
      <c r="H512" s="70"/>
      <c r="I512" s="69">
        <v>72</v>
      </c>
      <c r="J512" s="63">
        <v>9</v>
      </c>
    </row>
    <row r="513" spans="1:10" s="48" customFormat="1" ht="14.25">
      <c r="A513" s="74" t="e">
        <f t="shared" si="7"/>
        <v>#REF!</v>
      </c>
      <c r="B513" s="63" t="e">
        <f>#REF!</f>
        <v>#REF!</v>
      </c>
      <c r="C513" s="61" t="s">
        <v>165</v>
      </c>
      <c r="D513" s="48" t="s">
        <v>64</v>
      </c>
      <c r="E513" s="48" t="s">
        <v>18</v>
      </c>
      <c r="F513" s="65" t="e">
        <f>IF(#REF!="XXXXX",0,#REF!)</f>
        <v>#REF!</v>
      </c>
      <c r="G513" s="70"/>
      <c r="H513" s="70"/>
      <c r="I513" s="69">
        <v>73</v>
      </c>
      <c r="J513" s="63">
        <v>0</v>
      </c>
    </row>
    <row r="514" spans="1:10" s="48" customFormat="1" ht="14.25">
      <c r="A514" s="74" t="e">
        <f t="shared" si="7"/>
        <v>#REF!</v>
      </c>
      <c r="B514" s="63" t="e">
        <f>#REF!</f>
        <v>#REF!</v>
      </c>
      <c r="C514" s="61" t="s">
        <v>165</v>
      </c>
      <c r="D514" s="48" t="s">
        <v>64</v>
      </c>
      <c r="E514" s="48" t="s">
        <v>18</v>
      </c>
      <c r="F514" s="65" t="e">
        <f>IF(#REF!="XXXXX",0,#REF!)</f>
        <v>#REF!</v>
      </c>
      <c r="G514" s="70"/>
      <c r="H514" s="70"/>
      <c r="I514" s="69">
        <v>73</v>
      </c>
      <c r="J514" s="63">
        <v>1</v>
      </c>
    </row>
    <row r="515" spans="1:10" s="48" customFormat="1" ht="14.25">
      <c r="A515" s="74" t="e">
        <f t="shared" si="7"/>
        <v>#REF!</v>
      </c>
      <c r="B515" s="63" t="e">
        <f>#REF!</f>
        <v>#REF!</v>
      </c>
      <c r="C515" s="61" t="s">
        <v>165</v>
      </c>
      <c r="D515" s="48" t="s">
        <v>64</v>
      </c>
      <c r="E515" s="48" t="s">
        <v>18</v>
      </c>
      <c r="F515" s="65" t="e">
        <f>IF(#REF!="XXXXX",0,#REF!)</f>
        <v>#REF!</v>
      </c>
      <c r="G515" s="70"/>
      <c r="H515" s="70"/>
      <c r="I515" s="69">
        <v>73</v>
      </c>
      <c r="J515" s="63">
        <v>2</v>
      </c>
    </row>
    <row r="516" spans="1:10" s="48" customFormat="1" ht="14.25">
      <c r="A516" s="74" t="e">
        <f t="shared" si="7"/>
        <v>#REF!</v>
      </c>
      <c r="B516" s="63" t="e">
        <f>#REF!</f>
        <v>#REF!</v>
      </c>
      <c r="C516" s="61" t="s">
        <v>165</v>
      </c>
      <c r="D516" s="48" t="s">
        <v>64</v>
      </c>
      <c r="E516" s="48" t="s">
        <v>18</v>
      </c>
      <c r="F516" s="65" t="e">
        <f>IF(#REF!="XXXXX",0,#REF!)</f>
        <v>#REF!</v>
      </c>
      <c r="G516" s="70"/>
      <c r="H516" s="70"/>
      <c r="I516" s="69">
        <v>73</v>
      </c>
      <c r="J516" s="63">
        <v>3</v>
      </c>
    </row>
    <row r="517" spans="1:10" s="48" customFormat="1" ht="14.25">
      <c r="A517" s="74" t="e">
        <f t="shared" ref="A517:A580" si="8">A516</f>
        <v>#REF!</v>
      </c>
      <c r="B517" s="63" t="e">
        <f>#REF!</f>
        <v>#REF!</v>
      </c>
      <c r="C517" s="61" t="s">
        <v>165</v>
      </c>
      <c r="D517" s="48" t="s">
        <v>64</v>
      </c>
      <c r="E517" s="48" t="s">
        <v>18</v>
      </c>
      <c r="F517" s="65" t="e">
        <f>IF(#REF!="XXXXX",0,#REF!)</f>
        <v>#REF!</v>
      </c>
      <c r="G517" s="70"/>
      <c r="H517" s="70"/>
      <c r="I517" s="69">
        <v>73</v>
      </c>
      <c r="J517" s="63">
        <v>4</v>
      </c>
    </row>
    <row r="518" spans="1:10" s="48" customFormat="1" ht="14.25">
      <c r="A518" s="74" t="e">
        <f t="shared" si="8"/>
        <v>#REF!</v>
      </c>
      <c r="B518" s="63" t="e">
        <f>#REF!</f>
        <v>#REF!</v>
      </c>
      <c r="C518" s="61" t="s">
        <v>165</v>
      </c>
      <c r="D518" s="48" t="s">
        <v>64</v>
      </c>
      <c r="E518" s="48" t="s">
        <v>18</v>
      </c>
      <c r="F518" s="65" t="e">
        <f>IF(#REF!="XXXXX",0,#REF!)</f>
        <v>#REF!</v>
      </c>
      <c r="G518" s="70"/>
      <c r="H518" s="70"/>
      <c r="I518" s="69">
        <v>73</v>
      </c>
      <c r="J518" s="63">
        <v>5</v>
      </c>
    </row>
    <row r="519" spans="1:10" s="48" customFormat="1" ht="14.25">
      <c r="A519" s="74" t="e">
        <f t="shared" si="8"/>
        <v>#REF!</v>
      </c>
      <c r="B519" s="63" t="e">
        <f>#REF!</f>
        <v>#REF!</v>
      </c>
      <c r="C519" s="61" t="s">
        <v>165</v>
      </c>
      <c r="D519" s="48" t="s">
        <v>64</v>
      </c>
      <c r="E519" s="48" t="s">
        <v>18</v>
      </c>
      <c r="F519" s="65" t="e">
        <f>IF(#REF!="XXXXX",0,#REF!)</f>
        <v>#REF!</v>
      </c>
      <c r="G519" s="70"/>
      <c r="H519" s="70"/>
      <c r="I519" s="69">
        <v>73</v>
      </c>
      <c r="J519" s="63">
        <v>7</v>
      </c>
    </row>
    <row r="520" spans="1:10" s="48" customFormat="1" ht="14.25">
      <c r="A520" s="74" t="e">
        <f t="shared" si="8"/>
        <v>#REF!</v>
      </c>
      <c r="B520" s="63" t="e">
        <f>#REF!</f>
        <v>#REF!</v>
      </c>
      <c r="C520" s="61" t="s">
        <v>165</v>
      </c>
      <c r="D520" s="48" t="s">
        <v>64</v>
      </c>
      <c r="E520" s="48" t="s">
        <v>18</v>
      </c>
      <c r="F520" s="65" t="e">
        <f>IF(#REF!="XXXXX",0,#REF!)</f>
        <v>#REF!</v>
      </c>
      <c r="G520" s="70"/>
      <c r="H520" s="70"/>
      <c r="I520" s="69">
        <v>73</v>
      </c>
      <c r="J520" s="63">
        <v>8</v>
      </c>
    </row>
    <row r="521" spans="1:10" s="48" customFormat="1" ht="14.25">
      <c r="A521" s="74" t="e">
        <f t="shared" si="8"/>
        <v>#REF!</v>
      </c>
      <c r="B521" s="63" t="e">
        <f>#REF!</f>
        <v>#REF!</v>
      </c>
      <c r="C521" s="61" t="s">
        <v>165</v>
      </c>
      <c r="D521" s="48" t="s">
        <v>64</v>
      </c>
      <c r="E521" s="48" t="s">
        <v>18</v>
      </c>
      <c r="F521" s="65" t="e">
        <f>IF(#REF!="XXXXX",0,#REF!)</f>
        <v>#REF!</v>
      </c>
      <c r="G521" s="70"/>
      <c r="H521" s="70"/>
      <c r="I521" s="69">
        <v>73</v>
      </c>
      <c r="J521" s="63">
        <v>9</v>
      </c>
    </row>
    <row r="522" spans="1:10" s="48" customFormat="1" ht="14.25">
      <c r="A522" s="74" t="e">
        <f t="shared" si="8"/>
        <v>#REF!</v>
      </c>
      <c r="B522" s="63" t="e">
        <f>#REF!</f>
        <v>#REF!</v>
      </c>
      <c r="C522" s="61" t="s">
        <v>50</v>
      </c>
      <c r="D522" s="48" t="s">
        <v>64</v>
      </c>
      <c r="E522" s="48" t="s">
        <v>18</v>
      </c>
      <c r="F522" s="65" t="e">
        <f>IF(#REF!="XXXXX",0,#REF!)</f>
        <v>#REF!</v>
      </c>
      <c r="G522" s="70"/>
      <c r="H522" s="70"/>
      <c r="I522" s="69">
        <v>74</v>
      </c>
      <c r="J522" s="63">
        <v>0</v>
      </c>
    </row>
    <row r="523" spans="1:10" s="48" customFormat="1" ht="14.25">
      <c r="A523" s="74" t="e">
        <f t="shared" si="8"/>
        <v>#REF!</v>
      </c>
      <c r="B523" s="63" t="e">
        <f>#REF!</f>
        <v>#REF!</v>
      </c>
      <c r="C523" s="61" t="s">
        <v>50</v>
      </c>
      <c r="D523" s="48" t="s">
        <v>64</v>
      </c>
      <c r="E523" s="48" t="s">
        <v>18</v>
      </c>
      <c r="F523" s="65" t="e">
        <f>IF(#REF!="XXXXX",0,#REF!)</f>
        <v>#REF!</v>
      </c>
      <c r="G523" s="70"/>
      <c r="H523" s="70"/>
      <c r="I523" s="69">
        <v>74</v>
      </c>
      <c r="J523" s="63">
        <v>1</v>
      </c>
    </row>
    <row r="524" spans="1:10" s="48" customFormat="1" ht="14.25">
      <c r="A524" s="74" t="e">
        <f t="shared" si="8"/>
        <v>#REF!</v>
      </c>
      <c r="B524" s="63" t="e">
        <f>#REF!</f>
        <v>#REF!</v>
      </c>
      <c r="C524" s="61" t="s">
        <v>50</v>
      </c>
      <c r="D524" s="48" t="s">
        <v>64</v>
      </c>
      <c r="E524" s="48" t="s">
        <v>18</v>
      </c>
      <c r="F524" s="65" t="e">
        <f>IF(#REF!="XXXXX",0,#REF!)</f>
        <v>#REF!</v>
      </c>
      <c r="G524" s="70"/>
      <c r="H524" s="70"/>
      <c r="I524" s="69">
        <v>74</v>
      </c>
      <c r="J524" s="63">
        <v>2</v>
      </c>
    </row>
    <row r="525" spans="1:10" s="48" customFormat="1" ht="14.25">
      <c r="A525" s="74" t="e">
        <f t="shared" si="8"/>
        <v>#REF!</v>
      </c>
      <c r="B525" s="63" t="e">
        <f>#REF!</f>
        <v>#REF!</v>
      </c>
      <c r="C525" s="61" t="s">
        <v>50</v>
      </c>
      <c r="D525" s="48" t="s">
        <v>64</v>
      </c>
      <c r="E525" s="48" t="s">
        <v>18</v>
      </c>
      <c r="F525" s="65" t="e">
        <f>IF(#REF!="XXXXX",0,#REF!)</f>
        <v>#REF!</v>
      </c>
      <c r="G525" s="70"/>
      <c r="H525" s="70"/>
      <c r="I525" s="69">
        <v>74</v>
      </c>
      <c r="J525" s="63">
        <v>3</v>
      </c>
    </row>
    <row r="526" spans="1:10" s="48" customFormat="1" ht="14.25">
      <c r="A526" s="74" t="e">
        <f t="shared" si="8"/>
        <v>#REF!</v>
      </c>
      <c r="B526" s="63" t="e">
        <f>#REF!</f>
        <v>#REF!</v>
      </c>
      <c r="C526" s="61" t="s">
        <v>50</v>
      </c>
      <c r="D526" s="48" t="s">
        <v>64</v>
      </c>
      <c r="E526" s="48" t="s">
        <v>18</v>
      </c>
      <c r="F526" s="65" t="e">
        <f>IF(#REF!="XXXXX",0,#REF!)</f>
        <v>#REF!</v>
      </c>
      <c r="G526" s="70"/>
      <c r="H526" s="70"/>
      <c r="I526" s="69">
        <v>74</v>
      </c>
      <c r="J526" s="63">
        <v>4</v>
      </c>
    </row>
    <row r="527" spans="1:10" s="48" customFormat="1" ht="14.25">
      <c r="A527" s="74" t="e">
        <f t="shared" si="8"/>
        <v>#REF!</v>
      </c>
      <c r="B527" s="63" t="e">
        <f>#REF!</f>
        <v>#REF!</v>
      </c>
      <c r="C527" s="61" t="s">
        <v>50</v>
      </c>
      <c r="D527" s="48" t="s">
        <v>64</v>
      </c>
      <c r="E527" s="48" t="s">
        <v>18</v>
      </c>
      <c r="F527" s="65" t="e">
        <f>IF(#REF!="XXXXX",0,#REF!)</f>
        <v>#REF!</v>
      </c>
      <c r="G527" s="70"/>
      <c r="H527" s="70"/>
      <c r="I527" s="69">
        <v>74</v>
      </c>
      <c r="J527" s="63">
        <v>5</v>
      </c>
    </row>
    <row r="528" spans="1:10" s="48" customFormat="1" ht="14.25">
      <c r="A528" s="74" t="e">
        <f t="shared" si="8"/>
        <v>#REF!</v>
      </c>
      <c r="B528" s="63" t="e">
        <f>#REF!</f>
        <v>#REF!</v>
      </c>
      <c r="C528" s="61" t="s">
        <v>50</v>
      </c>
      <c r="D528" s="48" t="s">
        <v>64</v>
      </c>
      <c r="E528" s="48" t="s">
        <v>18</v>
      </c>
      <c r="F528" s="65" t="e">
        <f>IF(#REF!="XXXXX",0,#REF!)</f>
        <v>#REF!</v>
      </c>
      <c r="G528" s="70"/>
      <c r="H528" s="70"/>
      <c r="I528" s="69">
        <v>74</v>
      </c>
      <c r="J528" s="63">
        <v>7</v>
      </c>
    </row>
    <row r="529" spans="1:10" s="48" customFormat="1" ht="14.25">
      <c r="A529" s="74" t="e">
        <f t="shared" si="8"/>
        <v>#REF!</v>
      </c>
      <c r="B529" s="63" t="e">
        <f>#REF!</f>
        <v>#REF!</v>
      </c>
      <c r="C529" s="61" t="s">
        <v>50</v>
      </c>
      <c r="D529" s="48" t="s">
        <v>64</v>
      </c>
      <c r="E529" s="48" t="s">
        <v>18</v>
      </c>
      <c r="F529" s="65" t="e">
        <f>IF(#REF!="XXXXX",0,#REF!)</f>
        <v>#REF!</v>
      </c>
      <c r="G529" s="70"/>
      <c r="H529" s="70"/>
      <c r="I529" s="69">
        <v>74</v>
      </c>
      <c r="J529" s="63">
        <v>8</v>
      </c>
    </row>
    <row r="530" spans="1:10" s="48" customFormat="1" ht="14.25">
      <c r="A530" s="74" t="e">
        <f t="shared" si="8"/>
        <v>#REF!</v>
      </c>
      <c r="B530" s="63" t="e">
        <f>#REF!</f>
        <v>#REF!</v>
      </c>
      <c r="C530" s="61" t="s">
        <v>50</v>
      </c>
      <c r="D530" s="48" t="s">
        <v>64</v>
      </c>
      <c r="E530" s="48" t="s">
        <v>18</v>
      </c>
      <c r="F530" s="65" t="e">
        <f>IF(#REF!="XXXXX",0,#REF!)</f>
        <v>#REF!</v>
      </c>
      <c r="G530" s="70"/>
      <c r="H530" s="70"/>
      <c r="I530" s="69">
        <v>74</v>
      </c>
      <c r="J530" s="63">
        <v>9</v>
      </c>
    </row>
    <row r="531" spans="1:10" s="48" customFormat="1" ht="14.25">
      <c r="A531" s="74" t="e">
        <f t="shared" si="8"/>
        <v>#REF!</v>
      </c>
      <c r="B531" s="63" t="e">
        <f>#REF!</f>
        <v>#REF!</v>
      </c>
      <c r="C531" s="61" t="s">
        <v>135</v>
      </c>
      <c r="D531" s="48" t="s">
        <v>64</v>
      </c>
      <c r="E531" s="48" t="s">
        <v>18</v>
      </c>
      <c r="F531" s="65" t="e">
        <f>IF(#REF!="XXXXX",0,#REF!)</f>
        <v>#REF!</v>
      </c>
      <c r="G531" s="70"/>
      <c r="H531" s="70"/>
      <c r="I531" s="69">
        <v>76</v>
      </c>
      <c r="J531" s="63">
        <v>0</v>
      </c>
    </row>
    <row r="532" spans="1:10" s="48" customFormat="1" ht="14.25">
      <c r="A532" s="74" t="e">
        <f t="shared" si="8"/>
        <v>#REF!</v>
      </c>
      <c r="B532" s="63" t="e">
        <f>#REF!</f>
        <v>#REF!</v>
      </c>
      <c r="C532" s="61" t="s">
        <v>135</v>
      </c>
      <c r="D532" s="48" t="s">
        <v>64</v>
      </c>
      <c r="E532" s="48" t="s">
        <v>18</v>
      </c>
      <c r="F532" s="65" t="e">
        <f>IF(#REF!="XXXXX",0,#REF!)</f>
        <v>#REF!</v>
      </c>
      <c r="G532" s="70"/>
      <c r="H532" s="70"/>
      <c r="I532" s="69">
        <v>76</v>
      </c>
      <c r="J532" s="63">
        <v>1</v>
      </c>
    </row>
    <row r="533" spans="1:10" s="48" customFormat="1" ht="14.25">
      <c r="A533" s="74" t="e">
        <f t="shared" si="8"/>
        <v>#REF!</v>
      </c>
      <c r="B533" s="63" t="e">
        <f>#REF!</f>
        <v>#REF!</v>
      </c>
      <c r="C533" s="61" t="s">
        <v>135</v>
      </c>
      <c r="D533" s="48" t="s">
        <v>64</v>
      </c>
      <c r="E533" s="48" t="s">
        <v>18</v>
      </c>
      <c r="F533" s="65" t="e">
        <f>IF(#REF!="XXXXX",0,#REF!)</f>
        <v>#REF!</v>
      </c>
      <c r="G533" s="70"/>
      <c r="H533" s="70"/>
      <c r="I533" s="69">
        <v>76</v>
      </c>
      <c r="J533" s="63">
        <v>2</v>
      </c>
    </row>
    <row r="534" spans="1:10" s="48" customFormat="1" ht="14.25">
      <c r="A534" s="74" t="e">
        <f t="shared" si="8"/>
        <v>#REF!</v>
      </c>
      <c r="B534" s="63" t="e">
        <f>#REF!</f>
        <v>#REF!</v>
      </c>
      <c r="C534" s="61" t="s">
        <v>135</v>
      </c>
      <c r="D534" s="48" t="s">
        <v>64</v>
      </c>
      <c r="E534" s="48" t="s">
        <v>18</v>
      </c>
      <c r="F534" s="65" t="e">
        <f>IF(#REF!="XXXXX",0,#REF!)</f>
        <v>#REF!</v>
      </c>
      <c r="G534" s="70"/>
      <c r="H534" s="70"/>
      <c r="I534" s="69">
        <v>76</v>
      </c>
      <c r="J534" s="63">
        <v>3</v>
      </c>
    </row>
    <row r="535" spans="1:10" s="48" customFormat="1" ht="14.25">
      <c r="A535" s="74" t="e">
        <f t="shared" si="8"/>
        <v>#REF!</v>
      </c>
      <c r="B535" s="63" t="e">
        <f>#REF!</f>
        <v>#REF!</v>
      </c>
      <c r="C535" s="61" t="s">
        <v>135</v>
      </c>
      <c r="D535" s="48" t="s">
        <v>64</v>
      </c>
      <c r="E535" s="48" t="s">
        <v>18</v>
      </c>
      <c r="F535" s="65" t="e">
        <f>IF(#REF!="XXXXX",0,#REF!)</f>
        <v>#REF!</v>
      </c>
      <c r="G535" s="70"/>
      <c r="H535" s="70"/>
      <c r="I535" s="69">
        <v>76</v>
      </c>
      <c r="J535" s="63">
        <v>4</v>
      </c>
    </row>
    <row r="536" spans="1:10" s="48" customFormat="1" ht="14.25">
      <c r="A536" s="74" t="e">
        <f t="shared" si="8"/>
        <v>#REF!</v>
      </c>
      <c r="B536" s="63" t="e">
        <f>#REF!</f>
        <v>#REF!</v>
      </c>
      <c r="C536" s="61" t="s">
        <v>135</v>
      </c>
      <c r="D536" s="48" t="s">
        <v>64</v>
      </c>
      <c r="E536" s="48" t="s">
        <v>18</v>
      </c>
      <c r="F536" s="65" t="e">
        <f>IF(#REF!="XXXXX",0,#REF!)</f>
        <v>#REF!</v>
      </c>
      <c r="G536" s="70"/>
      <c r="H536" s="70"/>
      <c r="I536" s="69">
        <v>76</v>
      </c>
      <c r="J536" s="63">
        <v>5</v>
      </c>
    </row>
    <row r="537" spans="1:10" s="48" customFormat="1" ht="14.25">
      <c r="A537" s="74" t="e">
        <f t="shared" si="8"/>
        <v>#REF!</v>
      </c>
      <c r="B537" s="63" t="e">
        <f>#REF!</f>
        <v>#REF!</v>
      </c>
      <c r="C537" s="61" t="s">
        <v>135</v>
      </c>
      <c r="D537" s="48" t="s">
        <v>64</v>
      </c>
      <c r="E537" s="48" t="s">
        <v>18</v>
      </c>
      <c r="F537" s="65" t="e">
        <f>IF(#REF!="XXXXX",0,#REF!)</f>
        <v>#REF!</v>
      </c>
      <c r="G537" s="70"/>
      <c r="H537" s="70"/>
      <c r="I537" s="69">
        <v>76</v>
      </c>
      <c r="J537" s="63">
        <v>7</v>
      </c>
    </row>
    <row r="538" spans="1:10" s="48" customFormat="1" ht="14.25">
      <c r="A538" s="74" t="e">
        <f t="shared" si="8"/>
        <v>#REF!</v>
      </c>
      <c r="B538" s="63" t="e">
        <f>#REF!</f>
        <v>#REF!</v>
      </c>
      <c r="C538" s="61" t="s">
        <v>135</v>
      </c>
      <c r="D538" s="48" t="s">
        <v>64</v>
      </c>
      <c r="E538" s="48" t="s">
        <v>18</v>
      </c>
      <c r="F538" s="65" t="e">
        <f>IF(#REF!="XXXXX",0,#REF!)</f>
        <v>#REF!</v>
      </c>
      <c r="G538" s="70"/>
      <c r="H538" s="70"/>
      <c r="I538" s="69">
        <v>76</v>
      </c>
      <c r="J538" s="63">
        <v>8</v>
      </c>
    </row>
    <row r="539" spans="1:10" s="48" customFormat="1" ht="14.25">
      <c r="A539" s="74" t="e">
        <f t="shared" si="8"/>
        <v>#REF!</v>
      </c>
      <c r="B539" s="63" t="e">
        <f>#REF!</f>
        <v>#REF!</v>
      </c>
      <c r="C539" s="61" t="s">
        <v>135</v>
      </c>
      <c r="D539" s="48" t="s">
        <v>64</v>
      </c>
      <c r="E539" s="48" t="s">
        <v>18</v>
      </c>
      <c r="F539" s="65" t="e">
        <f>IF(#REF!="XXXXX",0,#REF!)</f>
        <v>#REF!</v>
      </c>
      <c r="G539" s="70"/>
      <c r="H539" s="70"/>
      <c r="I539" s="69">
        <v>76</v>
      </c>
      <c r="J539" s="63">
        <v>9</v>
      </c>
    </row>
    <row r="540" spans="1:10" s="48" customFormat="1" ht="14.25">
      <c r="A540" s="74" t="e">
        <f t="shared" si="8"/>
        <v>#REF!</v>
      </c>
      <c r="B540" s="63" t="e">
        <f>#REF!</f>
        <v>#REF!</v>
      </c>
      <c r="C540" s="61" t="s">
        <v>136</v>
      </c>
      <c r="D540" s="48" t="s">
        <v>64</v>
      </c>
      <c r="E540" s="48" t="s">
        <v>18</v>
      </c>
      <c r="F540" s="65" t="e">
        <f>IF(#REF!="XXXXX",0,#REF!)</f>
        <v>#REF!</v>
      </c>
      <c r="G540" s="70"/>
      <c r="H540" s="70"/>
      <c r="I540" s="69">
        <v>78</v>
      </c>
      <c r="J540" s="63">
        <v>0</v>
      </c>
    </row>
    <row r="541" spans="1:10" s="48" customFormat="1" ht="14.25">
      <c r="A541" s="74" t="e">
        <f t="shared" si="8"/>
        <v>#REF!</v>
      </c>
      <c r="B541" s="63" t="e">
        <f>#REF!</f>
        <v>#REF!</v>
      </c>
      <c r="C541" s="61" t="s">
        <v>136</v>
      </c>
      <c r="D541" s="48" t="s">
        <v>64</v>
      </c>
      <c r="E541" s="48" t="s">
        <v>18</v>
      </c>
      <c r="F541" s="65" t="e">
        <f>IF(#REF!="XXXXX",0,#REF!)</f>
        <v>#REF!</v>
      </c>
      <c r="G541" s="70"/>
      <c r="H541" s="70"/>
      <c r="I541" s="69">
        <v>78</v>
      </c>
      <c r="J541" s="63">
        <v>1</v>
      </c>
    </row>
    <row r="542" spans="1:10" s="48" customFormat="1" ht="14.25">
      <c r="A542" s="74" t="e">
        <f t="shared" si="8"/>
        <v>#REF!</v>
      </c>
      <c r="B542" s="63" t="e">
        <f>#REF!</f>
        <v>#REF!</v>
      </c>
      <c r="C542" s="61" t="s">
        <v>136</v>
      </c>
      <c r="D542" s="48" t="s">
        <v>64</v>
      </c>
      <c r="E542" s="48" t="s">
        <v>18</v>
      </c>
      <c r="F542" s="65" t="e">
        <f>IF(#REF!="XXXXX",0,#REF!)</f>
        <v>#REF!</v>
      </c>
      <c r="G542" s="70"/>
      <c r="H542" s="70"/>
      <c r="I542" s="69">
        <v>78</v>
      </c>
      <c r="J542" s="63">
        <v>2</v>
      </c>
    </row>
    <row r="543" spans="1:10" s="48" customFormat="1" ht="14.25">
      <c r="A543" s="74" t="e">
        <f t="shared" si="8"/>
        <v>#REF!</v>
      </c>
      <c r="B543" s="63" t="e">
        <f>#REF!</f>
        <v>#REF!</v>
      </c>
      <c r="C543" s="61" t="s">
        <v>136</v>
      </c>
      <c r="D543" s="48" t="s">
        <v>64</v>
      </c>
      <c r="E543" s="48" t="s">
        <v>18</v>
      </c>
      <c r="F543" s="65" t="e">
        <f>IF(#REF!="XXXXX",0,#REF!)</f>
        <v>#REF!</v>
      </c>
      <c r="G543" s="70"/>
      <c r="H543" s="70"/>
      <c r="I543" s="69">
        <v>78</v>
      </c>
      <c r="J543" s="63">
        <v>3</v>
      </c>
    </row>
    <row r="544" spans="1:10" s="48" customFormat="1" ht="14.25">
      <c r="A544" s="74" t="e">
        <f t="shared" si="8"/>
        <v>#REF!</v>
      </c>
      <c r="B544" s="63" t="e">
        <f>#REF!</f>
        <v>#REF!</v>
      </c>
      <c r="C544" s="61" t="s">
        <v>136</v>
      </c>
      <c r="D544" s="48" t="s">
        <v>64</v>
      </c>
      <c r="E544" s="48" t="s">
        <v>18</v>
      </c>
      <c r="F544" s="65" t="e">
        <f>IF(#REF!="XXXXX",0,#REF!)</f>
        <v>#REF!</v>
      </c>
      <c r="G544" s="70"/>
      <c r="H544" s="70"/>
      <c r="I544" s="69">
        <v>78</v>
      </c>
      <c r="J544" s="63">
        <v>4</v>
      </c>
    </row>
    <row r="545" spans="1:10" s="48" customFormat="1" ht="14.25">
      <c r="A545" s="74" t="e">
        <f t="shared" si="8"/>
        <v>#REF!</v>
      </c>
      <c r="B545" s="63" t="e">
        <f>#REF!</f>
        <v>#REF!</v>
      </c>
      <c r="C545" s="61" t="s">
        <v>136</v>
      </c>
      <c r="D545" s="48" t="s">
        <v>64</v>
      </c>
      <c r="E545" s="48" t="s">
        <v>18</v>
      </c>
      <c r="F545" s="65" t="e">
        <f>IF(#REF!="XXXXX",0,#REF!)</f>
        <v>#REF!</v>
      </c>
      <c r="G545" s="70"/>
      <c r="H545" s="70"/>
      <c r="I545" s="69">
        <v>78</v>
      </c>
      <c r="J545" s="63">
        <v>5</v>
      </c>
    </row>
    <row r="546" spans="1:10" s="48" customFormat="1" ht="14.25">
      <c r="A546" s="74" t="e">
        <f t="shared" si="8"/>
        <v>#REF!</v>
      </c>
      <c r="B546" s="63" t="e">
        <f>#REF!</f>
        <v>#REF!</v>
      </c>
      <c r="C546" s="61" t="s">
        <v>136</v>
      </c>
      <c r="D546" s="48" t="s">
        <v>64</v>
      </c>
      <c r="E546" s="48" t="s">
        <v>18</v>
      </c>
      <c r="F546" s="65" t="e">
        <f>IF(#REF!="XXXXX",0,#REF!)</f>
        <v>#REF!</v>
      </c>
      <c r="G546" s="70"/>
      <c r="H546" s="70"/>
      <c r="I546" s="69">
        <v>78</v>
      </c>
      <c r="J546" s="63">
        <v>7</v>
      </c>
    </row>
    <row r="547" spans="1:10" s="48" customFormat="1" ht="14.25">
      <c r="A547" s="74" t="e">
        <f t="shared" si="8"/>
        <v>#REF!</v>
      </c>
      <c r="B547" s="63" t="e">
        <f>#REF!</f>
        <v>#REF!</v>
      </c>
      <c r="C547" s="61" t="s">
        <v>136</v>
      </c>
      <c r="D547" s="48" t="s">
        <v>64</v>
      </c>
      <c r="E547" s="48" t="s">
        <v>18</v>
      </c>
      <c r="F547" s="65" t="e">
        <f>IF(#REF!="XXXXX",0,#REF!)</f>
        <v>#REF!</v>
      </c>
      <c r="G547" s="70"/>
      <c r="H547" s="70"/>
      <c r="I547" s="69">
        <v>78</v>
      </c>
      <c r="J547" s="63">
        <v>8</v>
      </c>
    </row>
    <row r="548" spans="1:10" s="48" customFormat="1" ht="14.25">
      <c r="A548" s="74" t="e">
        <f t="shared" si="8"/>
        <v>#REF!</v>
      </c>
      <c r="B548" s="63" t="e">
        <f>#REF!</f>
        <v>#REF!</v>
      </c>
      <c r="C548" s="61" t="s">
        <v>136</v>
      </c>
      <c r="D548" s="48" t="s">
        <v>64</v>
      </c>
      <c r="E548" s="48" t="s">
        <v>18</v>
      </c>
      <c r="F548" s="65" t="e">
        <f>IF(#REF!="XXXXX",0,#REF!)</f>
        <v>#REF!</v>
      </c>
      <c r="G548" s="70"/>
      <c r="H548" s="70"/>
      <c r="I548" s="69">
        <v>78</v>
      </c>
      <c r="J548" s="63">
        <v>9</v>
      </c>
    </row>
    <row r="549" spans="1:10" s="48" customFormat="1" ht="14.25">
      <c r="A549" s="74" t="e">
        <f t="shared" si="8"/>
        <v>#REF!</v>
      </c>
      <c r="B549" s="63" t="e">
        <f>#REF!</f>
        <v>#REF!</v>
      </c>
      <c r="C549" s="61" t="s">
        <v>137</v>
      </c>
      <c r="D549" s="48" t="s">
        <v>64</v>
      </c>
      <c r="E549" s="48" t="s">
        <v>18</v>
      </c>
      <c r="F549" s="65" t="e">
        <f>IF(#REF!="XXXXX",0,#REF!)</f>
        <v>#REF!</v>
      </c>
      <c r="G549" s="70"/>
      <c r="H549" s="70"/>
      <c r="I549" s="69">
        <v>80</v>
      </c>
      <c r="J549" s="63">
        <v>0</v>
      </c>
    </row>
    <row r="550" spans="1:10" s="48" customFormat="1" ht="14.25">
      <c r="A550" s="74" t="e">
        <f t="shared" si="8"/>
        <v>#REF!</v>
      </c>
      <c r="B550" s="63" t="e">
        <f>#REF!</f>
        <v>#REF!</v>
      </c>
      <c r="C550" s="61" t="s">
        <v>137</v>
      </c>
      <c r="D550" s="48" t="s">
        <v>64</v>
      </c>
      <c r="E550" s="48" t="s">
        <v>18</v>
      </c>
      <c r="F550" s="65" t="e">
        <f>IF(#REF!="XXXXX",0,#REF!)</f>
        <v>#REF!</v>
      </c>
      <c r="G550" s="70"/>
      <c r="H550" s="70"/>
      <c r="I550" s="69">
        <v>80</v>
      </c>
      <c r="J550" s="63">
        <v>1</v>
      </c>
    </row>
    <row r="551" spans="1:10" s="48" customFormat="1" ht="14.25">
      <c r="A551" s="74" t="e">
        <f t="shared" si="8"/>
        <v>#REF!</v>
      </c>
      <c r="B551" s="63" t="e">
        <f>#REF!</f>
        <v>#REF!</v>
      </c>
      <c r="C551" s="61" t="s">
        <v>137</v>
      </c>
      <c r="D551" s="48" t="s">
        <v>64</v>
      </c>
      <c r="E551" s="48" t="s">
        <v>18</v>
      </c>
      <c r="F551" s="65" t="e">
        <f>IF(#REF!="XXXXX",0,#REF!)</f>
        <v>#REF!</v>
      </c>
      <c r="G551" s="70"/>
      <c r="H551" s="70"/>
      <c r="I551" s="69">
        <v>80</v>
      </c>
      <c r="J551" s="63">
        <v>2</v>
      </c>
    </row>
    <row r="552" spans="1:10" s="48" customFormat="1" ht="14.25">
      <c r="A552" s="74" t="e">
        <f t="shared" si="8"/>
        <v>#REF!</v>
      </c>
      <c r="B552" s="63" t="e">
        <f>#REF!</f>
        <v>#REF!</v>
      </c>
      <c r="C552" s="61" t="s">
        <v>137</v>
      </c>
      <c r="D552" s="48" t="s">
        <v>64</v>
      </c>
      <c r="E552" s="48" t="s">
        <v>18</v>
      </c>
      <c r="F552" s="65" t="e">
        <f>IF(#REF!="XXXXX",0,#REF!)</f>
        <v>#REF!</v>
      </c>
      <c r="G552" s="70"/>
      <c r="H552" s="70"/>
      <c r="I552" s="69">
        <v>80</v>
      </c>
      <c r="J552" s="63">
        <v>3</v>
      </c>
    </row>
    <row r="553" spans="1:10" s="48" customFormat="1" ht="14.25">
      <c r="A553" s="74" t="e">
        <f t="shared" si="8"/>
        <v>#REF!</v>
      </c>
      <c r="B553" s="63" t="e">
        <f>#REF!</f>
        <v>#REF!</v>
      </c>
      <c r="C553" s="61" t="s">
        <v>137</v>
      </c>
      <c r="D553" s="48" t="s">
        <v>64</v>
      </c>
      <c r="E553" s="48" t="s">
        <v>18</v>
      </c>
      <c r="F553" s="65" t="e">
        <f>IF(#REF!="XXXXX",0,#REF!)</f>
        <v>#REF!</v>
      </c>
      <c r="G553" s="70"/>
      <c r="H553" s="70"/>
      <c r="I553" s="69">
        <v>80</v>
      </c>
      <c r="J553" s="63">
        <v>4</v>
      </c>
    </row>
    <row r="554" spans="1:10" s="48" customFormat="1" ht="14.25">
      <c r="A554" s="74" t="e">
        <f t="shared" si="8"/>
        <v>#REF!</v>
      </c>
      <c r="B554" s="63" t="e">
        <f>#REF!</f>
        <v>#REF!</v>
      </c>
      <c r="C554" s="61" t="s">
        <v>137</v>
      </c>
      <c r="D554" s="48" t="s">
        <v>64</v>
      </c>
      <c r="E554" s="48" t="s">
        <v>18</v>
      </c>
      <c r="F554" s="65" t="e">
        <f>IF(#REF!="XXXXX",0,#REF!)</f>
        <v>#REF!</v>
      </c>
      <c r="G554" s="70"/>
      <c r="H554" s="70"/>
      <c r="I554" s="69">
        <v>80</v>
      </c>
      <c r="J554" s="63">
        <v>5</v>
      </c>
    </row>
    <row r="555" spans="1:10" s="48" customFormat="1" ht="14.25">
      <c r="A555" s="74" t="e">
        <f t="shared" si="8"/>
        <v>#REF!</v>
      </c>
      <c r="B555" s="63" t="e">
        <f>#REF!</f>
        <v>#REF!</v>
      </c>
      <c r="C555" s="61" t="s">
        <v>137</v>
      </c>
      <c r="D555" s="48" t="s">
        <v>64</v>
      </c>
      <c r="E555" s="48" t="s">
        <v>18</v>
      </c>
      <c r="F555" s="65" t="e">
        <f>IF(#REF!="XXXXX",0,#REF!)</f>
        <v>#REF!</v>
      </c>
      <c r="G555" s="70"/>
      <c r="H555" s="70"/>
      <c r="I555" s="69">
        <v>80</v>
      </c>
      <c r="J555" s="63">
        <v>7</v>
      </c>
    </row>
    <row r="556" spans="1:10" s="48" customFormat="1" ht="14.25">
      <c r="A556" s="74" t="e">
        <f t="shared" si="8"/>
        <v>#REF!</v>
      </c>
      <c r="B556" s="63" t="e">
        <f>#REF!</f>
        <v>#REF!</v>
      </c>
      <c r="C556" s="61" t="s">
        <v>137</v>
      </c>
      <c r="D556" s="48" t="s">
        <v>64</v>
      </c>
      <c r="E556" s="48" t="s">
        <v>18</v>
      </c>
      <c r="F556" s="65" t="e">
        <f>IF(#REF!="XXXXX",0,#REF!)</f>
        <v>#REF!</v>
      </c>
      <c r="G556" s="70"/>
      <c r="H556" s="70"/>
      <c r="I556" s="69">
        <v>80</v>
      </c>
      <c r="J556" s="63">
        <v>8</v>
      </c>
    </row>
    <row r="557" spans="1:10" s="48" customFormat="1" ht="14.25">
      <c r="A557" s="74" t="e">
        <f t="shared" si="8"/>
        <v>#REF!</v>
      </c>
      <c r="B557" s="63" t="e">
        <f>#REF!</f>
        <v>#REF!</v>
      </c>
      <c r="C557" s="61" t="s">
        <v>137</v>
      </c>
      <c r="D557" s="48" t="s">
        <v>64</v>
      </c>
      <c r="E557" s="48" t="s">
        <v>18</v>
      </c>
      <c r="F557" s="65" t="e">
        <f>IF(#REF!="XXXXX",0,#REF!)</f>
        <v>#REF!</v>
      </c>
      <c r="G557" s="70"/>
      <c r="H557" s="70"/>
      <c r="I557" s="69">
        <v>80</v>
      </c>
      <c r="J557" s="63">
        <v>9</v>
      </c>
    </row>
    <row r="558" spans="1:10" s="48" customFormat="1" ht="14.25">
      <c r="A558" s="74" t="e">
        <f t="shared" si="8"/>
        <v>#REF!</v>
      </c>
      <c r="B558" s="63" t="e">
        <f>#REF!</f>
        <v>#REF!</v>
      </c>
      <c r="C558" s="61" t="s">
        <v>138</v>
      </c>
      <c r="D558" s="48" t="s">
        <v>64</v>
      </c>
      <c r="E558" s="48" t="s">
        <v>18</v>
      </c>
      <c r="F558" s="65" t="e">
        <f>IF(#REF!="XXXXX",0,#REF!)</f>
        <v>#REF!</v>
      </c>
      <c r="G558" s="70"/>
      <c r="H558" s="70"/>
      <c r="I558" s="69">
        <v>82</v>
      </c>
      <c r="J558" s="63">
        <v>0</v>
      </c>
    </row>
    <row r="559" spans="1:10" s="48" customFormat="1" ht="14.25">
      <c r="A559" s="74" t="e">
        <f t="shared" si="8"/>
        <v>#REF!</v>
      </c>
      <c r="B559" s="63" t="e">
        <f>#REF!</f>
        <v>#REF!</v>
      </c>
      <c r="C559" s="61" t="s">
        <v>138</v>
      </c>
      <c r="D559" s="48" t="s">
        <v>64</v>
      </c>
      <c r="E559" s="48" t="s">
        <v>18</v>
      </c>
      <c r="F559" s="65" t="e">
        <f>IF(#REF!="XXXXX",0,#REF!)</f>
        <v>#REF!</v>
      </c>
      <c r="G559" s="70"/>
      <c r="H559" s="70"/>
      <c r="I559" s="69">
        <v>82</v>
      </c>
      <c r="J559" s="63">
        <v>1</v>
      </c>
    </row>
    <row r="560" spans="1:10" s="48" customFormat="1" ht="14.25">
      <c r="A560" s="74" t="e">
        <f t="shared" si="8"/>
        <v>#REF!</v>
      </c>
      <c r="B560" s="63" t="e">
        <f>#REF!</f>
        <v>#REF!</v>
      </c>
      <c r="C560" s="61" t="s">
        <v>138</v>
      </c>
      <c r="D560" s="48" t="s">
        <v>64</v>
      </c>
      <c r="E560" s="48" t="s">
        <v>18</v>
      </c>
      <c r="F560" s="65" t="e">
        <f>IF(#REF!="XXXXX",0,#REF!)</f>
        <v>#REF!</v>
      </c>
      <c r="G560" s="70"/>
      <c r="H560" s="70"/>
      <c r="I560" s="69">
        <v>82</v>
      </c>
      <c r="J560" s="63">
        <v>2</v>
      </c>
    </row>
    <row r="561" spans="1:10" s="48" customFormat="1" ht="14.25">
      <c r="A561" s="74" t="e">
        <f t="shared" si="8"/>
        <v>#REF!</v>
      </c>
      <c r="B561" s="63" t="e">
        <f>#REF!</f>
        <v>#REF!</v>
      </c>
      <c r="C561" s="61" t="s">
        <v>138</v>
      </c>
      <c r="D561" s="48" t="s">
        <v>64</v>
      </c>
      <c r="E561" s="48" t="s">
        <v>18</v>
      </c>
      <c r="F561" s="65" t="e">
        <f>IF(#REF!="XXXXX",0,#REF!)</f>
        <v>#REF!</v>
      </c>
      <c r="G561" s="70"/>
      <c r="H561" s="70"/>
      <c r="I561" s="69">
        <v>82</v>
      </c>
      <c r="J561" s="63">
        <v>3</v>
      </c>
    </row>
    <row r="562" spans="1:10" s="48" customFormat="1" ht="14.25">
      <c r="A562" s="74" t="e">
        <f t="shared" si="8"/>
        <v>#REF!</v>
      </c>
      <c r="B562" s="63" t="e">
        <f>#REF!</f>
        <v>#REF!</v>
      </c>
      <c r="C562" s="61" t="s">
        <v>138</v>
      </c>
      <c r="D562" s="48" t="s">
        <v>64</v>
      </c>
      <c r="E562" s="48" t="s">
        <v>18</v>
      </c>
      <c r="F562" s="65" t="e">
        <f>IF(#REF!="XXXXX",0,#REF!)</f>
        <v>#REF!</v>
      </c>
      <c r="G562" s="70"/>
      <c r="H562" s="70"/>
      <c r="I562" s="69">
        <v>82</v>
      </c>
      <c r="J562" s="63">
        <v>4</v>
      </c>
    </row>
    <row r="563" spans="1:10" s="48" customFormat="1" ht="14.25">
      <c r="A563" s="74" t="e">
        <f t="shared" si="8"/>
        <v>#REF!</v>
      </c>
      <c r="B563" s="63" t="e">
        <f>#REF!</f>
        <v>#REF!</v>
      </c>
      <c r="C563" s="61" t="s">
        <v>138</v>
      </c>
      <c r="D563" s="48" t="s">
        <v>64</v>
      </c>
      <c r="E563" s="48" t="s">
        <v>18</v>
      </c>
      <c r="F563" s="65" t="e">
        <f>IF(#REF!="XXXXX",0,#REF!)</f>
        <v>#REF!</v>
      </c>
      <c r="G563" s="70"/>
      <c r="H563" s="70"/>
      <c r="I563" s="69">
        <v>82</v>
      </c>
      <c r="J563" s="63">
        <v>5</v>
      </c>
    </row>
    <row r="564" spans="1:10" s="48" customFormat="1" ht="14.25">
      <c r="A564" s="74" t="e">
        <f t="shared" si="8"/>
        <v>#REF!</v>
      </c>
      <c r="B564" s="63" t="e">
        <f>#REF!</f>
        <v>#REF!</v>
      </c>
      <c r="C564" s="61" t="s">
        <v>138</v>
      </c>
      <c r="D564" s="48" t="s">
        <v>64</v>
      </c>
      <c r="E564" s="48" t="s">
        <v>18</v>
      </c>
      <c r="F564" s="65" t="e">
        <f>IF(#REF!="XXXXX",0,#REF!)</f>
        <v>#REF!</v>
      </c>
      <c r="G564" s="70"/>
      <c r="H564" s="70"/>
      <c r="I564" s="69">
        <v>82</v>
      </c>
      <c r="J564" s="63">
        <v>7</v>
      </c>
    </row>
    <row r="565" spans="1:10" s="48" customFormat="1" ht="14.25">
      <c r="A565" s="74" t="e">
        <f t="shared" si="8"/>
        <v>#REF!</v>
      </c>
      <c r="B565" s="63" t="e">
        <f>#REF!</f>
        <v>#REF!</v>
      </c>
      <c r="C565" s="61" t="s">
        <v>138</v>
      </c>
      <c r="D565" s="48" t="s">
        <v>64</v>
      </c>
      <c r="E565" s="48" t="s">
        <v>18</v>
      </c>
      <c r="F565" s="65" t="e">
        <f>IF(#REF!="XXXXX",0,#REF!)</f>
        <v>#REF!</v>
      </c>
      <c r="G565" s="70"/>
      <c r="H565" s="70"/>
      <c r="I565" s="69">
        <v>82</v>
      </c>
      <c r="J565" s="63">
        <v>8</v>
      </c>
    </row>
    <row r="566" spans="1:10" s="48" customFormat="1" ht="14.25">
      <c r="A566" s="74" t="e">
        <f t="shared" si="8"/>
        <v>#REF!</v>
      </c>
      <c r="B566" s="63" t="e">
        <f>#REF!</f>
        <v>#REF!</v>
      </c>
      <c r="C566" s="61" t="s">
        <v>138</v>
      </c>
      <c r="D566" s="48" t="s">
        <v>64</v>
      </c>
      <c r="E566" s="48" t="s">
        <v>18</v>
      </c>
      <c r="F566" s="65" t="e">
        <f>IF(#REF!="XXXXX",0,#REF!)</f>
        <v>#REF!</v>
      </c>
      <c r="G566" s="70"/>
      <c r="H566" s="70"/>
      <c r="I566" s="69">
        <v>82</v>
      </c>
      <c r="J566" s="63">
        <v>9</v>
      </c>
    </row>
    <row r="567" spans="1:10" s="48" customFormat="1" ht="14.25">
      <c r="A567" s="74" t="e">
        <f t="shared" si="8"/>
        <v>#REF!</v>
      </c>
      <c r="B567" s="63" t="e">
        <f>#REF!</f>
        <v>#REF!</v>
      </c>
      <c r="C567" s="61" t="s">
        <v>139</v>
      </c>
      <c r="D567" s="48" t="s">
        <v>64</v>
      </c>
      <c r="E567" s="48" t="s">
        <v>18</v>
      </c>
      <c r="F567" s="65" t="e">
        <f>IF(#REF!="XXXXX",0,#REF!)</f>
        <v>#REF!</v>
      </c>
      <c r="G567" s="70"/>
      <c r="H567" s="70"/>
      <c r="I567" s="69">
        <v>89</v>
      </c>
      <c r="J567" s="63">
        <v>0</v>
      </c>
    </row>
    <row r="568" spans="1:10" s="48" customFormat="1" ht="14.25">
      <c r="A568" s="74" t="e">
        <f t="shared" si="8"/>
        <v>#REF!</v>
      </c>
      <c r="B568" s="63" t="e">
        <f>#REF!</f>
        <v>#REF!</v>
      </c>
      <c r="C568" s="61" t="s">
        <v>139</v>
      </c>
      <c r="D568" s="48" t="s">
        <v>64</v>
      </c>
      <c r="E568" s="48" t="s">
        <v>18</v>
      </c>
      <c r="F568" s="65" t="e">
        <f>IF(#REF!="XXXXX",0,#REF!)</f>
        <v>#REF!</v>
      </c>
      <c r="G568" s="70"/>
      <c r="H568" s="70"/>
      <c r="I568" s="69">
        <v>89</v>
      </c>
      <c r="J568" s="63">
        <v>1</v>
      </c>
    </row>
    <row r="569" spans="1:10" s="48" customFormat="1" ht="14.25">
      <c r="A569" s="74" t="e">
        <f t="shared" si="8"/>
        <v>#REF!</v>
      </c>
      <c r="B569" s="63" t="e">
        <f>#REF!</f>
        <v>#REF!</v>
      </c>
      <c r="C569" s="61" t="s">
        <v>139</v>
      </c>
      <c r="D569" s="48" t="s">
        <v>64</v>
      </c>
      <c r="E569" s="48" t="s">
        <v>18</v>
      </c>
      <c r="F569" s="65" t="e">
        <f>IF(#REF!="XXXXX",0,#REF!)</f>
        <v>#REF!</v>
      </c>
      <c r="G569" s="70"/>
      <c r="H569" s="70"/>
      <c r="I569" s="69">
        <v>89</v>
      </c>
      <c r="J569" s="63">
        <v>2</v>
      </c>
    </row>
    <row r="570" spans="1:10" s="48" customFormat="1" ht="14.25">
      <c r="A570" s="74" t="e">
        <f t="shared" si="8"/>
        <v>#REF!</v>
      </c>
      <c r="B570" s="63" t="e">
        <f>#REF!</f>
        <v>#REF!</v>
      </c>
      <c r="C570" s="61" t="s">
        <v>139</v>
      </c>
      <c r="D570" s="48" t="s">
        <v>64</v>
      </c>
      <c r="E570" s="48" t="s">
        <v>18</v>
      </c>
      <c r="F570" s="65" t="e">
        <f>IF(#REF!="XXXXX",0,#REF!)</f>
        <v>#REF!</v>
      </c>
      <c r="G570" s="70"/>
      <c r="H570" s="70"/>
      <c r="I570" s="69">
        <v>89</v>
      </c>
      <c r="J570" s="63">
        <v>3</v>
      </c>
    </row>
    <row r="571" spans="1:10" s="48" customFormat="1" ht="14.25">
      <c r="A571" s="74" t="e">
        <f t="shared" si="8"/>
        <v>#REF!</v>
      </c>
      <c r="B571" s="63" t="e">
        <f>#REF!</f>
        <v>#REF!</v>
      </c>
      <c r="C571" s="61" t="s">
        <v>139</v>
      </c>
      <c r="D571" s="48" t="s">
        <v>64</v>
      </c>
      <c r="E571" s="48" t="s">
        <v>18</v>
      </c>
      <c r="F571" s="65" t="e">
        <f>IF(#REF!="XXXXX",0,#REF!)</f>
        <v>#REF!</v>
      </c>
      <c r="G571" s="70"/>
      <c r="H571" s="70"/>
      <c r="I571" s="69">
        <v>89</v>
      </c>
      <c r="J571" s="63">
        <v>4</v>
      </c>
    </row>
    <row r="572" spans="1:10" s="48" customFormat="1" ht="14.25">
      <c r="A572" s="74" t="e">
        <f t="shared" si="8"/>
        <v>#REF!</v>
      </c>
      <c r="B572" s="63" t="e">
        <f>#REF!</f>
        <v>#REF!</v>
      </c>
      <c r="C572" s="61" t="s">
        <v>139</v>
      </c>
      <c r="D572" s="48" t="s">
        <v>64</v>
      </c>
      <c r="E572" s="48" t="s">
        <v>18</v>
      </c>
      <c r="F572" s="65" t="e">
        <f>IF(#REF!="XXXXX",0,#REF!)</f>
        <v>#REF!</v>
      </c>
      <c r="G572" s="70"/>
      <c r="H572" s="70"/>
      <c r="I572" s="69">
        <v>89</v>
      </c>
      <c r="J572" s="63">
        <v>5</v>
      </c>
    </row>
    <row r="573" spans="1:10" s="48" customFormat="1" ht="14.25">
      <c r="A573" s="74" t="e">
        <f t="shared" si="8"/>
        <v>#REF!</v>
      </c>
      <c r="B573" s="63" t="e">
        <f>#REF!</f>
        <v>#REF!</v>
      </c>
      <c r="C573" s="61" t="s">
        <v>139</v>
      </c>
      <c r="D573" s="48" t="s">
        <v>64</v>
      </c>
      <c r="E573" s="48" t="s">
        <v>18</v>
      </c>
      <c r="F573" s="65" t="e">
        <f>IF(#REF!="XXXXX",0,#REF!)</f>
        <v>#REF!</v>
      </c>
      <c r="G573" s="70"/>
      <c r="H573" s="70"/>
      <c r="I573" s="69">
        <v>89</v>
      </c>
      <c r="J573" s="63">
        <v>7</v>
      </c>
    </row>
    <row r="574" spans="1:10" s="48" customFormat="1" ht="14.25">
      <c r="A574" s="74" t="e">
        <f t="shared" si="8"/>
        <v>#REF!</v>
      </c>
      <c r="B574" s="63" t="e">
        <f>#REF!</f>
        <v>#REF!</v>
      </c>
      <c r="C574" s="61" t="s">
        <v>139</v>
      </c>
      <c r="D574" s="48" t="s">
        <v>64</v>
      </c>
      <c r="E574" s="48" t="s">
        <v>18</v>
      </c>
      <c r="F574" s="65" t="e">
        <f>IF(#REF!="XXXXX",0,#REF!)</f>
        <v>#REF!</v>
      </c>
      <c r="G574" s="70"/>
      <c r="H574" s="70"/>
      <c r="I574" s="69">
        <v>89</v>
      </c>
      <c r="J574" s="63">
        <v>8</v>
      </c>
    </row>
    <row r="575" spans="1:10" s="48" customFormat="1" ht="14.25">
      <c r="A575" s="74" t="e">
        <f t="shared" si="8"/>
        <v>#REF!</v>
      </c>
      <c r="B575" s="63" t="e">
        <f>#REF!</f>
        <v>#REF!</v>
      </c>
      <c r="C575" s="61" t="s">
        <v>139</v>
      </c>
      <c r="D575" s="48" t="s">
        <v>64</v>
      </c>
      <c r="E575" s="48" t="s">
        <v>18</v>
      </c>
      <c r="F575" s="65" t="e">
        <f>IF(#REF!="XXXXX",0,#REF!)</f>
        <v>#REF!</v>
      </c>
      <c r="G575" s="70"/>
      <c r="H575" s="70"/>
      <c r="I575" s="69">
        <v>89</v>
      </c>
      <c r="J575" s="63">
        <v>9</v>
      </c>
    </row>
    <row r="576" spans="1:10" s="48" customFormat="1" ht="14.25">
      <c r="A576" s="74" t="e">
        <f t="shared" si="8"/>
        <v>#REF!</v>
      </c>
      <c r="B576" s="63" t="e">
        <f>#REF!</f>
        <v>#REF!</v>
      </c>
      <c r="C576" s="61" t="s">
        <v>140</v>
      </c>
      <c r="D576" s="48" t="s">
        <v>64</v>
      </c>
      <c r="E576" s="48" t="s">
        <v>18</v>
      </c>
      <c r="F576" s="65" t="e">
        <f>IF(#REF!="XXXXX",0,#REF!)</f>
        <v>#REF!</v>
      </c>
      <c r="G576" s="70"/>
      <c r="H576" s="70"/>
      <c r="I576" s="69">
        <v>99</v>
      </c>
      <c r="J576" s="63">
        <v>0</v>
      </c>
    </row>
    <row r="577" spans="1:10" ht="14.25">
      <c r="A577" s="74" t="e">
        <f t="shared" si="8"/>
        <v>#REF!</v>
      </c>
      <c r="B577" s="63" t="e">
        <f>#REF!</f>
        <v>#REF!</v>
      </c>
      <c r="C577" s="61" t="s">
        <v>140</v>
      </c>
      <c r="D577" s="48" t="s">
        <v>64</v>
      </c>
      <c r="E577" s="48" t="s">
        <v>18</v>
      </c>
      <c r="F577" s="65" t="e">
        <f>IF(#REF!="XXXXX",0,#REF!)</f>
        <v>#REF!</v>
      </c>
      <c r="G577" s="70"/>
      <c r="H577" s="70"/>
      <c r="I577" s="69">
        <v>99</v>
      </c>
      <c r="J577" s="63">
        <v>1</v>
      </c>
    </row>
    <row r="578" spans="1:10" ht="14.25">
      <c r="A578" s="74" t="e">
        <f t="shared" si="8"/>
        <v>#REF!</v>
      </c>
      <c r="B578" s="63" t="e">
        <f>#REF!</f>
        <v>#REF!</v>
      </c>
      <c r="C578" s="61" t="s">
        <v>140</v>
      </c>
      <c r="D578" s="48" t="s">
        <v>64</v>
      </c>
      <c r="E578" s="48" t="s">
        <v>18</v>
      </c>
      <c r="F578" s="65" t="e">
        <f>IF(#REF!="XXXXX",0,#REF!)</f>
        <v>#REF!</v>
      </c>
      <c r="G578" s="70"/>
      <c r="H578" s="70"/>
      <c r="I578" s="69">
        <v>99</v>
      </c>
      <c r="J578" s="63">
        <v>2</v>
      </c>
    </row>
    <row r="579" spans="1:10" ht="14.25">
      <c r="A579" s="74" t="e">
        <f t="shared" si="8"/>
        <v>#REF!</v>
      </c>
      <c r="B579" s="63" t="e">
        <f>#REF!</f>
        <v>#REF!</v>
      </c>
      <c r="C579" s="61" t="s">
        <v>140</v>
      </c>
      <c r="D579" s="48" t="s">
        <v>64</v>
      </c>
      <c r="E579" s="48" t="s">
        <v>18</v>
      </c>
      <c r="F579" s="65" t="e">
        <f>IF(#REF!="XXXXX",0,#REF!)</f>
        <v>#REF!</v>
      </c>
      <c r="G579" s="70"/>
      <c r="H579" s="70"/>
      <c r="I579" s="69">
        <v>99</v>
      </c>
      <c r="J579" s="63">
        <v>3</v>
      </c>
    </row>
    <row r="580" spans="1:10" ht="14.25">
      <c r="A580" s="74" t="e">
        <f t="shared" si="8"/>
        <v>#REF!</v>
      </c>
      <c r="B580" s="63" t="e">
        <f>#REF!</f>
        <v>#REF!</v>
      </c>
      <c r="C580" s="61" t="s">
        <v>140</v>
      </c>
      <c r="D580" s="48" t="s">
        <v>64</v>
      </c>
      <c r="E580" s="48" t="s">
        <v>18</v>
      </c>
      <c r="F580" s="65" t="e">
        <f>IF(#REF!="XXXXX",0,#REF!)</f>
        <v>#REF!</v>
      </c>
      <c r="G580" s="70"/>
      <c r="H580" s="70"/>
      <c r="I580" s="69">
        <v>99</v>
      </c>
      <c r="J580" s="63">
        <v>4</v>
      </c>
    </row>
    <row r="581" spans="1:10" ht="14.25">
      <c r="A581" s="74" t="e">
        <f>A580</f>
        <v>#REF!</v>
      </c>
      <c r="B581" s="63" t="e">
        <f>#REF!</f>
        <v>#REF!</v>
      </c>
      <c r="C581" s="61" t="s">
        <v>140</v>
      </c>
      <c r="D581" s="48" t="s">
        <v>64</v>
      </c>
      <c r="E581" s="48" t="s">
        <v>18</v>
      </c>
      <c r="F581" s="65" t="e">
        <f>IF(#REF!="XXXXX",0,#REF!)</f>
        <v>#REF!</v>
      </c>
      <c r="G581" s="70"/>
      <c r="H581" s="70"/>
      <c r="I581" s="69">
        <v>99</v>
      </c>
      <c r="J581" s="63">
        <v>5</v>
      </c>
    </row>
    <row r="582" spans="1:10" ht="14.25">
      <c r="A582" s="74" t="e">
        <f>A581</f>
        <v>#REF!</v>
      </c>
      <c r="B582" s="63" t="e">
        <f>#REF!</f>
        <v>#REF!</v>
      </c>
      <c r="C582" s="61" t="s">
        <v>140</v>
      </c>
      <c r="D582" s="48" t="s">
        <v>64</v>
      </c>
      <c r="E582" s="48" t="s">
        <v>18</v>
      </c>
      <c r="F582" s="65" t="e">
        <f>IF(#REF!="XXXXX",0,#REF!)</f>
        <v>#REF!</v>
      </c>
      <c r="G582" s="70"/>
      <c r="H582" s="70"/>
      <c r="I582" s="69">
        <v>99</v>
      </c>
      <c r="J582" s="63">
        <v>7</v>
      </c>
    </row>
    <row r="583" spans="1:10" ht="14.25">
      <c r="A583" s="74" t="e">
        <f>A582</f>
        <v>#REF!</v>
      </c>
      <c r="B583" s="63" t="e">
        <f>#REF!</f>
        <v>#REF!</v>
      </c>
      <c r="C583" s="61" t="s">
        <v>140</v>
      </c>
      <c r="D583" s="48" t="s">
        <v>64</v>
      </c>
      <c r="E583" s="48" t="s">
        <v>18</v>
      </c>
      <c r="F583" s="65" t="e">
        <f>IF(#REF!="XXXXX",0,#REF!)</f>
        <v>#REF!</v>
      </c>
      <c r="G583" s="70"/>
      <c r="H583" s="70"/>
      <c r="I583" s="69">
        <v>99</v>
      </c>
      <c r="J583" s="63">
        <v>8</v>
      </c>
    </row>
    <row r="584" spans="1:10" ht="14.25">
      <c r="A584" s="74" t="e">
        <f>A583</f>
        <v>#REF!</v>
      </c>
      <c r="B584" s="63" t="e">
        <f>#REF!</f>
        <v>#REF!</v>
      </c>
      <c r="C584" s="61" t="s">
        <v>140</v>
      </c>
      <c r="D584" s="48" t="s">
        <v>64</v>
      </c>
      <c r="E584" s="48" t="s">
        <v>18</v>
      </c>
      <c r="F584" s="65" t="e">
        <f>IF(#REF!="XXXXX",0,#REF!)</f>
        <v>#REF!</v>
      </c>
      <c r="G584" s="70"/>
      <c r="H584" s="70"/>
      <c r="I584" s="69">
        <v>99</v>
      </c>
      <c r="J584" s="63">
        <v>9</v>
      </c>
    </row>
  </sheetData>
  <phoneticPr fontId="25" type="noConversion"/>
  <pageMargins left="0.4" right="0.31" top="0.56999999999999995" bottom="0.64" header="0.5" footer="0.5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A2" sqref="A2"/>
    </sheetView>
  </sheetViews>
  <sheetFormatPr defaultColWidth="8.85546875" defaultRowHeight="12.75"/>
  <cols>
    <col min="1" max="1" width="19.28515625" customWidth="1"/>
    <col min="2" max="2" width="14" customWidth="1"/>
    <col min="3" max="3" width="34.140625" bestFit="1" customWidth="1"/>
    <col min="4" max="4" width="13.42578125" customWidth="1"/>
    <col min="5" max="5" width="14.85546875" customWidth="1"/>
    <col min="6" max="6" width="15.85546875" customWidth="1"/>
  </cols>
  <sheetData>
    <row r="1" spans="1:6">
      <c r="A1" t="s">
        <v>25</v>
      </c>
      <c r="B1" s="56" t="s">
        <v>119</v>
      </c>
      <c r="C1" t="s">
        <v>71</v>
      </c>
      <c r="D1" t="s">
        <v>17</v>
      </c>
      <c r="E1" t="s">
        <v>193</v>
      </c>
      <c r="F1" t="s">
        <v>70</v>
      </c>
    </row>
    <row r="2" spans="1:6" s="1" customFormat="1" ht="14.25">
      <c r="A2" s="74" t="e">
        <f>"8/31/"&amp;RIGHT(#REF!,4)</f>
        <v>#REF!</v>
      </c>
      <c r="B2" s="57" t="e">
        <f>#REF!</f>
        <v>#REF!</v>
      </c>
      <c r="C2" s="59" t="s">
        <v>27</v>
      </c>
      <c r="D2" s="1" t="s">
        <v>38</v>
      </c>
      <c r="E2" s="1" t="s">
        <v>18</v>
      </c>
      <c r="F2" s="7" t="e">
        <f>#REF!</f>
        <v>#REF!</v>
      </c>
    </row>
    <row r="3" spans="1:6" s="1" customFormat="1" ht="14.25">
      <c r="A3" s="75" t="e">
        <f>A2</f>
        <v>#REF!</v>
      </c>
      <c r="B3" s="57" t="e">
        <f>#REF!</f>
        <v>#REF!</v>
      </c>
      <c r="C3" s="59" t="s">
        <v>27</v>
      </c>
      <c r="D3" s="1" t="s">
        <v>39</v>
      </c>
      <c r="E3" s="1" t="s">
        <v>18</v>
      </c>
      <c r="F3" s="7" t="e">
        <f>#REF!</f>
        <v>#REF!</v>
      </c>
    </row>
    <row r="4" spans="1:6" s="1" customFormat="1" ht="14.25">
      <c r="A4" s="75" t="e">
        <f t="shared" ref="A4:A37" si="0">A3</f>
        <v>#REF!</v>
      </c>
      <c r="B4" s="57" t="e">
        <f>#REF!</f>
        <v>#REF!</v>
      </c>
      <c r="C4" s="58" t="s">
        <v>28</v>
      </c>
      <c r="D4" s="1" t="s">
        <v>38</v>
      </c>
      <c r="E4" s="1" t="s">
        <v>18</v>
      </c>
      <c r="F4" s="7" t="e">
        <f>#REF!</f>
        <v>#REF!</v>
      </c>
    </row>
    <row r="5" spans="1:6" s="1" customFormat="1" ht="14.25">
      <c r="A5" s="75" t="e">
        <f t="shared" si="0"/>
        <v>#REF!</v>
      </c>
      <c r="B5" s="57" t="e">
        <f>#REF!</f>
        <v>#REF!</v>
      </c>
      <c r="C5" s="58" t="s">
        <v>28</v>
      </c>
      <c r="D5" s="1" t="s">
        <v>39</v>
      </c>
      <c r="E5" s="1" t="s">
        <v>18</v>
      </c>
      <c r="F5" s="7" t="e">
        <f>#REF!</f>
        <v>#REF!</v>
      </c>
    </row>
    <row r="6" spans="1:6" ht="14.25">
      <c r="A6" s="75" t="e">
        <f t="shared" si="0"/>
        <v>#REF!</v>
      </c>
      <c r="B6" s="57" t="e">
        <f>#REF!</f>
        <v>#REF!</v>
      </c>
      <c r="C6" s="58" t="s">
        <v>29</v>
      </c>
      <c r="D6" s="1" t="s">
        <v>38</v>
      </c>
      <c r="E6" s="1" t="s">
        <v>18</v>
      </c>
      <c r="F6" s="20" t="e">
        <f>#REF!</f>
        <v>#REF!</v>
      </c>
    </row>
    <row r="7" spans="1:6" ht="14.25">
      <c r="A7" s="75" t="e">
        <f t="shared" si="0"/>
        <v>#REF!</v>
      </c>
      <c r="B7" s="57" t="e">
        <f>#REF!</f>
        <v>#REF!</v>
      </c>
      <c r="C7" s="58" t="s">
        <v>29</v>
      </c>
      <c r="D7" s="1" t="s">
        <v>39</v>
      </c>
      <c r="E7" s="1" t="s">
        <v>18</v>
      </c>
      <c r="F7" s="20" t="e">
        <f>#REF!</f>
        <v>#REF!</v>
      </c>
    </row>
    <row r="8" spans="1:6" ht="14.25">
      <c r="A8" s="75" t="e">
        <f t="shared" si="0"/>
        <v>#REF!</v>
      </c>
      <c r="B8" s="57" t="e">
        <f>#REF!</f>
        <v>#REF!</v>
      </c>
      <c r="C8" t="s">
        <v>30</v>
      </c>
      <c r="D8" s="1" t="s">
        <v>38</v>
      </c>
      <c r="E8" s="1" t="s">
        <v>18</v>
      </c>
      <c r="F8" s="20" t="e">
        <f>#REF!</f>
        <v>#REF!</v>
      </c>
    </row>
    <row r="9" spans="1:6" ht="14.25">
      <c r="A9" s="75" t="e">
        <f t="shared" si="0"/>
        <v>#REF!</v>
      </c>
      <c r="B9" s="57" t="e">
        <f>#REF!</f>
        <v>#REF!</v>
      </c>
      <c r="C9" s="34" t="s">
        <v>30</v>
      </c>
      <c r="D9" s="1" t="s">
        <v>39</v>
      </c>
      <c r="E9" s="1" t="s">
        <v>18</v>
      </c>
      <c r="F9" s="20" t="e">
        <f>#REF!</f>
        <v>#REF!</v>
      </c>
    </row>
    <row r="10" spans="1:6" ht="14.25">
      <c r="A10" s="75" t="e">
        <f t="shared" si="0"/>
        <v>#REF!</v>
      </c>
      <c r="B10" s="57" t="e">
        <f>#REF!</f>
        <v>#REF!</v>
      </c>
      <c r="C10" t="s">
        <v>244</v>
      </c>
      <c r="D10" s="1" t="s">
        <v>38</v>
      </c>
      <c r="E10" s="1" t="s">
        <v>18</v>
      </c>
      <c r="F10" s="20" t="e">
        <f>#REF!</f>
        <v>#REF!</v>
      </c>
    </row>
    <row r="11" spans="1:6" ht="14.25">
      <c r="A11" s="75" t="e">
        <f t="shared" si="0"/>
        <v>#REF!</v>
      </c>
      <c r="B11" s="57" t="e">
        <f>#REF!</f>
        <v>#REF!</v>
      </c>
      <c r="C11" t="s">
        <v>244</v>
      </c>
      <c r="D11" s="1" t="s">
        <v>39</v>
      </c>
      <c r="E11" s="1" t="s">
        <v>18</v>
      </c>
      <c r="F11" s="20" t="e">
        <f>#REF!</f>
        <v>#REF!</v>
      </c>
    </row>
    <row r="12" spans="1:6" ht="14.25">
      <c r="A12" s="75" t="e">
        <f t="shared" si="0"/>
        <v>#REF!</v>
      </c>
      <c r="B12" s="57" t="e">
        <f>#REF!</f>
        <v>#REF!</v>
      </c>
      <c r="C12" t="s">
        <v>245</v>
      </c>
      <c r="D12" s="1" t="s">
        <v>6</v>
      </c>
      <c r="E12" s="1" t="s">
        <v>18</v>
      </c>
      <c r="F12" s="20" t="e">
        <f>#REF!</f>
        <v>#REF!</v>
      </c>
    </row>
    <row r="13" spans="1:6" ht="14.25">
      <c r="A13" s="75" t="e">
        <f t="shared" si="0"/>
        <v>#REF!</v>
      </c>
      <c r="B13" s="57" t="e">
        <f>#REF!</f>
        <v>#REF!</v>
      </c>
      <c r="C13" t="s">
        <v>245</v>
      </c>
      <c r="D13" s="1" t="s">
        <v>7</v>
      </c>
      <c r="E13" s="1" t="s">
        <v>18</v>
      </c>
      <c r="F13" s="20" t="e">
        <f>#REF!</f>
        <v>#REF!</v>
      </c>
    </row>
    <row r="14" spans="1:6" ht="14.25">
      <c r="A14" s="75" t="e">
        <f t="shared" si="0"/>
        <v>#REF!</v>
      </c>
      <c r="B14" s="57" t="e">
        <f>#REF!</f>
        <v>#REF!</v>
      </c>
      <c r="C14" t="s">
        <v>246</v>
      </c>
      <c r="D14" s="1" t="s">
        <v>40</v>
      </c>
      <c r="E14" s="1" t="s">
        <v>18</v>
      </c>
      <c r="F14" s="20" t="e">
        <f>#REF!</f>
        <v>#REF!</v>
      </c>
    </row>
    <row r="15" spans="1:6" ht="14.25">
      <c r="A15" s="75" t="e">
        <f t="shared" si="0"/>
        <v>#REF!</v>
      </c>
      <c r="B15" s="57" t="e">
        <f>#REF!</f>
        <v>#REF!</v>
      </c>
      <c r="C15" t="s">
        <v>246</v>
      </c>
      <c r="D15" s="1" t="s">
        <v>41</v>
      </c>
      <c r="E15" s="1" t="s">
        <v>18</v>
      </c>
      <c r="F15" s="20" t="e">
        <f>#REF!</f>
        <v>#REF!</v>
      </c>
    </row>
    <row r="16" spans="1:6" ht="14.25">
      <c r="A16" s="75" t="e">
        <f t="shared" si="0"/>
        <v>#REF!</v>
      </c>
      <c r="B16" s="57" t="e">
        <f>#REF!</f>
        <v>#REF!</v>
      </c>
      <c r="C16" t="s">
        <v>247</v>
      </c>
      <c r="D16" s="1" t="s">
        <v>40</v>
      </c>
      <c r="E16" s="1" t="s">
        <v>18</v>
      </c>
      <c r="F16" s="20" t="e">
        <f>#REF!</f>
        <v>#REF!</v>
      </c>
    </row>
    <row r="17" spans="1:6" ht="14.25">
      <c r="A17" s="75" t="e">
        <f t="shared" si="0"/>
        <v>#REF!</v>
      </c>
      <c r="B17" s="57" t="e">
        <f>#REF!</f>
        <v>#REF!</v>
      </c>
      <c r="C17" t="s">
        <v>247</v>
      </c>
      <c r="D17" s="1" t="s">
        <v>41</v>
      </c>
      <c r="E17" s="1" t="s">
        <v>18</v>
      </c>
      <c r="F17" s="20" t="e">
        <f>#REF!</f>
        <v>#REF!</v>
      </c>
    </row>
    <row r="18" spans="1:6" ht="14.25">
      <c r="A18" s="75" t="e">
        <f t="shared" si="0"/>
        <v>#REF!</v>
      </c>
      <c r="B18" s="57" t="e">
        <f>#REF!</f>
        <v>#REF!</v>
      </c>
      <c r="C18" t="s">
        <v>31</v>
      </c>
      <c r="D18" s="1" t="s">
        <v>40</v>
      </c>
      <c r="E18" s="1" t="s">
        <v>18</v>
      </c>
      <c r="F18" s="20" t="e">
        <f>#REF!</f>
        <v>#REF!</v>
      </c>
    </row>
    <row r="19" spans="1:6" ht="14.25">
      <c r="A19" s="75" t="e">
        <f t="shared" si="0"/>
        <v>#REF!</v>
      </c>
      <c r="B19" s="57" t="e">
        <f>#REF!</f>
        <v>#REF!</v>
      </c>
      <c r="C19" t="s">
        <v>31</v>
      </c>
      <c r="D19" s="1" t="s">
        <v>41</v>
      </c>
      <c r="E19" s="1" t="s">
        <v>18</v>
      </c>
      <c r="F19" s="20" t="e">
        <f>#REF!</f>
        <v>#REF!</v>
      </c>
    </row>
    <row r="20" spans="1:6" ht="14.25">
      <c r="A20" s="75" t="e">
        <f t="shared" si="0"/>
        <v>#REF!</v>
      </c>
      <c r="B20" s="57" t="e">
        <f>#REF!</f>
        <v>#REF!</v>
      </c>
      <c r="C20" t="s">
        <v>248</v>
      </c>
      <c r="D20" s="1" t="s">
        <v>51</v>
      </c>
      <c r="E20" s="1" t="s">
        <v>18</v>
      </c>
      <c r="F20" s="20" t="e">
        <f>#REF!</f>
        <v>#REF!</v>
      </c>
    </row>
    <row r="21" spans="1:6" ht="14.25">
      <c r="A21" s="75" t="e">
        <f t="shared" si="0"/>
        <v>#REF!</v>
      </c>
      <c r="B21" s="57" t="e">
        <f>#REF!</f>
        <v>#REF!</v>
      </c>
      <c r="C21" t="s">
        <v>248</v>
      </c>
      <c r="D21" s="1" t="s">
        <v>52</v>
      </c>
      <c r="E21" s="1" t="s">
        <v>18</v>
      </c>
      <c r="F21" s="20" t="e">
        <f>#REF!</f>
        <v>#REF!</v>
      </c>
    </row>
    <row r="22" spans="1:6" ht="14.25">
      <c r="A22" s="75" t="e">
        <f t="shared" si="0"/>
        <v>#REF!</v>
      </c>
      <c r="B22" s="57" t="e">
        <f>#REF!</f>
        <v>#REF!</v>
      </c>
      <c r="C22" t="s">
        <v>249</v>
      </c>
      <c r="D22" s="1" t="s">
        <v>53</v>
      </c>
      <c r="E22" s="1" t="s">
        <v>18</v>
      </c>
      <c r="F22" s="20" t="e">
        <f>#REF!</f>
        <v>#REF!</v>
      </c>
    </row>
    <row r="23" spans="1:6" ht="14.25">
      <c r="A23" s="75" t="e">
        <f t="shared" si="0"/>
        <v>#REF!</v>
      </c>
      <c r="B23" s="57" t="e">
        <f>#REF!</f>
        <v>#REF!</v>
      </c>
      <c r="C23" t="s">
        <v>249</v>
      </c>
      <c r="D23" s="1" t="s">
        <v>54</v>
      </c>
      <c r="E23" s="1" t="s">
        <v>18</v>
      </c>
      <c r="F23" s="20" t="e">
        <f>#REF!</f>
        <v>#REF!</v>
      </c>
    </row>
    <row r="24" spans="1:6" ht="14.25">
      <c r="A24" s="75" t="e">
        <f t="shared" si="0"/>
        <v>#REF!</v>
      </c>
      <c r="B24" s="57" t="e">
        <f>#REF!</f>
        <v>#REF!</v>
      </c>
      <c r="C24" t="s">
        <v>32</v>
      </c>
      <c r="D24" s="1" t="s">
        <v>53</v>
      </c>
      <c r="E24" s="1" t="s">
        <v>18</v>
      </c>
      <c r="F24" s="20" t="e">
        <f>#REF!</f>
        <v>#REF!</v>
      </c>
    </row>
    <row r="25" spans="1:6" ht="14.25">
      <c r="A25" s="75" t="e">
        <f t="shared" si="0"/>
        <v>#REF!</v>
      </c>
      <c r="B25" s="57" t="e">
        <f>#REF!</f>
        <v>#REF!</v>
      </c>
      <c r="C25" t="s">
        <v>32</v>
      </c>
      <c r="D25" s="1" t="s">
        <v>54</v>
      </c>
      <c r="E25" s="1" t="s">
        <v>18</v>
      </c>
      <c r="F25" s="20" t="e">
        <f>#REF!</f>
        <v>#REF!</v>
      </c>
    </row>
    <row r="26" spans="1:6" ht="14.25">
      <c r="A26" s="75" t="e">
        <f t="shared" si="0"/>
        <v>#REF!</v>
      </c>
      <c r="B26" s="57" t="e">
        <f>#REF!</f>
        <v>#REF!</v>
      </c>
      <c r="C26" t="s">
        <v>37</v>
      </c>
      <c r="D26" s="1" t="s">
        <v>42</v>
      </c>
      <c r="E26" s="1" t="s">
        <v>18</v>
      </c>
      <c r="F26" s="20" t="e">
        <f>#REF!</f>
        <v>#REF!</v>
      </c>
    </row>
    <row r="27" spans="1:6" ht="14.25">
      <c r="A27" s="75" t="e">
        <f t="shared" si="0"/>
        <v>#REF!</v>
      </c>
      <c r="B27" s="57" t="e">
        <f>#REF!</f>
        <v>#REF!</v>
      </c>
      <c r="C27" t="s">
        <v>37</v>
      </c>
      <c r="D27" s="1" t="s">
        <v>43</v>
      </c>
      <c r="E27" s="1" t="s">
        <v>18</v>
      </c>
      <c r="F27" s="20" t="e">
        <f>#REF!</f>
        <v>#REF!</v>
      </c>
    </row>
    <row r="28" spans="1:6" ht="14.25">
      <c r="A28" s="75" t="e">
        <f t="shared" si="0"/>
        <v>#REF!</v>
      </c>
      <c r="B28" s="57" t="e">
        <f>#REF!</f>
        <v>#REF!</v>
      </c>
      <c r="C28" t="s">
        <v>33</v>
      </c>
      <c r="D28" s="1" t="s">
        <v>42</v>
      </c>
      <c r="E28" s="1" t="s">
        <v>18</v>
      </c>
      <c r="F28" s="20" t="e">
        <f>#REF!</f>
        <v>#REF!</v>
      </c>
    </row>
    <row r="29" spans="1:6" ht="14.25">
      <c r="A29" s="75" t="e">
        <f t="shared" si="0"/>
        <v>#REF!</v>
      </c>
      <c r="B29" s="57" t="e">
        <f>#REF!</f>
        <v>#REF!</v>
      </c>
      <c r="C29" t="s">
        <v>33</v>
      </c>
      <c r="D29" s="1" t="s">
        <v>43</v>
      </c>
      <c r="E29" s="1" t="s">
        <v>18</v>
      </c>
      <c r="F29" s="20" t="e">
        <f>#REF!</f>
        <v>#REF!</v>
      </c>
    </row>
    <row r="30" spans="1:6" ht="14.25">
      <c r="A30" s="75" t="e">
        <f t="shared" si="0"/>
        <v>#REF!</v>
      </c>
      <c r="B30" s="57" t="e">
        <f>#REF!</f>
        <v>#REF!</v>
      </c>
      <c r="C30" t="s">
        <v>34</v>
      </c>
      <c r="D30" s="1" t="s">
        <v>42</v>
      </c>
      <c r="E30" s="1" t="s">
        <v>18</v>
      </c>
      <c r="F30" s="20" t="e">
        <f>#REF!</f>
        <v>#REF!</v>
      </c>
    </row>
    <row r="31" spans="1:6" ht="14.25">
      <c r="A31" s="75" t="e">
        <f t="shared" si="0"/>
        <v>#REF!</v>
      </c>
      <c r="B31" s="57" t="e">
        <f>#REF!</f>
        <v>#REF!</v>
      </c>
      <c r="C31" t="s">
        <v>34</v>
      </c>
      <c r="D31" s="1" t="s">
        <v>43</v>
      </c>
      <c r="E31" s="1" t="s">
        <v>18</v>
      </c>
      <c r="F31" s="20" t="e">
        <f>#REF!</f>
        <v>#REF!</v>
      </c>
    </row>
    <row r="32" spans="1:6" ht="14.25">
      <c r="A32" s="75" t="e">
        <f t="shared" si="0"/>
        <v>#REF!</v>
      </c>
      <c r="B32" s="57" t="e">
        <f>#REF!</f>
        <v>#REF!</v>
      </c>
      <c r="C32" t="s">
        <v>35</v>
      </c>
      <c r="D32" s="1" t="s">
        <v>42</v>
      </c>
      <c r="E32" s="1" t="s">
        <v>18</v>
      </c>
      <c r="F32" s="20" t="e">
        <f>#REF!</f>
        <v>#REF!</v>
      </c>
    </row>
    <row r="33" spans="1:6" ht="14.25">
      <c r="A33" s="75" t="e">
        <f t="shared" si="0"/>
        <v>#REF!</v>
      </c>
      <c r="B33" s="57" t="e">
        <f>#REF!</f>
        <v>#REF!</v>
      </c>
      <c r="C33" t="s">
        <v>35</v>
      </c>
      <c r="D33" s="1" t="s">
        <v>43</v>
      </c>
      <c r="E33" s="1" t="s">
        <v>18</v>
      </c>
      <c r="F33" s="20" t="e">
        <f>#REF!</f>
        <v>#REF!</v>
      </c>
    </row>
    <row r="34" spans="1:6" ht="14.25">
      <c r="A34" s="75" t="e">
        <f t="shared" si="0"/>
        <v>#REF!</v>
      </c>
      <c r="B34" s="57" t="e">
        <f>#REF!</f>
        <v>#REF!</v>
      </c>
      <c r="C34" t="s">
        <v>36</v>
      </c>
      <c r="D34" s="1" t="s">
        <v>44</v>
      </c>
      <c r="E34" s="1" t="s">
        <v>18</v>
      </c>
      <c r="F34" s="20" t="e">
        <f>#REF!</f>
        <v>#REF!</v>
      </c>
    </row>
    <row r="35" spans="1:6" ht="14.25">
      <c r="A35" s="75" t="e">
        <f t="shared" si="0"/>
        <v>#REF!</v>
      </c>
      <c r="B35" s="57" t="e">
        <f>#REF!</f>
        <v>#REF!</v>
      </c>
      <c r="C35" t="s">
        <v>36</v>
      </c>
      <c r="D35" s="1" t="s">
        <v>45</v>
      </c>
      <c r="E35" s="1" t="s">
        <v>18</v>
      </c>
      <c r="F35" s="20" t="e">
        <f>#REF!</f>
        <v>#REF!</v>
      </c>
    </row>
    <row r="36" spans="1:6" ht="14.25">
      <c r="A36" s="75" t="e">
        <f t="shared" si="0"/>
        <v>#REF!</v>
      </c>
      <c r="B36" s="57" t="e">
        <f>#REF!</f>
        <v>#REF!</v>
      </c>
      <c r="C36" s="62" t="s">
        <v>147</v>
      </c>
      <c r="D36" s="1" t="s">
        <v>55</v>
      </c>
      <c r="E36" s="1" t="s">
        <v>18</v>
      </c>
      <c r="F36" s="20" t="e">
        <f>#REF!</f>
        <v>#REF!</v>
      </c>
    </row>
    <row r="37" spans="1:6" ht="14.25">
      <c r="A37" s="75" t="e">
        <f t="shared" si="0"/>
        <v>#REF!</v>
      </c>
      <c r="B37" s="57" t="e">
        <f>#REF!</f>
        <v>#REF!</v>
      </c>
      <c r="C37" s="62" t="s">
        <v>147</v>
      </c>
      <c r="D37" s="1" t="s">
        <v>56</v>
      </c>
      <c r="E37" s="1" t="s">
        <v>18</v>
      </c>
      <c r="F37" s="20" t="e">
        <f>#REF!</f>
        <v>#REF!</v>
      </c>
    </row>
  </sheetData>
  <phoneticPr fontId="25" type="noConversion"/>
  <pageMargins left="0.75" right="0.75" top="1" bottom="1" header="0.5" footer="0.5"/>
  <pageSetup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P32"/>
  <sheetViews>
    <sheetView topLeftCell="A4" zoomScaleNormal="100" zoomScaleSheetLayoutView="100" workbookViewId="0">
      <selection activeCell="D9" sqref="D9"/>
    </sheetView>
  </sheetViews>
  <sheetFormatPr defaultColWidth="8.85546875" defaultRowHeight="12.75"/>
  <cols>
    <col min="1" max="1" width="61.28515625" style="183" customWidth="1"/>
    <col min="2" max="2" width="19.5703125" style="191" customWidth="1"/>
    <col min="3" max="3" width="19.5703125" style="314" customWidth="1"/>
    <col min="4" max="4" width="19.5703125" style="191" customWidth="1"/>
    <col min="5" max="5" width="8.85546875" style="183"/>
    <col min="6" max="6" width="3.7109375" style="183" customWidth="1"/>
    <col min="7" max="15" width="9.5703125" style="183" customWidth="1"/>
    <col min="16" max="18" width="8.85546875" style="183"/>
    <col min="19" max="22" width="24.28515625" style="183" customWidth="1"/>
    <col min="23" max="16384" width="8.85546875" style="183"/>
  </cols>
  <sheetData>
    <row r="1" spans="1:16">
      <c r="A1" s="370" t="str">
        <f>+'REVENUE EXPENSES'!A1:I1</f>
        <v>Educational Service District #123</v>
      </c>
      <c r="B1" s="370"/>
      <c r="C1" s="370"/>
      <c r="D1" s="370"/>
      <c r="G1"/>
      <c r="H1"/>
      <c r="I1"/>
      <c r="J1"/>
      <c r="K1"/>
      <c r="L1"/>
      <c r="M1"/>
      <c r="N1"/>
      <c r="O1"/>
      <c r="P1" s="183" t="s">
        <v>191</v>
      </c>
    </row>
    <row r="2" spans="1:16">
      <c r="A2" s="371" t="s">
        <v>661</v>
      </c>
      <c r="B2" s="371"/>
      <c r="C2" s="371"/>
      <c r="D2" s="371"/>
      <c r="G2"/>
      <c r="H2"/>
      <c r="I2"/>
      <c r="J2"/>
      <c r="K2"/>
      <c r="L2"/>
      <c r="M2"/>
      <c r="N2"/>
      <c r="O2"/>
      <c r="P2" s="327" t="s">
        <v>191</v>
      </c>
    </row>
    <row r="3" spans="1:16">
      <c r="A3" s="372" t="s">
        <v>729</v>
      </c>
      <c r="B3" s="372"/>
      <c r="C3" s="372"/>
      <c r="D3" s="372"/>
      <c r="G3"/>
      <c r="H3"/>
      <c r="I3"/>
      <c r="J3"/>
      <c r="K3"/>
      <c r="L3"/>
      <c r="M3"/>
      <c r="N3"/>
      <c r="O3"/>
      <c r="P3" s="327" t="s">
        <v>191</v>
      </c>
    </row>
    <row r="4" spans="1:16">
      <c r="A4" s="188"/>
      <c r="B4" s="227"/>
      <c r="C4" s="320"/>
      <c r="D4" s="228"/>
      <c r="G4"/>
      <c r="H4"/>
      <c r="I4"/>
      <c r="J4"/>
      <c r="K4"/>
      <c r="L4"/>
      <c r="M4"/>
      <c r="N4"/>
      <c r="O4"/>
      <c r="P4" s="327" t="s">
        <v>191</v>
      </c>
    </row>
    <row r="5" spans="1:16" ht="25.5">
      <c r="A5" s="183" t="s">
        <v>538</v>
      </c>
      <c r="B5" s="311" t="s">
        <v>352</v>
      </c>
      <c r="C5" s="310" t="s">
        <v>712</v>
      </c>
      <c r="D5" s="322" t="s">
        <v>713</v>
      </c>
      <c r="G5"/>
      <c r="H5"/>
      <c r="I5"/>
      <c r="J5"/>
      <c r="K5"/>
      <c r="L5"/>
      <c r="M5"/>
      <c r="N5"/>
      <c r="O5"/>
      <c r="P5" s="327" t="s">
        <v>191</v>
      </c>
    </row>
    <row r="6" spans="1:16">
      <c r="A6" s="189" t="s">
        <v>539</v>
      </c>
      <c r="B6" s="190"/>
      <c r="C6" s="313"/>
      <c r="D6" s="190"/>
      <c r="G6"/>
      <c r="H6"/>
      <c r="I6"/>
      <c r="J6"/>
      <c r="K6"/>
      <c r="L6"/>
      <c r="M6"/>
      <c r="N6"/>
      <c r="O6"/>
      <c r="P6" s="327" t="s">
        <v>191</v>
      </c>
    </row>
    <row r="7" spans="1:16">
      <c r="A7" s="192" t="s">
        <v>540</v>
      </c>
      <c r="B7" s="190">
        <v>0</v>
      </c>
      <c r="C7" s="313">
        <v>0</v>
      </c>
      <c r="D7" s="190"/>
      <c r="G7"/>
      <c r="H7"/>
      <c r="I7"/>
      <c r="J7"/>
      <c r="K7"/>
      <c r="L7"/>
      <c r="M7"/>
      <c r="N7"/>
      <c r="O7"/>
      <c r="P7" s="327" t="s">
        <v>191</v>
      </c>
    </row>
    <row r="8" spans="1:16">
      <c r="A8" s="192" t="s">
        <v>541</v>
      </c>
      <c r="B8" s="190"/>
      <c r="C8" s="313"/>
      <c r="D8" s="190">
        <v>15619.22</v>
      </c>
      <c r="G8"/>
      <c r="H8"/>
      <c r="I8"/>
      <c r="J8"/>
      <c r="K8"/>
      <c r="L8"/>
      <c r="M8"/>
      <c r="N8"/>
      <c r="O8"/>
      <c r="P8" s="327" t="s">
        <v>191</v>
      </c>
    </row>
    <row r="9" spans="1:16">
      <c r="A9" s="229" t="s">
        <v>542</v>
      </c>
      <c r="B9" s="222">
        <f>SUM(B7:B8)</f>
        <v>0</v>
      </c>
      <c r="C9" s="319">
        <f>SUM(C7:C8)</f>
        <v>0</v>
      </c>
      <c r="D9" s="222">
        <f>SUM(D7:D8)</f>
        <v>15619.22</v>
      </c>
      <c r="G9"/>
      <c r="H9"/>
      <c r="I9"/>
      <c r="J9"/>
      <c r="K9"/>
      <c r="L9"/>
      <c r="M9"/>
      <c r="N9"/>
      <c r="O9"/>
      <c r="P9" s="327" t="s">
        <v>191</v>
      </c>
    </row>
    <row r="10" spans="1:16">
      <c r="A10" s="189" t="s">
        <v>245</v>
      </c>
      <c r="B10" s="190"/>
      <c r="C10" s="313"/>
      <c r="D10" s="190"/>
      <c r="G10"/>
      <c r="H10"/>
      <c r="I10"/>
      <c r="J10"/>
      <c r="K10"/>
      <c r="L10"/>
      <c r="M10"/>
      <c r="N10"/>
      <c r="O10"/>
      <c r="P10" s="327" t="s">
        <v>191</v>
      </c>
    </row>
    <row r="11" spans="1:16">
      <c r="A11" s="192" t="s">
        <v>543</v>
      </c>
      <c r="B11" s="190"/>
      <c r="C11" s="313"/>
      <c r="D11" s="190"/>
      <c r="G11"/>
      <c r="H11"/>
      <c r="I11"/>
      <c r="J11"/>
      <c r="K11"/>
      <c r="L11"/>
      <c r="M11"/>
      <c r="N11"/>
      <c r="O11"/>
      <c r="P11" s="327" t="s">
        <v>191</v>
      </c>
    </row>
    <row r="12" spans="1:16">
      <c r="A12" s="192" t="s">
        <v>544</v>
      </c>
      <c r="B12" s="190"/>
      <c r="C12" s="313"/>
      <c r="D12" s="190"/>
      <c r="G12"/>
      <c r="H12"/>
      <c r="I12"/>
      <c r="J12"/>
      <c r="K12"/>
      <c r="L12"/>
      <c r="M12"/>
      <c r="N12"/>
      <c r="O12"/>
      <c r="P12" s="327" t="s">
        <v>191</v>
      </c>
    </row>
    <row r="13" spans="1:16">
      <c r="A13" s="229" t="s">
        <v>545</v>
      </c>
      <c r="B13" s="222">
        <f>SUM(B11:B12)</f>
        <v>0</v>
      </c>
      <c r="C13" s="319">
        <f>SUM(C11:C12)</f>
        <v>0</v>
      </c>
      <c r="D13" s="222">
        <f>SUM(D11:D12)</f>
        <v>0</v>
      </c>
      <c r="G13"/>
      <c r="H13"/>
      <c r="I13"/>
      <c r="J13"/>
      <c r="K13"/>
      <c r="L13"/>
      <c r="M13"/>
      <c r="N13"/>
      <c r="O13"/>
      <c r="P13" s="327" t="s">
        <v>191</v>
      </c>
    </row>
    <row r="14" spans="1:16">
      <c r="A14" s="189" t="s">
        <v>546</v>
      </c>
      <c r="B14" s="190"/>
      <c r="C14" s="313"/>
      <c r="D14" s="190"/>
      <c r="G14"/>
      <c r="H14"/>
      <c r="I14"/>
      <c r="J14"/>
      <c r="K14"/>
      <c r="L14"/>
      <c r="M14"/>
      <c r="N14"/>
      <c r="O14"/>
      <c r="P14" s="327" t="s">
        <v>191</v>
      </c>
    </row>
    <row r="15" spans="1:16" ht="13.5" thickBot="1">
      <c r="A15" s="193" t="s">
        <v>547</v>
      </c>
      <c r="B15" s="194">
        <f>B9+B13+B14</f>
        <v>0</v>
      </c>
      <c r="C15" s="315">
        <f>C9+C13+C14</f>
        <v>0</v>
      </c>
      <c r="D15" s="194">
        <f>D9+D13+D14</f>
        <v>15619.22</v>
      </c>
      <c r="G15"/>
      <c r="H15"/>
      <c r="I15"/>
      <c r="J15"/>
      <c r="K15"/>
      <c r="L15"/>
      <c r="M15"/>
      <c r="N15"/>
      <c r="O15"/>
      <c r="P15" s="327" t="s">
        <v>191</v>
      </c>
    </row>
    <row r="16" spans="1:16" ht="13.5" thickTop="1">
      <c r="A16" s="195"/>
      <c r="B16" s="196"/>
      <c r="C16" s="316"/>
      <c r="D16" s="196"/>
      <c r="G16"/>
      <c r="H16"/>
      <c r="I16"/>
      <c r="J16"/>
      <c r="K16"/>
      <c r="L16"/>
      <c r="M16"/>
      <c r="N16"/>
      <c r="O16"/>
      <c r="P16" s="327" t="s">
        <v>191</v>
      </c>
    </row>
    <row r="17" spans="1:16">
      <c r="A17" s="195" t="s">
        <v>548</v>
      </c>
      <c r="B17" s="197"/>
      <c r="C17" s="317"/>
      <c r="D17" s="197"/>
      <c r="G17"/>
      <c r="H17"/>
      <c r="I17"/>
      <c r="J17"/>
      <c r="K17"/>
      <c r="L17"/>
      <c r="M17"/>
      <c r="N17"/>
      <c r="O17"/>
      <c r="P17" s="327" t="s">
        <v>191</v>
      </c>
    </row>
    <row r="18" spans="1:16">
      <c r="A18" s="198" t="s">
        <v>549</v>
      </c>
      <c r="B18" s="190"/>
      <c r="C18" s="313"/>
      <c r="D18" s="190"/>
      <c r="G18"/>
      <c r="H18"/>
      <c r="I18"/>
      <c r="J18"/>
      <c r="K18"/>
      <c r="L18"/>
      <c r="M18"/>
      <c r="N18"/>
      <c r="O18"/>
      <c r="P18" s="327" t="s">
        <v>191</v>
      </c>
    </row>
    <row r="19" spans="1:16">
      <c r="A19" s="198" t="s">
        <v>550</v>
      </c>
      <c r="B19" s="190"/>
      <c r="C19" s="313"/>
      <c r="D19" s="190"/>
      <c r="G19"/>
      <c r="H19"/>
      <c r="I19"/>
      <c r="J19"/>
      <c r="K19"/>
      <c r="L19"/>
      <c r="M19"/>
      <c r="N19"/>
      <c r="O19"/>
      <c r="P19" s="327" t="s">
        <v>191</v>
      </c>
    </row>
    <row r="20" spans="1:16">
      <c r="A20" s="198" t="s">
        <v>551</v>
      </c>
      <c r="B20" s="190"/>
      <c r="C20" s="313"/>
      <c r="D20" s="190"/>
      <c r="G20"/>
      <c r="H20"/>
      <c r="I20"/>
      <c r="J20"/>
      <c r="K20"/>
      <c r="L20"/>
      <c r="M20"/>
      <c r="N20"/>
      <c r="O20"/>
      <c r="P20" s="327" t="s">
        <v>191</v>
      </c>
    </row>
    <row r="21" spans="1:16">
      <c r="A21" s="198" t="s">
        <v>552</v>
      </c>
      <c r="B21" s="190"/>
      <c r="C21" s="313"/>
      <c r="D21" s="190">
        <v>12515.55</v>
      </c>
      <c r="G21"/>
      <c r="H21"/>
      <c r="I21"/>
      <c r="J21"/>
      <c r="K21"/>
      <c r="L21"/>
      <c r="M21"/>
      <c r="N21"/>
      <c r="O21"/>
      <c r="P21" s="327" t="s">
        <v>191</v>
      </c>
    </row>
    <row r="22" spans="1:16" ht="13.5" thickBot="1">
      <c r="A22" s="193" t="s">
        <v>553</v>
      </c>
      <c r="B22" s="194">
        <f>SUM(B18:B21)</f>
        <v>0</v>
      </c>
      <c r="C22" s="315">
        <f>SUM(C18:C21)</f>
        <v>0</v>
      </c>
      <c r="D22" s="194">
        <f>SUM(D18:D21)</f>
        <v>12515.55</v>
      </c>
      <c r="G22"/>
      <c r="H22"/>
      <c r="I22"/>
      <c r="J22"/>
      <c r="K22"/>
      <c r="L22"/>
      <c r="M22"/>
      <c r="N22"/>
      <c r="O22"/>
      <c r="P22" s="327" t="s">
        <v>191</v>
      </c>
    </row>
    <row r="23" spans="1:16" ht="13.5" thickTop="1">
      <c r="A23" s="193"/>
      <c r="B23" s="197"/>
      <c r="C23" s="317"/>
      <c r="D23" s="197"/>
      <c r="G23"/>
      <c r="H23"/>
      <c r="I23"/>
      <c r="J23"/>
      <c r="K23"/>
      <c r="L23"/>
      <c r="M23"/>
      <c r="N23"/>
      <c r="O23"/>
      <c r="P23" s="327" t="s">
        <v>191</v>
      </c>
    </row>
    <row r="24" spans="1:16" ht="13.5" thickBot="1">
      <c r="A24" s="193" t="s">
        <v>664</v>
      </c>
      <c r="B24" s="230">
        <f>B15-B22</f>
        <v>0</v>
      </c>
      <c r="C24" s="321">
        <f>C15-C22</f>
        <v>0</v>
      </c>
      <c r="D24" s="230">
        <f>D15-D22</f>
        <v>3103.67</v>
      </c>
      <c r="G24"/>
      <c r="H24"/>
      <c r="I24"/>
      <c r="J24"/>
      <c r="K24"/>
      <c r="L24"/>
      <c r="M24"/>
      <c r="N24"/>
      <c r="O24"/>
      <c r="P24" s="327" t="s">
        <v>191</v>
      </c>
    </row>
    <row r="25" spans="1:16">
      <c r="A25" s="193"/>
      <c r="B25" s="197"/>
      <c r="C25" s="317"/>
      <c r="D25" s="197"/>
      <c r="G25"/>
      <c r="H25"/>
      <c r="I25"/>
      <c r="J25"/>
      <c r="K25"/>
      <c r="L25"/>
      <c r="M25"/>
      <c r="N25"/>
      <c r="O25"/>
      <c r="P25" s="327" t="s">
        <v>191</v>
      </c>
    </row>
    <row r="26" spans="1:16">
      <c r="A26" s="193" t="s">
        <v>659</v>
      </c>
      <c r="B26" s="197"/>
      <c r="C26" s="317"/>
      <c r="D26" s="197">
        <v>15881.35</v>
      </c>
      <c r="G26"/>
      <c r="H26"/>
      <c r="I26"/>
      <c r="J26"/>
      <c r="K26"/>
      <c r="L26"/>
      <c r="M26"/>
      <c r="N26"/>
      <c r="O26"/>
      <c r="P26" s="327" t="s">
        <v>191</v>
      </c>
    </row>
    <row r="27" spans="1:16">
      <c r="A27" s="193"/>
      <c r="B27" s="190"/>
      <c r="C27" s="313"/>
      <c r="D27" s="190"/>
      <c r="G27"/>
      <c r="H27"/>
      <c r="I27"/>
      <c r="J27"/>
      <c r="K27"/>
      <c r="L27"/>
      <c r="M27"/>
      <c r="N27"/>
      <c r="O27"/>
      <c r="P27" s="327" t="s">
        <v>191</v>
      </c>
    </row>
    <row r="28" spans="1:16">
      <c r="A28" s="199" t="s">
        <v>598</v>
      </c>
      <c r="B28" s="190"/>
      <c r="C28" s="313"/>
      <c r="D28" s="190"/>
      <c r="G28"/>
      <c r="H28"/>
      <c r="I28"/>
      <c r="J28"/>
      <c r="K28"/>
      <c r="L28"/>
      <c r="M28"/>
      <c r="N28"/>
      <c r="O28"/>
      <c r="P28" s="327" t="s">
        <v>191</v>
      </c>
    </row>
    <row r="29" spans="1:16">
      <c r="A29" s="193"/>
      <c r="B29" s="190"/>
      <c r="C29" s="313"/>
      <c r="D29" s="190"/>
      <c r="G29"/>
      <c r="H29"/>
      <c r="I29"/>
      <c r="J29"/>
      <c r="K29"/>
      <c r="L29"/>
      <c r="M29"/>
      <c r="N29"/>
      <c r="O29"/>
      <c r="P29" s="327" t="s">
        <v>191</v>
      </c>
    </row>
    <row r="30" spans="1:16" ht="13.5" thickBot="1">
      <c r="A30" s="193" t="s">
        <v>660</v>
      </c>
      <c r="B30" s="200">
        <f>B24+B26+B28</f>
        <v>0</v>
      </c>
      <c r="C30" s="318">
        <f>C24+C26+C28</f>
        <v>0</v>
      </c>
      <c r="D30" s="200">
        <f>D24+D26+D28</f>
        <v>18985.02</v>
      </c>
      <c r="G30"/>
      <c r="H30"/>
      <c r="I30"/>
      <c r="J30"/>
      <c r="K30"/>
      <c r="L30"/>
      <c r="M30"/>
      <c r="N30"/>
      <c r="O30"/>
      <c r="P30" s="327" t="s">
        <v>191</v>
      </c>
    </row>
    <row r="31" spans="1:16">
      <c r="A31" s="195"/>
      <c r="G31" s="328"/>
      <c r="H31" s="326"/>
      <c r="I31" s="326"/>
      <c r="J31" s="326"/>
      <c r="K31" s="326"/>
      <c r="L31" s="326"/>
      <c r="M31" s="326"/>
      <c r="N31" s="326"/>
      <c r="O31" s="326"/>
    </row>
    <row r="32" spans="1:16">
      <c r="A32" s="201" t="s">
        <v>554</v>
      </c>
      <c r="B32" s="191">
        <f>+FIDUCIARY!B21-'FIDUCIARY CHANGES'!B30</f>
        <v>0</v>
      </c>
      <c r="C32" s="314">
        <f>+FIDUCIARY!C21-'FIDUCIARY CHANGES'!C30</f>
        <v>0</v>
      </c>
      <c r="D32" s="314">
        <f>+FIDUCIARY!D21-'FIDUCIARY CHANGES'!D30</f>
        <v>0</v>
      </c>
    </row>
  </sheetData>
  <mergeCells count="3">
    <mergeCell ref="A1:D1"/>
    <mergeCell ref="A2:D2"/>
    <mergeCell ref="A3:D3"/>
  </mergeCells>
  <printOptions horizontalCentered="1"/>
  <pageMargins left="0.5" right="0.5" top="0.75" bottom="0.75" header="0.5" footer="0.5"/>
  <pageSetup scale="81" orientation="portrait" horizontalDpi="4294967293" r:id="rId1"/>
  <headerFooter alignWithMargins="0">
    <oddFooter>&amp;CThe accompanying notes are an integral part of the financial statements.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Q29"/>
  <sheetViews>
    <sheetView workbookViewId="0">
      <selection activeCell="A15" sqref="A15"/>
    </sheetView>
  </sheetViews>
  <sheetFormatPr defaultColWidth="8.85546875" defaultRowHeight="12.75"/>
  <cols>
    <col min="1" max="1" width="53.42578125" style="202" customWidth="1"/>
    <col min="2" max="5" width="18.7109375" style="202" customWidth="1"/>
    <col min="6" max="6" width="8.85546875" style="202"/>
    <col min="7" max="7" width="2.28515625" style="202" customWidth="1"/>
    <col min="8" max="11" width="8.85546875" style="202"/>
    <col min="12" max="12" width="10.85546875" style="202" bestFit="1" customWidth="1"/>
    <col min="13" max="16384" width="8.85546875" style="202"/>
  </cols>
  <sheetData>
    <row r="1" spans="1:17" ht="21" customHeight="1">
      <c r="A1" s="376" t="str">
        <f>+'NET POSITION'!A1:I1</f>
        <v>Educational Service District #123</v>
      </c>
      <c r="B1" s="376"/>
      <c r="C1" s="376"/>
      <c r="D1" s="376"/>
      <c r="E1" s="376"/>
      <c r="H1"/>
      <c r="I1"/>
      <c r="J1"/>
      <c r="K1"/>
      <c r="L1"/>
      <c r="M1"/>
      <c r="N1"/>
      <c r="O1"/>
      <c r="P1"/>
      <c r="Q1" s="202" t="s">
        <v>191</v>
      </c>
    </row>
    <row r="2" spans="1:17" ht="21" customHeight="1">
      <c r="A2" s="377" t="s">
        <v>651</v>
      </c>
      <c r="B2" s="377"/>
      <c r="C2" s="377"/>
      <c r="D2" s="377"/>
      <c r="E2" s="377"/>
      <c r="H2"/>
      <c r="I2"/>
      <c r="J2"/>
      <c r="K2"/>
      <c r="L2"/>
      <c r="M2"/>
      <c r="N2"/>
      <c r="O2"/>
      <c r="P2"/>
      <c r="Q2" s="202" t="s">
        <v>191</v>
      </c>
    </row>
    <row r="3" spans="1:17">
      <c r="A3" s="369" t="s">
        <v>728</v>
      </c>
      <c r="B3" s="368"/>
      <c r="C3" s="368"/>
      <c r="D3" s="368"/>
      <c r="E3" s="368"/>
      <c r="H3"/>
      <c r="I3"/>
      <c r="J3"/>
      <c r="K3"/>
      <c r="L3"/>
      <c r="M3"/>
      <c r="N3"/>
      <c r="O3"/>
      <c r="P3"/>
      <c r="Q3" s="202" t="s">
        <v>191</v>
      </c>
    </row>
    <row r="4" spans="1:17">
      <c r="A4" s="203"/>
      <c r="B4" s="232"/>
      <c r="C4" s="366"/>
      <c r="D4" s="366"/>
      <c r="E4" s="366"/>
      <c r="H4"/>
      <c r="I4"/>
      <c r="J4"/>
      <c r="K4"/>
      <c r="L4"/>
      <c r="M4"/>
      <c r="N4"/>
      <c r="O4"/>
      <c r="P4"/>
      <c r="Q4" s="202" t="s">
        <v>191</v>
      </c>
    </row>
    <row r="5" spans="1:17" ht="25.5">
      <c r="A5" s="203"/>
      <c r="B5" s="309" t="s">
        <v>352</v>
      </c>
      <c r="C5" s="309" t="s">
        <v>714</v>
      </c>
      <c r="D5" s="309" t="s">
        <v>715</v>
      </c>
      <c r="E5" s="322" t="s">
        <v>716</v>
      </c>
      <c r="H5"/>
      <c r="I5"/>
      <c r="J5"/>
      <c r="K5"/>
      <c r="L5"/>
      <c r="M5"/>
      <c r="N5"/>
      <c r="O5"/>
      <c r="P5"/>
      <c r="Q5" s="202" t="s">
        <v>191</v>
      </c>
    </row>
    <row r="6" spans="1:17">
      <c r="A6" s="205" t="s">
        <v>10</v>
      </c>
      <c r="B6" s="218"/>
      <c r="C6" s="218"/>
      <c r="D6" s="218"/>
      <c r="E6" s="218"/>
      <c r="H6"/>
      <c r="I6"/>
      <c r="J6"/>
      <c r="K6"/>
      <c r="L6"/>
      <c r="M6"/>
      <c r="N6"/>
      <c r="O6"/>
      <c r="P6"/>
      <c r="Q6" s="202" t="s">
        <v>191</v>
      </c>
    </row>
    <row r="7" spans="1:17">
      <c r="A7" s="207" t="s">
        <v>197</v>
      </c>
      <c r="B7" s="208">
        <v>7832.76</v>
      </c>
      <c r="C7" s="208"/>
      <c r="D7" s="208"/>
      <c r="E7" s="208">
        <v>194681.89</v>
      </c>
      <c r="H7"/>
      <c r="I7"/>
      <c r="J7"/>
      <c r="K7"/>
      <c r="L7"/>
      <c r="M7"/>
      <c r="N7"/>
      <c r="O7"/>
      <c r="P7"/>
      <c r="Q7" s="202" t="s">
        <v>191</v>
      </c>
    </row>
    <row r="8" spans="1:17">
      <c r="A8" s="207" t="s">
        <v>199</v>
      </c>
      <c r="B8" s="208">
        <v>1241893.3</v>
      </c>
      <c r="C8" s="208"/>
      <c r="D8" s="208"/>
      <c r="E8" s="208">
        <v>3562046.32</v>
      </c>
      <c r="H8"/>
      <c r="I8"/>
      <c r="J8"/>
      <c r="K8"/>
      <c r="L8"/>
      <c r="M8"/>
      <c r="N8"/>
      <c r="O8"/>
      <c r="P8"/>
      <c r="Q8" s="202" t="s">
        <v>191</v>
      </c>
    </row>
    <row r="9" spans="1:17">
      <c r="A9" s="207" t="s">
        <v>201</v>
      </c>
      <c r="B9" s="208">
        <v>44105.67</v>
      </c>
      <c r="C9" s="208"/>
      <c r="D9" s="208"/>
      <c r="E9" s="208"/>
      <c r="H9"/>
      <c r="I9"/>
      <c r="J9"/>
      <c r="K9"/>
      <c r="L9"/>
      <c r="M9"/>
      <c r="N9"/>
      <c r="O9"/>
      <c r="P9"/>
      <c r="Q9" s="202" t="s">
        <v>191</v>
      </c>
    </row>
    <row r="10" spans="1:17">
      <c r="A10" s="207" t="s">
        <v>354</v>
      </c>
      <c r="B10" s="208"/>
      <c r="C10" s="208"/>
      <c r="D10" s="208"/>
      <c r="E10" s="208"/>
      <c r="H10"/>
      <c r="I10"/>
      <c r="J10"/>
      <c r="K10"/>
      <c r="L10"/>
      <c r="M10"/>
      <c r="N10"/>
      <c r="O10"/>
      <c r="P10"/>
      <c r="Q10" s="202" t="s">
        <v>191</v>
      </c>
    </row>
    <row r="11" spans="1:17" ht="13.5" thickBot="1">
      <c r="A11" s="211" t="s">
        <v>353</v>
      </c>
      <c r="B11" s="212">
        <f>SUM(B7:B10)</f>
        <v>1293831.73</v>
      </c>
      <c r="C11" s="212">
        <f>SUM(C7:C10)</f>
        <v>0</v>
      </c>
      <c r="D11" s="212">
        <f>SUM(D7:D10)</f>
        <v>0</v>
      </c>
      <c r="E11" s="212">
        <f>SUM(E7:E10)</f>
        <v>3756728.21</v>
      </c>
      <c r="H11"/>
      <c r="I11"/>
      <c r="J11"/>
      <c r="K11"/>
      <c r="L11"/>
      <c r="M11"/>
      <c r="N11"/>
      <c r="O11"/>
      <c r="P11"/>
      <c r="Q11" s="202" t="s">
        <v>191</v>
      </c>
    </row>
    <row r="12" spans="1:17" ht="13.5" thickTop="1">
      <c r="A12" s="211"/>
      <c r="B12" s="213"/>
      <c r="C12" s="213"/>
      <c r="D12" s="213"/>
      <c r="E12" s="213"/>
      <c r="H12"/>
      <c r="I12"/>
      <c r="J12"/>
      <c r="K12"/>
      <c r="L12"/>
      <c r="M12"/>
      <c r="N12"/>
      <c r="O12"/>
      <c r="P12"/>
      <c r="Q12" s="202" t="s">
        <v>191</v>
      </c>
    </row>
    <row r="13" spans="1:17">
      <c r="A13" s="216" t="s">
        <v>4</v>
      </c>
      <c r="B13" s="217"/>
      <c r="C13" s="217"/>
      <c r="D13" s="217"/>
      <c r="E13" s="217"/>
      <c r="H13"/>
      <c r="I13"/>
      <c r="J13"/>
      <c r="K13"/>
      <c r="L13"/>
      <c r="M13"/>
      <c r="N13"/>
      <c r="O13"/>
      <c r="P13"/>
      <c r="Q13" s="202" t="s">
        <v>191</v>
      </c>
    </row>
    <row r="14" spans="1:17">
      <c r="A14" s="207" t="s">
        <v>218</v>
      </c>
      <c r="B14" s="208">
        <v>342612.01</v>
      </c>
      <c r="C14" s="208"/>
      <c r="D14" s="208"/>
      <c r="E14" s="208"/>
      <c r="H14"/>
      <c r="I14"/>
      <c r="J14"/>
      <c r="K14"/>
      <c r="L14"/>
      <c r="M14"/>
      <c r="N14"/>
      <c r="O14"/>
      <c r="P14"/>
      <c r="Q14" s="202" t="s">
        <v>191</v>
      </c>
    </row>
    <row r="15" spans="1:17">
      <c r="A15" s="207" t="s">
        <v>359</v>
      </c>
      <c r="B15" s="208"/>
      <c r="C15" s="208"/>
      <c r="D15" s="208"/>
      <c r="E15" s="208"/>
      <c r="H15"/>
      <c r="I15"/>
      <c r="J15"/>
      <c r="K15"/>
      <c r="L15"/>
      <c r="M15"/>
      <c r="N15"/>
      <c r="O15"/>
      <c r="P15"/>
      <c r="Q15" s="202" t="s">
        <v>191</v>
      </c>
    </row>
    <row r="16" spans="1:17">
      <c r="A16" s="209" t="s">
        <v>658</v>
      </c>
      <c r="B16" s="208">
        <v>951219.72</v>
      </c>
      <c r="C16" s="208"/>
      <c r="D16" s="208"/>
      <c r="E16" s="208">
        <v>3756728.21</v>
      </c>
      <c r="H16"/>
      <c r="I16"/>
      <c r="J16"/>
      <c r="K16"/>
      <c r="L16"/>
      <c r="M16"/>
      <c r="N16"/>
      <c r="O16"/>
      <c r="P16"/>
      <c r="Q16" s="202" t="s">
        <v>191</v>
      </c>
    </row>
    <row r="17" spans="1:17" ht="13.5" thickBot="1">
      <c r="A17" s="211" t="s">
        <v>233</v>
      </c>
      <c r="B17" s="212">
        <f>SUM(B14:B16)</f>
        <v>1293831.73</v>
      </c>
      <c r="C17" s="212">
        <f>SUM(C14:C16)</f>
        <v>0</v>
      </c>
      <c r="D17" s="212">
        <f>SUM(D14:D16)</f>
        <v>0</v>
      </c>
      <c r="E17" s="212">
        <f>SUM(E14:E16)</f>
        <v>3756728.21</v>
      </c>
      <c r="H17"/>
      <c r="I17"/>
      <c r="J17"/>
      <c r="K17"/>
      <c r="L17"/>
      <c r="M17"/>
      <c r="N17"/>
      <c r="O17"/>
      <c r="P17"/>
      <c r="Q17" s="202" t="s">
        <v>191</v>
      </c>
    </row>
    <row r="18" spans="1:17" ht="13.5" thickTop="1">
      <c r="A18" s="211"/>
      <c r="B18" s="214"/>
      <c r="C18" s="214"/>
      <c r="D18" s="214"/>
      <c r="E18" s="214"/>
      <c r="H18"/>
      <c r="I18"/>
      <c r="J18"/>
      <c r="K18"/>
      <c r="L18"/>
      <c r="M18"/>
      <c r="N18"/>
      <c r="O18"/>
      <c r="P18"/>
    </row>
    <row r="20" spans="1:17">
      <c r="A20" s="202" t="s">
        <v>700</v>
      </c>
    </row>
    <row r="21" spans="1:17" ht="39.75" customHeight="1">
      <c r="A21" s="373" t="s">
        <v>719</v>
      </c>
      <c r="B21" s="374"/>
      <c r="C21" s="374"/>
      <c r="D21" s="374"/>
      <c r="E21" s="375"/>
    </row>
    <row r="22" spans="1:17" ht="28.5" customHeight="1">
      <c r="A22" s="373" t="s">
        <v>718</v>
      </c>
      <c r="B22" s="374"/>
      <c r="C22" s="374"/>
      <c r="D22" s="374"/>
      <c r="E22" s="375"/>
    </row>
    <row r="24" spans="1:17">
      <c r="A24"/>
      <c r="B24"/>
      <c r="C24"/>
      <c r="D24"/>
      <c r="E24"/>
      <c r="F24"/>
    </row>
    <row r="25" spans="1:17">
      <c r="A25"/>
      <c r="B25"/>
      <c r="C25"/>
      <c r="D25"/>
      <c r="E25"/>
      <c r="F25"/>
    </row>
    <row r="26" spans="1:17">
      <c r="A26"/>
      <c r="B26"/>
      <c r="C26"/>
      <c r="D26"/>
      <c r="E26"/>
      <c r="F26"/>
    </row>
    <row r="27" spans="1:17">
      <c r="A27"/>
      <c r="B27"/>
      <c r="C27"/>
      <c r="D27"/>
      <c r="E27"/>
      <c r="F27"/>
    </row>
    <row r="28" spans="1:17">
      <c r="A28"/>
      <c r="B28"/>
      <c r="C28"/>
      <c r="D28"/>
      <c r="E28"/>
      <c r="F28"/>
    </row>
    <row r="29" spans="1:17">
      <c r="A29"/>
      <c r="B29"/>
      <c r="C29"/>
      <c r="D29"/>
      <c r="E29"/>
      <c r="F29"/>
    </row>
  </sheetData>
  <mergeCells count="6">
    <mergeCell ref="A22:E22"/>
    <mergeCell ref="A21:E21"/>
    <mergeCell ref="A1:E1"/>
    <mergeCell ref="A2:E2"/>
    <mergeCell ref="A3:E3"/>
    <mergeCell ref="C4:E4"/>
  </mergeCells>
  <pageMargins left="0.7" right="0.7" top="0.75" bottom="0.75" header="0.3" footer="0.3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3"/>
  <sheetViews>
    <sheetView topLeftCell="A4" zoomScaleNormal="100" zoomScaleSheetLayoutView="100" workbookViewId="0">
      <selection activeCell="E13" sqref="E13"/>
    </sheetView>
  </sheetViews>
  <sheetFormatPr defaultColWidth="11.42578125" defaultRowHeight="12.75"/>
  <cols>
    <col min="1" max="1" width="1.7109375" style="95" customWidth="1"/>
    <col min="2" max="2" width="3.7109375" style="95" customWidth="1"/>
    <col min="3" max="3" width="48.7109375" style="78" customWidth="1"/>
    <col min="4" max="4" width="1.7109375" style="96" customWidth="1"/>
    <col min="5" max="5" width="27.7109375" style="93" customWidth="1"/>
    <col min="6" max="6" width="27.7109375" style="78" customWidth="1"/>
    <col min="7" max="7" width="13.5703125" style="78" customWidth="1"/>
    <col min="8" max="8" width="12.7109375" style="84" customWidth="1"/>
    <col min="9" max="16384" width="11.42578125" style="78"/>
  </cols>
  <sheetData>
    <row r="1" spans="1:8" ht="15">
      <c r="A1" s="378" t="str">
        <f>'CERTIFICATION-COVER'!A4:G4</f>
        <v>Educational Service District #123</v>
      </c>
      <c r="B1" s="378"/>
      <c r="C1" s="378"/>
      <c r="D1" s="378"/>
      <c r="E1" s="378"/>
      <c r="F1" s="378"/>
      <c r="G1" s="76"/>
      <c r="H1" s="77"/>
    </row>
    <row r="2" spans="1:8" ht="15">
      <c r="A2" s="379" t="s">
        <v>393</v>
      </c>
      <c r="B2" s="379"/>
      <c r="C2" s="379"/>
      <c r="D2" s="379"/>
      <c r="E2" s="379"/>
      <c r="F2" s="379"/>
      <c r="G2" s="76"/>
      <c r="H2" s="77"/>
    </row>
    <row r="3" spans="1:8" ht="15">
      <c r="A3" s="379" t="s">
        <v>555</v>
      </c>
      <c r="B3" s="379"/>
      <c r="C3" s="379"/>
      <c r="D3" s="379"/>
      <c r="E3" s="379"/>
      <c r="F3" s="379"/>
      <c r="G3" s="76"/>
      <c r="H3" s="77"/>
    </row>
    <row r="4" spans="1:8" ht="15">
      <c r="A4" s="380" t="s">
        <v>731</v>
      </c>
      <c r="B4" s="380"/>
      <c r="C4" s="380"/>
      <c r="D4" s="380"/>
      <c r="E4" s="380"/>
      <c r="F4" s="380"/>
      <c r="G4" s="76"/>
      <c r="H4" s="77"/>
    </row>
    <row r="5" spans="1:8" ht="3.75" customHeight="1">
      <c r="A5" s="76"/>
      <c r="B5" s="76"/>
      <c r="C5" s="76"/>
      <c r="D5" s="79"/>
      <c r="E5" s="80"/>
      <c r="F5" s="76"/>
      <c r="G5" s="76"/>
      <c r="H5" s="77"/>
    </row>
    <row r="6" spans="1:8" ht="15">
      <c r="A6" s="81" t="s">
        <v>394</v>
      </c>
      <c r="B6" s="82"/>
      <c r="C6" s="82"/>
      <c r="D6" s="83"/>
      <c r="E6" s="78"/>
    </row>
    <row r="7" spans="1:8" ht="14.25">
      <c r="A7" s="85"/>
      <c r="B7" s="85">
        <v>12</v>
      </c>
      <c r="C7" s="82" t="s">
        <v>155</v>
      </c>
      <c r="D7" s="83"/>
      <c r="E7" s="86">
        <v>348320.63</v>
      </c>
    </row>
    <row r="8" spans="1:8" ht="14.25">
      <c r="A8" s="85"/>
      <c r="B8" s="85">
        <v>13</v>
      </c>
      <c r="C8" s="82" t="s">
        <v>395</v>
      </c>
      <c r="D8" s="83"/>
      <c r="E8" s="87">
        <v>380393.1</v>
      </c>
    </row>
    <row r="9" spans="1:8" ht="14.25">
      <c r="A9" s="85"/>
      <c r="B9" s="85">
        <v>14</v>
      </c>
      <c r="C9" s="82" t="s">
        <v>396</v>
      </c>
      <c r="D9" s="83"/>
      <c r="E9" s="87">
        <v>0</v>
      </c>
    </row>
    <row r="10" spans="1:8" ht="14.25">
      <c r="A10" s="85"/>
      <c r="B10" s="85">
        <v>15</v>
      </c>
      <c r="C10" s="82" t="s">
        <v>397</v>
      </c>
      <c r="D10" s="83"/>
      <c r="E10" s="87">
        <v>0</v>
      </c>
    </row>
    <row r="11" spans="1:8" ht="14.25">
      <c r="A11" s="85"/>
      <c r="B11" s="85">
        <v>16</v>
      </c>
      <c r="C11" s="82" t="s">
        <v>245</v>
      </c>
      <c r="D11" s="83"/>
      <c r="E11" s="87">
        <v>10320.040000000001</v>
      </c>
    </row>
    <row r="12" spans="1:8" ht="14.25">
      <c r="A12" s="85"/>
      <c r="B12" s="85">
        <v>17</v>
      </c>
      <c r="C12" s="82" t="s">
        <v>157</v>
      </c>
      <c r="D12" s="83"/>
      <c r="E12" s="87">
        <v>25713.05</v>
      </c>
    </row>
    <row r="13" spans="1:8" ht="14.25">
      <c r="A13" s="85"/>
      <c r="B13" s="85">
        <v>19</v>
      </c>
      <c r="C13" s="82" t="s">
        <v>159</v>
      </c>
      <c r="D13" s="83"/>
      <c r="E13" s="87">
        <v>56116.36</v>
      </c>
    </row>
    <row r="14" spans="1:8" ht="14.25">
      <c r="A14" s="85"/>
      <c r="B14" s="85">
        <v>20</v>
      </c>
      <c r="C14" s="82" t="s">
        <v>153</v>
      </c>
      <c r="D14" s="83"/>
      <c r="E14" s="87">
        <v>703.5</v>
      </c>
    </row>
    <row r="15" spans="1:8" ht="14.25">
      <c r="A15" s="85"/>
      <c r="B15" s="85">
        <v>21</v>
      </c>
      <c r="C15" s="82" t="s">
        <v>161</v>
      </c>
      <c r="D15" s="83"/>
      <c r="E15" s="87">
        <v>36899.86</v>
      </c>
    </row>
    <row r="16" spans="1:8" ht="14.25">
      <c r="A16" s="85"/>
      <c r="B16" s="85">
        <v>22</v>
      </c>
      <c r="C16" s="82" t="s">
        <v>398</v>
      </c>
      <c r="D16" s="83"/>
      <c r="E16" s="87">
        <v>0</v>
      </c>
    </row>
    <row r="17" spans="1:8" ht="14.25">
      <c r="A17" s="85"/>
      <c r="B17" s="88">
        <v>23</v>
      </c>
      <c r="C17" s="82" t="s">
        <v>5</v>
      </c>
      <c r="D17" s="83"/>
      <c r="E17" s="87">
        <v>9563.66</v>
      </c>
      <c r="G17" s="89"/>
      <c r="H17" s="90"/>
    </row>
    <row r="18" spans="1:8" ht="16.5">
      <c r="A18" s="85"/>
      <c r="B18" s="85">
        <v>29</v>
      </c>
      <c r="C18" s="82" t="s">
        <v>162</v>
      </c>
      <c r="D18" s="83"/>
      <c r="E18" s="91">
        <v>41231.4</v>
      </c>
      <c r="G18" s="89"/>
      <c r="H18" s="90"/>
    </row>
    <row r="19" spans="1:8" ht="15">
      <c r="A19" s="92" t="s">
        <v>399</v>
      </c>
      <c r="B19" s="85"/>
      <c r="C19" s="82"/>
      <c r="D19" s="83"/>
      <c r="F19" s="94">
        <f>SUM(E7:E18)</f>
        <v>909261.60000000009</v>
      </c>
    </row>
    <row r="20" spans="1:8" ht="5.25" customHeight="1">
      <c r="F20" s="93"/>
    </row>
    <row r="21" spans="1:8" ht="15">
      <c r="A21" s="81" t="s">
        <v>400</v>
      </c>
      <c r="B21" s="82"/>
      <c r="C21" s="82"/>
      <c r="D21" s="83"/>
      <c r="F21" s="97"/>
    </row>
    <row r="22" spans="1:8" ht="14.25">
      <c r="A22" s="85"/>
      <c r="B22" s="85">
        <v>31</v>
      </c>
      <c r="C22" s="82" t="s">
        <v>163</v>
      </c>
      <c r="D22" s="83"/>
      <c r="E22" s="98">
        <v>556943.26</v>
      </c>
      <c r="F22" s="90"/>
    </row>
    <row r="23" spans="1:8" ht="14.25">
      <c r="A23" s="85"/>
      <c r="B23" s="85">
        <v>32</v>
      </c>
      <c r="C23" s="82" t="s">
        <v>164</v>
      </c>
      <c r="D23" s="83"/>
      <c r="E23" s="99">
        <v>0</v>
      </c>
      <c r="F23" s="90"/>
    </row>
    <row r="24" spans="1:8" ht="14.25">
      <c r="A24" s="85"/>
      <c r="B24" s="85">
        <v>34</v>
      </c>
      <c r="C24" s="82" t="s">
        <v>401</v>
      </c>
      <c r="D24" s="83"/>
      <c r="E24" s="99">
        <v>171725.45</v>
      </c>
      <c r="F24" s="90"/>
    </row>
    <row r="25" spans="1:8" ht="14.25">
      <c r="A25" s="85"/>
      <c r="B25" s="85">
        <v>35</v>
      </c>
      <c r="C25" s="82" t="s">
        <v>577</v>
      </c>
      <c r="D25" s="83"/>
      <c r="E25" s="99">
        <v>0</v>
      </c>
      <c r="F25" s="90"/>
    </row>
    <row r="26" spans="1:8" ht="14.25">
      <c r="A26" s="85"/>
      <c r="B26" s="85">
        <v>36</v>
      </c>
      <c r="C26" s="82" t="s">
        <v>402</v>
      </c>
      <c r="D26" s="83"/>
      <c r="E26" s="99">
        <v>379935.03</v>
      </c>
      <c r="F26" s="90"/>
    </row>
    <row r="27" spans="1:8" ht="14.25">
      <c r="A27" s="85"/>
      <c r="B27" s="85">
        <v>37</v>
      </c>
      <c r="C27" s="82" t="s">
        <v>165</v>
      </c>
      <c r="D27" s="83"/>
      <c r="E27" s="99">
        <v>217206</v>
      </c>
      <c r="F27" s="90"/>
    </row>
    <row r="28" spans="1:8" ht="14.25">
      <c r="A28" s="85"/>
      <c r="B28" s="85">
        <v>38</v>
      </c>
      <c r="C28" s="82" t="s">
        <v>578</v>
      </c>
      <c r="D28" s="83"/>
      <c r="E28" s="99">
        <v>0</v>
      </c>
      <c r="F28" s="90"/>
    </row>
    <row r="29" spans="1:8" ht="14.25">
      <c r="A29" s="85"/>
      <c r="B29" s="168">
        <v>39</v>
      </c>
      <c r="C29" s="100" t="s">
        <v>668</v>
      </c>
      <c r="D29" s="97"/>
      <c r="E29" s="99">
        <v>142740.99</v>
      </c>
      <c r="F29" s="90"/>
      <c r="G29" s="84"/>
    </row>
    <row r="30" spans="1:8" ht="14.25">
      <c r="A30" s="85"/>
      <c r="B30" s="85">
        <v>40</v>
      </c>
      <c r="C30" s="82" t="s">
        <v>167</v>
      </c>
      <c r="D30" s="83"/>
      <c r="E30" s="99">
        <v>10000</v>
      </c>
      <c r="F30" s="90"/>
      <c r="H30" s="100"/>
    </row>
    <row r="31" spans="1:8" ht="14.25">
      <c r="A31" s="85"/>
      <c r="B31" s="85">
        <v>41</v>
      </c>
      <c r="C31" s="82" t="s">
        <v>403</v>
      </c>
      <c r="D31" s="83"/>
      <c r="E31" s="99">
        <v>0</v>
      </c>
      <c r="F31" s="90"/>
    </row>
    <row r="32" spans="1:8" ht="14.25">
      <c r="A32" s="85"/>
      <c r="B32" s="85">
        <v>42</v>
      </c>
      <c r="C32" s="82" t="s">
        <v>404</v>
      </c>
      <c r="D32" s="83"/>
      <c r="E32" s="99">
        <v>0</v>
      </c>
      <c r="F32" s="90"/>
    </row>
    <row r="33" spans="1:6" s="78" customFormat="1" ht="14.25">
      <c r="A33" s="85"/>
      <c r="B33" s="85">
        <v>43</v>
      </c>
      <c r="C33" s="82" t="s">
        <v>405</v>
      </c>
      <c r="D33" s="83"/>
      <c r="E33" s="99">
        <v>2287177.25</v>
      </c>
      <c r="F33" s="90"/>
    </row>
    <row r="34" spans="1:6" s="78" customFormat="1" ht="16.5">
      <c r="A34" s="85"/>
      <c r="B34" s="85">
        <v>49</v>
      </c>
      <c r="C34" s="82" t="s">
        <v>168</v>
      </c>
      <c r="D34" s="83"/>
      <c r="E34" s="101">
        <v>508159.36</v>
      </c>
      <c r="F34" s="90"/>
    </row>
    <row r="35" spans="1:6" s="78" customFormat="1" ht="15">
      <c r="A35" s="92" t="s">
        <v>406</v>
      </c>
      <c r="B35" s="85"/>
      <c r="C35" s="82"/>
      <c r="D35" s="85"/>
      <c r="E35" s="93"/>
      <c r="F35" s="102">
        <f>SUM(E22:E34)</f>
        <v>4273887.34</v>
      </c>
    </row>
    <row r="36" spans="1:6" s="78" customFormat="1" ht="4.5" customHeight="1">
      <c r="A36" s="95"/>
      <c r="B36" s="95"/>
      <c r="D36" s="96"/>
      <c r="E36" s="93"/>
      <c r="F36" s="93"/>
    </row>
    <row r="37" spans="1:6" s="78" customFormat="1" ht="15">
      <c r="A37" s="81" t="s">
        <v>407</v>
      </c>
      <c r="B37" s="82"/>
      <c r="C37" s="82"/>
      <c r="D37" s="83"/>
      <c r="E37" s="93"/>
      <c r="F37" s="97"/>
    </row>
    <row r="38" spans="1:6" s="78" customFormat="1" ht="14.25">
      <c r="A38" s="85"/>
      <c r="B38" s="85">
        <v>51</v>
      </c>
      <c r="C38" s="82" t="s">
        <v>408</v>
      </c>
      <c r="D38" s="83"/>
      <c r="E38" s="98">
        <v>218781.95</v>
      </c>
      <c r="F38" s="90"/>
    </row>
    <row r="39" spans="1:6" s="78" customFormat="1" ht="14.25">
      <c r="A39" s="85"/>
      <c r="B39" s="85">
        <v>53</v>
      </c>
      <c r="C39" s="82" t="s">
        <v>409</v>
      </c>
      <c r="D39" s="83"/>
      <c r="E39" s="99">
        <v>185182.63</v>
      </c>
      <c r="F39" s="90"/>
    </row>
    <row r="40" spans="1:6" s="78" customFormat="1" ht="14.25">
      <c r="A40" s="85"/>
      <c r="B40" s="85">
        <v>54</v>
      </c>
      <c r="C40" s="82" t="s">
        <v>156</v>
      </c>
      <c r="D40" s="83"/>
      <c r="E40" s="99">
        <v>453380.75</v>
      </c>
      <c r="F40" s="90"/>
    </row>
    <row r="41" spans="1:6" s="78" customFormat="1" ht="14.25">
      <c r="A41" s="85"/>
      <c r="B41" s="85">
        <v>58</v>
      </c>
      <c r="C41" s="82" t="s">
        <v>103</v>
      </c>
      <c r="D41" s="83"/>
      <c r="E41" s="99">
        <v>0</v>
      </c>
      <c r="F41" s="90"/>
    </row>
    <row r="42" spans="1:6" s="78" customFormat="1" ht="14.25">
      <c r="A42" s="85"/>
      <c r="B42" s="85">
        <v>60</v>
      </c>
      <c r="C42" s="82" t="s">
        <v>410</v>
      </c>
      <c r="D42" s="83"/>
      <c r="E42" s="99">
        <v>15863.98</v>
      </c>
      <c r="F42" s="90"/>
    </row>
    <row r="43" spans="1:6" s="78" customFormat="1" ht="14.25">
      <c r="A43" s="85"/>
      <c r="B43" s="85">
        <v>61</v>
      </c>
      <c r="C43" s="82" t="s">
        <v>158</v>
      </c>
      <c r="D43" s="83"/>
      <c r="E43" s="99">
        <v>0</v>
      </c>
      <c r="F43" s="90"/>
    </row>
    <row r="44" spans="1:6" s="78" customFormat="1" ht="14.25">
      <c r="A44" s="85"/>
      <c r="B44" s="85">
        <v>62</v>
      </c>
      <c r="C44" s="82" t="s">
        <v>411</v>
      </c>
      <c r="D44" s="83"/>
      <c r="E44" s="99">
        <v>0</v>
      </c>
      <c r="F44" s="90"/>
    </row>
    <row r="45" spans="1:6" s="78" customFormat="1" ht="14.25">
      <c r="A45" s="85"/>
      <c r="B45" s="85">
        <v>63</v>
      </c>
      <c r="C45" s="82" t="s">
        <v>160</v>
      </c>
      <c r="D45" s="83"/>
      <c r="E45" s="99">
        <v>0</v>
      </c>
      <c r="F45" s="90"/>
    </row>
    <row r="46" spans="1:6" s="78" customFormat="1" ht="14.25">
      <c r="A46" s="85"/>
      <c r="B46" s="85">
        <v>67</v>
      </c>
      <c r="C46" s="82" t="s">
        <v>412</v>
      </c>
      <c r="D46" s="83"/>
      <c r="E46" s="99">
        <v>0</v>
      </c>
      <c r="F46" s="90"/>
    </row>
    <row r="47" spans="1:6" s="78" customFormat="1" ht="14.25">
      <c r="A47" s="85"/>
      <c r="B47" s="85">
        <v>68</v>
      </c>
      <c r="C47" s="82" t="s">
        <v>413</v>
      </c>
      <c r="D47" s="83"/>
      <c r="E47" s="99">
        <v>0</v>
      </c>
      <c r="F47" s="90"/>
    </row>
    <row r="48" spans="1:6" s="78" customFormat="1" ht="16.5">
      <c r="A48" s="85"/>
      <c r="B48" s="85">
        <v>69</v>
      </c>
      <c r="C48" s="82" t="s">
        <v>414</v>
      </c>
      <c r="D48" s="83"/>
      <c r="E48" s="101">
        <v>2166582.16</v>
      </c>
      <c r="F48" s="90"/>
    </row>
    <row r="49" spans="1:8" ht="15">
      <c r="A49" s="92" t="s">
        <v>415</v>
      </c>
      <c r="B49" s="85"/>
      <c r="C49" s="82"/>
      <c r="D49" s="85"/>
      <c r="F49" s="102">
        <f>SUM(E38:E48)</f>
        <v>3039791.47</v>
      </c>
    </row>
    <row r="50" spans="1:8" ht="3.75" customHeight="1">
      <c r="F50" s="93"/>
    </row>
    <row r="51" spans="1:8" ht="15">
      <c r="A51" s="81" t="s">
        <v>416</v>
      </c>
      <c r="B51" s="82"/>
      <c r="C51" s="82"/>
      <c r="D51" s="83"/>
      <c r="F51" s="97"/>
    </row>
    <row r="52" spans="1:8" ht="14.25">
      <c r="A52" s="85"/>
      <c r="B52" s="85">
        <v>71</v>
      </c>
      <c r="C52" s="82" t="s">
        <v>417</v>
      </c>
      <c r="D52" s="83"/>
      <c r="E52" s="98">
        <v>2019088.48</v>
      </c>
      <c r="F52" s="90"/>
    </row>
    <row r="53" spans="1:8" ht="14.25">
      <c r="A53" s="85"/>
      <c r="B53" s="85">
        <v>72</v>
      </c>
      <c r="C53" s="82" t="s">
        <v>418</v>
      </c>
      <c r="D53" s="83"/>
      <c r="E53" s="99">
        <v>0</v>
      </c>
      <c r="F53" s="90"/>
    </row>
    <row r="54" spans="1:8" ht="16.5">
      <c r="A54" s="85"/>
      <c r="B54" s="85">
        <v>73</v>
      </c>
      <c r="C54" s="82" t="s">
        <v>419</v>
      </c>
      <c r="D54" s="83"/>
      <c r="E54" s="101">
        <v>0</v>
      </c>
      <c r="F54" s="90"/>
    </row>
    <row r="55" spans="1:8" ht="15">
      <c r="A55" s="92" t="s">
        <v>420</v>
      </c>
      <c r="B55" s="85"/>
      <c r="C55" s="82"/>
      <c r="D55" s="83"/>
      <c r="F55" s="102">
        <f>SUM(E52:E54)</f>
        <v>2019088.48</v>
      </c>
    </row>
    <row r="56" spans="1:8" ht="6" customHeight="1">
      <c r="F56" s="93"/>
    </row>
    <row r="57" spans="1:8" ht="15">
      <c r="A57" s="81" t="s">
        <v>421</v>
      </c>
      <c r="B57" s="82"/>
      <c r="C57" s="82"/>
      <c r="D57" s="83"/>
      <c r="F57" s="97"/>
    </row>
    <row r="58" spans="1:8" ht="14.25">
      <c r="A58" s="85"/>
      <c r="B58" s="85">
        <v>81</v>
      </c>
      <c r="C58" s="82" t="s">
        <v>417</v>
      </c>
      <c r="D58" s="83"/>
      <c r="E58" s="98">
        <v>1444825.86</v>
      </c>
      <c r="F58" s="90"/>
    </row>
    <row r="59" spans="1:8" ht="14.25">
      <c r="A59" s="85"/>
      <c r="B59" s="85">
        <v>82</v>
      </c>
      <c r="C59" s="82" t="s">
        <v>418</v>
      </c>
      <c r="D59" s="83"/>
      <c r="E59" s="99">
        <v>0</v>
      </c>
      <c r="F59" s="90"/>
    </row>
    <row r="60" spans="1:8" ht="16.5">
      <c r="A60" s="85"/>
      <c r="B60" s="85">
        <v>83</v>
      </c>
      <c r="C60" s="82" t="s">
        <v>419</v>
      </c>
      <c r="D60" s="83"/>
      <c r="E60" s="101">
        <v>399654.51</v>
      </c>
      <c r="F60" s="90"/>
    </row>
    <row r="61" spans="1:8" ht="15">
      <c r="A61" s="92" t="s">
        <v>422</v>
      </c>
      <c r="B61" s="85"/>
      <c r="C61" s="82"/>
      <c r="D61" s="83"/>
      <c r="F61" s="102">
        <f>SUM(E58:E60)</f>
        <v>1844480.37</v>
      </c>
    </row>
    <row r="62" spans="1:8" ht="5.25" customHeight="1">
      <c r="F62" s="93"/>
    </row>
    <row r="63" spans="1:8" ht="15">
      <c r="A63" s="81" t="s">
        <v>423</v>
      </c>
      <c r="B63" s="82"/>
      <c r="C63" s="82"/>
      <c r="D63" s="83"/>
      <c r="F63" s="97"/>
      <c r="G63" s="82"/>
      <c r="H63" s="100"/>
    </row>
    <row r="64" spans="1:8" ht="14.25">
      <c r="A64" s="85"/>
      <c r="B64" s="85">
        <v>92</v>
      </c>
      <c r="C64" s="82" t="s">
        <v>144</v>
      </c>
      <c r="D64" s="83"/>
      <c r="E64" s="98">
        <v>0</v>
      </c>
      <c r="F64" s="90"/>
    </row>
    <row r="65" spans="1:8" ht="14.25">
      <c r="A65" s="85"/>
      <c r="B65" s="85">
        <v>93</v>
      </c>
      <c r="C65" s="82" t="s">
        <v>145</v>
      </c>
      <c r="D65" s="83"/>
      <c r="E65" s="99">
        <v>0</v>
      </c>
      <c r="F65" s="90"/>
      <c r="G65" s="82"/>
      <c r="H65" s="100"/>
    </row>
    <row r="66" spans="1:8" ht="14.25">
      <c r="A66" s="85"/>
      <c r="B66" s="85">
        <v>94</v>
      </c>
      <c r="C66" s="82" t="s">
        <v>424</v>
      </c>
      <c r="D66" s="83"/>
      <c r="E66" s="99">
        <v>0</v>
      </c>
      <c r="F66" s="90"/>
      <c r="G66" s="82"/>
      <c r="H66" s="100"/>
    </row>
    <row r="67" spans="1:8" ht="14.25">
      <c r="A67" s="85"/>
      <c r="B67" s="85">
        <v>95</v>
      </c>
      <c r="C67" s="82" t="s">
        <v>146</v>
      </c>
      <c r="D67" s="83"/>
      <c r="E67" s="158">
        <v>0</v>
      </c>
      <c r="F67" s="90"/>
      <c r="H67" s="100"/>
    </row>
    <row r="68" spans="1:8" s="84" customFormat="1" ht="16.5">
      <c r="A68" s="168"/>
      <c r="B68" s="168">
        <v>96</v>
      </c>
      <c r="C68" s="100" t="s">
        <v>567</v>
      </c>
      <c r="D68" s="97"/>
      <c r="E68" s="101">
        <v>23516.11</v>
      </c>
      <c r="F68" s="90"/>
      <c r="H68" s="100"/>
    </row>
    <row r="69" spans="1:8" ht="16.5">
      <c r="A69" s="92" t="s">
        <v>425</v>
      </c>
      <c r="B69" s="85"/>
      <c r="C69" s="82"/>
      <c r="D69" s="85"/>
      <c r="F69" s="101">
        <f>SUM(E64:E68)</f>
        <v>23516.11</v>
      </c>
    </row>
    <row r="70" spans="1:8" ht="16.5">
      <c r="A70" s="92" t="s">
        <v>426</v>
      </c>
      <c r="B70" s="85"/>
      <c r="C70" s="82"/>
      <c r="D70" s="83"/>
      <c r="F70" s="103">
        <f>+F19+F35+F49+F55+F61+F69</f>
        <v>12110025.370000001</v>
      </c>
    </row>
    <row r="71" spans="1:8" ht="1.5" customHeight="1">
      <c r="A71" s="78"/>
      <c r="B71" s="78"/>
      <c r="D71" s="78"/>
      <c r="E71" s="84"/>
    </row>
    <row r="72" spans="1:8" ht="1.5" customHeight="1"/>
    <row r="73" spans="1:8" s="104" customFormat="1">
      <c r="A73" s="104" t="s">
        <v>579</v>
      </c>
      <c r="E73" s="105"/>
      <c r="F73" s="106" t="s">
        <v>559</v>
      </c>
      <c r="H73" s="107"/>
    </row>
  </sheetData>
  <mergeCells count="4">
    <mergeCell ref="A1:F1"/>
    <mergeCell ref="A2:F2"/>
    <mergeCell ref="A3:F3"/>
    <mergeCell ref="A4:F4"/>
  </mergeCells>
  <printOptions horizontalCentered="1"/>
  <pageMargins left="0.71" right="0.25" top="0.19" bottom="0.15" header="0.18" footer="0.17"/>
  <pageSetup scale="80" orientation="portrait" horizontalDpi="4294967293" r:id="rId1"/>
  <headerFooter alignWithMargins="0">
    <oddFooter>&amp;CThe accompanying notes are an integral part of the financial statements.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2834"/>
  <sheetViews>
    <sheetView topLeftCell="A726" zoomScaleNormal="100" zoomScaleSheetLayoutView="75" workbookViewId="0">
      <selection activeCell="K731" sqref="K731"/>
    </sheetView>
  </sheetViews>
  <sheetFormatPr defaultColWidth="11.42578125" defaultRowHeight="14.25"/>
  <cols>
    <col min="1" max="1" width="1.5703125" style="104" customWidth="1"/>
    <col min="2" max="2" width="7.5703125" style="106" customWidth="1"/>
    <col min="3" max="3" width="43" style="104" bestFit="1" customWidth="1"/>
    <col min="4" max="4" width="15.28515625" style="117" customWidth="1"/>
    <col min="5" max="5" width="16.85546875" style="117" bestFit="1" customWidth="1"/>
    <col min="6" max="6" width="12.28515625" style="117" customWidth="1"/>
    <col min="7" max="7" width="13.140625" style="117" customWidth="1"/>
    <col min="8" max="8" width="12.85546875" style="117" customWidth="1"/>
    <col min="9" max="9" width="13" style="117" customWidth="1"/>
    <col min="10" max="10" width="15.140625" style="117" customWidth="1"/>
    <col min="11" max="11" width="13.42578125" style="117" customWidth="1"/>
    <col min="12" max="12" width="14.28515625" style="117" customWidth="1"/>
    <col min="13" max="13" width="16.5703125" style="83" customWidth="1"/>
    <col min="14" max="14" width="0" style="117" hidden="1" customWidth="1"/>
    <col min="15" max="15" width="0" style="104" hidden="1" customWidth="1"/>
    <col min="16" max="16384" width="11.42578125" style="104"/>
  </cols>
  <sheetData>
    <row r="1" spans="1:14" ht="15">
      <c r="A1" s="108" t="str">
        <f>'CERTIFICATION-COVER'!A4:G4</f>
        <v>Educational Service District #123</v>
      </c>
      <c r="B1" s="76"/>
      <c r="C1" s="76"/>
      <c r="D1" s="76"/>
      <c r="E1" s="76"/>
      <c r="F1" s="77"/>
      <c r="G1" s="77"/>
      <c r="H1" s="77"/>
      <c r="I1" s="77"/>
      <c r="J1" s="77"/>
      <c r="K1" s="76"/>
      <c r="L1" s="109"/>
      <c r="M1" s="76"/>
      <c r="N1" s="104"/>
    </row>
    <row r="2" spans="1:14" ht="15">
      <c r="A2" s="110" t="s">
        <v>427</v>
      </c>
      <c r="B2" s="76"/>
      <c r="C2" s="111"/>
      <c r="D2" s="79"/>
      <c r="E2" s="76"/>
      <c r="F2" s="77"/>
      <c r="G2" s="112"/>
      <c r="H2" s="80"/>
      <c r="I2" s="77"/>
      <c r="J2" s="80"/>
      <c r="K2" s="76"/>
      <c r="L2" s="113"/>
      <c r="M2" s="76"/>
      <c r="N2" s="104"/>
    </row>
    <row r="3" spans="1:14" ht="15">
      <c r="A3" s="110" t="s">
        <v>555</v>
      </c>
      <c r="B3" s="76"/>
      <c r="C3" s="111"/>
      <c r="D3" s="79"/>
      <c r="E3" s="76"/>
      <c r="F3" s="77"/>
      <c r="G3" s="112"/>
      <c r="H3" s="80"/>
      <c r="I3" s="77"/>
      <c r="J3" s="114"/>
      <c r="K3" s="76"/>
      <c r="L3" s="113"/>
      <c r="M3" s="76"/>
      <c r="N3" s="104"/>
    </row>
    <row r="4" spans="1:14" ht="15">
      <c r="A4" s="110" t="str">
        <f>REVENUE!A4</f>
        <v>FOR THE FISCAL YEAR ENDED AUGUST 31, 2016</v>
      </c>
      <c r="B4" s="76"/>
      <c r="C4" s="111"/>
      <c r="D4" s="79"/>
      <c r="E4" s="76"/>
      <c r="F4" s="77"/>
      <c r="G4" s="112"/>
      <c r="H4" s="80"/>
      <c r="I4" s="77"/>
      <c r="J4" s="80"/>
      <c r="K4" s="76"/>
      <c r="L4" s="113"/>
      <c r="M4" s="76"/>
      <c r="N4" s="104"/>
    </row>
    <row r="5" spans="1:14" ht="6.75" customHeight="1">
      <c r="A5" s="82"/>
      <c r="B5" s="115"/>
      <c r="C5" s="92"/>
      <c r="D5" s="83"/>
      <c r="E5" s="82"/>
      <c r="F5" s="82"/>
      <c r="G5" s="92"/>
      <c r="H5" s="116"/>
      <c r="I5" s="82"/>
      <c r="J5" s="83"/>
      <c r="K5" s="82"/>
      <c r="L5" s="104"/>
      <c r="M5" s="82"/>
      <c r="N5" s="104"/>
    </row>
    <row r="6" spans="1:14" ht="15">
      <c r="A6" s="82"/>
      <c r="B6" s="92" t="s">
        <v>428</v>
      </c>
      <c r="C6" s="92"/>
      <c r="D6" s="82"/>
      <c r="E6" s="83"/>
      <c r="F6" s="83"/>
      <c r="G6" s="92"/>
      <c r="H6" s="92" t="s">
        <v>429</v>
      </c>
      <c r="I6" s="82"/>
      <c r="J6" s="82"/>
      <c r="K6" s="83"/>
      <c r="L6" s="82"/>
      <c r="M6" s="82"/>
      <c r="N6" s="104"/>
    </row>
    <row r="7" spans="1:14" ht="15">
      <c r="A7" s="82"/>
      <c r="B7" s="92" t="s">
        <v>430</v>
      </c>
      <c r="C7" s="82"/>
      <c r="D7" s="82"/>
      <c r="E7" s="83"/>
      <c r="F7" s="83"/>
      <c r="G7" s="115"/>
      <c r="H7" s="115">
        <v>11</v>
      </c>
      <c r="I7" s="176" t="s">
        <v>169</v>
      </c>
      <c r="J7" s="82"/>
      <c r="K7" s="83"/>
      <c r="L7" s="94">
        <f t="shared" ref="L7:L27" si="0">D71</f>
        <v>52373.47</v>
      </c>
      <c r="M7" s="82"/>
      <c r="N7" s="104"/>
    </row>
    <row r="8" spans="1:14">
      <c r="A8" s="82"/>
      <c r="B8" s="118" t="s">
        <v>431</v>
      </c>
      <c r="C8" s="176" t="s">
        <v>432</v>
      </c>
      <c r="D8" s="94">
        <f>D113</f>
        <v>1679815.2399999998</v>
      </c>
      <c r="E8" s="83"/>
      <c r="F8" s="83"/>
      <c r="G8" s="115"/>
      <c r="H8" s="115">
        <v>12</v>
      </c>
      <c r="I8" s="176" t="s">
        <v>170</v>
      </c>
      <c r="J8" s="82"/>
      <c r="K8" s="83"/>
      <c r="L8" s="102">
        <f t="shared" si="0"/>
        <v>622900.54999999993</v>
      </c>
      <c r="M8" s="82"/>
      <c r="N8" s="104"/>
    </row>
    <row r="9" spans="1:14" ht="16.5">
      <c r="A9" s="82"/>
      <c r="B9" s="118" t="s">
        <v>433</v>
      </c>
      <c r="C9" s="176" t="s">
        <v>434</v>
      </c>
      <c r="D9" s="161">
        <f>D128</f>
        <v>573728.98</v>
      </c>
      <c r="E9" s="82"/>
      <c r="F9" s="82"/>
      <c r="G9" s="82"/>
      <c r="H9" s="115">
        <v>13</v>
      </c>
      <c r="I9" s="176" t="s">
        <v>171</v>
      </c>
      <c r="J9" s="82"/>
      <c r="K9" s="83"/>
      <c r="L9" s="102">
        <f t="shared" si="0"/>
        <v>423539.97999999992</v>
      </c>
      <c r="M9" s="82"/>
      <c r="N9" s="104"/>
    </row>
    <row r="10" spans="1:14" ht="15">
      <c r="A10" s="82"/>
      <c r="B10" s="81" t="s">
        <v>435</v>
      </c>
      <c r="C10" s="179"/>
      <c r="D10" s="83"/>
      <c r="E10" s="120">
        <f>SUM(D8:D9)</f>
        <v>2253544.2199999997</v>
      </c>
      <c r="F10" s="82"/>
      <c r="G10" s="82"/>
      <c r="H10" s="115">
        <v>14</v>
      </c>
      <c r="I10" s="176" t="s">
        <v>172</v>
      </c>
      <c r="J10" s="82"/>
      <c r="K10" s="83"/>
      <c r="L10" s="102">
        <f t="shared" si="0"/>
        <v>88080.47</v>
      </c>
      <c r="M10" s="82"/>
      <c r="N10" s="104"/>
    </row>
    <row r="11" spans="1:14" ht="15">
      <c r="A11" s="82"/>
      <c r="B11" s="81" t="s">
        <v>436</v>
      </c>
      <c r="C11" s="176"/>
      <c r="D11" s="83"/>
      <c r="E11" s="82"/>
      <c r="F11" s="82"/>
      <c r="G11" s="82"/>
      <c r="H11" s="115">
        <v>15</v>
      </c>
      <c r="I11" s="176" t="s">
        <v>143</v>
      </c>
      <c r="J11" s="82"/>
      <c r="K11" s="83"/>
      <c r="L11" s="102">
        <f t="shared" si="0"/>
        <v>86044.4</v>
      </c>
      <c r="M11" s="82"/>
      <c r="N11" s="104"/>
    </row>
    <row r="12" spans="1:14">
      <c r="A12" s="82"/>
      <c r="B12" s="115">
        <v>10</v>
      </c>
      <c r="C12" s="176" t="s">
        <v>173</v>
      </c>
      <c r="D12" s="94">
        <f>D142</f>
        <v>27048.239999999998</v>
      </c>
      <c r="E12" s="83"/>
      <c r="F12" s="121"/>
      <c r="G12" s="115"/>
      <c r="H12" s="115">
        <v>16</v>
      </c>
      <c r="I12" s="176" t="s">
        <v>437</v>
      </c>
      <c r="J12" s="82"/>
      <c r="K12" s="83"/>
      <c r="L12" s="102">
        <f t="shared" si="0"/>
        <v>0</v>
      </c>
      <c r="M12" s="82"/>
      <c r="N12" s="104"/>
    </row>
    <row r="13" spans="1:14">
      <c r="A13" s="82"/>
      <c r="B13" s="115">
        <v>12</v>
      </c>
      <c r="C13" s="176" t="s">
        <v>164</v>
      </c>
      <c r="D13" s="102">
        <f>D156</f>
        <v>1221464.6800000002</v>
      </c>
      <c r="E13" s="83"/>
      <c r="F13" s="121"/>
      <c r="G13" s="115"/>
      <c r="H13" s="115">
        <v>17</v>
      </c>
      <c r="I13" s="176" t="s">
        <v>176</v>
      </c>
      <c r="J13" s="82"/>
      <c r="K13" s="83"/>
      <c r="L13" s="102">
        <f t="shared" si="0"/>
        <v>0</v>
      </c>
      <c r="M13" s="82"/>
      <c r="N13" s="104"/>
    </row>
    <row r="14" spans="1:14" ht="15">
      <c r="A14" s="82"/>
      <c r="B14" s="115">
        <v>13</v>
      </c>
      <c r="C14" s="176" t="s">
        <v>580</v>
      </c>
      <c r="D14" s="102">
        <f>D170</f>
        <v>0</v>
      </c>
      <c r="F14" s="167"/>
      <c r="G14" s="115"/>
      <c r="H14" s="115">
        <v>21</v>
      </c>
      <c r="I14" s="176" t="s">
        <v>175</v>
      </c>
      <c r="J14" s="82"/>
      <c r="K14" s="83"/>
      <c r="L14" s="102">
        <f>D78</f>
        <v>1486002.44</v>
      </c>
      <c r="M14" s="82"/>
      <c r="N14" s="104"/>
    </row>
    <row r="15" spans="1:14">
      <c r="A15" s="82"/>
      <c r="B15" s="115">
        <v>16</v>
      </c>
      <c r="C15" s="176" t="s">
        <v>175</v>
      </c>
      <c r="D15" s="102">
        <f>D184</f>
        <v>842456.58000000007</v>
      </c>
      <c r="E15" s="83"/>
      <c r="F15" s="121"/>
      <c r="G15" s="115"/>
      <c r="H15" s="115">
        <v>22</v>
      </c>
      <c r="I15" s="176" t="s">
        <v>179</v>
      </c>
      <c r="J15" s="82"/>
      <c r="K15" s="83"/>
      <c r="L15" s="102">
        <f t="shared" si="0"/>
        <v>48432.789999999994</v>
      </c>
      <c r="M15" s="82"/>
      <c r="N15" s="104"/>
    </row>
    <row r="16" spans="1:14">
      <c r="A16" s="82"/>
      <c r="B16" s="115">
        <v>18</v>
      </c>
      <c r="C16" s="176" t="s">
        <v>177</v>
      </c>
      <c r="D16" s="102">
        <f>D198</f>
        <v>238092.52000000002</v>
      </c>
      <c r="E16" s="83"/>
      <c r="F16" s="121"/>
      <c r="G16" s="115"/>
      <c r="H16" s="115">
        <v>23</v>
      </c>
      <c r="I16" s="176" t="s">
        <v>180</v>
      </c>
      <c r="J16" s="82"/>
      <c r="K16" s="83"/>
      <c r="L16" s="102">
        <f t="shared" si="0"/>
        <v>77659.98000000001</v>
      </c>
      <c r="M16" s="82"/>
      <c r="N16" s="104"/>
    </row>
    <row r="17" spans="1:14">
      <c r="A17" s="82"/>
      <c r="B17" s="115">
        <v>19</v>
      </c>
      <c r="C17" s="176" t="s">
        <v>438</v>
      </c>
      <c r="D17" s="102">
        <f>D212</f>
        <v>98425.42</v>
      </c>
      <c r="E17" s="83"/>
      <c r="F17" s="121"/>
      <c r="G17" s="115"/>
      <c r="H17" s="115">
        <v>27</v>
      </c>
      <c r="I17" s="176" t="s">
        <v>182</v>
      </c>
      <c r="J17" s="82"/>
      <c r="K17" s="83"/>
      <c r="L17" s="102">
        <f>D81</f>
        <v>6196590.8300000001</v>
      </c>
      <c r="M17" s="82"/>
      <c r="N17" s="104"/>
    </row>
    <row r="18" spans="1:14">
      <c r="A18" s="82"/>
      <c r="B18" s="115">
        <v>20</v>
      </c>
      <c r="C18" s="176" t="s">
        <v>102</v>
      </c>
      <c r="D18" s="102">
        <f>D226</f>
        <v>889352.24</v>
      </c>
      <c r="E18" s="83"/>
      <c r="F18" s="121"/>
      <c r="G18" s="115"/>
      <c r="H18" s="115">
        <v>51</v>
      </c>
      <c r="I18" s="176" t="s">
        <v>439</v>
      </c>
      <c r="J18" s="82"/>
      <c r="K18" s="83"/>
      <c r="L18" s="102">
        <f t="shared" si="0"/>
        <v>38936.379999999997</v>
      </c>
      <c r="M18" s="82"/>
      <c r="N18" s="104"/>
    </row>
    <row r="19" spans="1:14">
      <c r="A19" s="82"/>
      <c r="B19" s="115">
        <v>21</v>
      </c>
      <c r="C19" s="176" t="s">
        <v>581</v>
      </c>
      <c r="D19" s="102">
        <f>D240</f>
        <v>0</v>
      </c>
      <c r="F19" s="121"/>
      <c r="G19" s="115"/>
      <c r="H19" s="115">
        <v>52</v>
      </c>
      <c r="I19" s="176" t="s">
        <v>184</v>
      </c>
      <c r="J19" s="82"/>
      <c r="K19" s="83"/>
      <c r="L19" s="102">
        <f t="shared" si="0"/>
        <v>0</v>
      </c>
      <c r="M19" s="82"/>
      <c r="N19" s="104"/>
    </row>
    <row r="20" spans="1:14">
      <c r="A20" s="82"/>
      <c r="B20" s="115">
        <v>22</v>
      </c>
      <c r="C20" s="176" t="s">
        <v>181</v>
      </c>
      <c r="D20" s="102">
        <f>D254</f>
        <v>0</v>
      </c>
      <c r="E20" s="83"/>
      <c r="F20" s="121"/>
      <c r="G20" s="115"/>
      <c r="H20" s="115">
        <v>53</v>
      </c>
      <c r="I20" s="176" t="s">
        <v>185</v>
      </c>
      <c r="J20" s="82"/>
      <c r="K20" s="83"/>
      <c r="L20" s="102">
        <f t="shared" si="0"/>
        <v>0</v>
      </c>
      <c r="M20" s="82"/>
      <c r="N20" s="104"/>
    </row>
    <row r="21" spans="1:14">
      <c r="A21" s="82"/>
      <c r="B21" s="115">
        <v>23</v>
      </c>
      <c r="C21" s="176" t="s">
        <v>582</v>
      </c>
      <c r="D21" s="102">
        <f>D268</f>
        <v>0</v>
      </c>
      <c r="F21" s="121"/>
      <c r="G21" s="115"/>
      <c r="H21" s="115">
        <v>56</v>
      </c>
      <c r="I21" s="176" t="s">
        <v>108</v>
      </c>
      <c r="J21" s="82"/>
      <c r="K21" s="83"/>
      <c r="L21" s="102">
        <f t="shared" si="0"/>
        <v>0</v>
      </c>
      <c r="M21" s="82"/>
      <c r="N21" s="104"/>
    </row>
    <row r="22" spans="1:14">
      <c r="A22" s="82"/>
      <c r="B22" s="115">
        <v>24</v>
      </c>
      <c r="C22" s="176" t="s">
        <v>103</v>
      </c>
      <c r="D22" s="102">
        <f>D282</f>
        <v>1109121.1300000001</v>
      </c>
      <c r="E22" s="83"/>
      <c r="F22" s="121"/>
      <c r="G22" s="115"/>
      <c r="H22" s="115">
        <v>59</v>
      </c>
      <c r="I22" s="176" t="s">
        <v>441</v>
      </c>
      <c r="J22" s="82"/>
      <c r="K22" s="83"/>
      <c r="L22" s="102">
        <f t="shared" si="0"/>
        <v>0</v>
      </c>
      <c r="M22" s="82"/>
      <c r="N22" s="104"/>
    </row>
    <row r="23" spans="1:14">
      <c r="A23" s="82"/>
      <c r="B23" s="115">
        <v>25</v>
      </c>
      <c r="C23" s="176" t="s">
        <v>183</v>
      </c>
      <c r="D23" s="102">
        <f>D296</f>
        <v>12702.7</v>
      </c>
      <c r="E23" s="83"/>
      <c r="F23" s="121"/>
      <c r="G23" s="115"/>
      <c r="H23" s="115">
        <v>60</v>
      </c>
      <c r="I23" s="176" t="s">
        <v>190</v>
      </c>
      <c r="J23" s="82"/>
      <c r="K23" s="83"/>
      <c r="L23" s="102">
        <f t="shared" si="0"/>
        <v>210539.7</v>
      </c>
      <c r="M23" s="82"/>
      <c r="N23" s="104"/>
    </row>
    <row r="24" spans="1:14">
      <c r="A24" s="82"/>
      <c r="B24" s="115">
        <v>26</v>
      </c>
      <c r="C24" s="176" t="s">
        <v>440</v>
      </c>
      <c r="D24" s="102">
        <f>D310</f>
        <v>0</v>
      </c>
      <c r="E24" s="83"/>
      <c r="F24" s="121"/>
      <c r="G24" s="115"/>
      <c r="H24" s="115">
        <v>73</v>
      </c>
      <c r="I24" s="176" t="s">
        <v>109</v>
      </c>
      <c r="J24" s="82"/>
      <c r="K24" s="83"/>
      <c r="L24" s="102">
        <f t="shared" si="0"/>
        <v>-6319.5799999999981</v>
      </c>
      <c r="M24" s="82"/>
      <c r="N24" s="104"/>
    </row>
    <row r="25" spans="1:14">
      <c r="A25" s="82"/>
      <c r="B25" s="115">
        <v>27</v>
      </c>
      <c r="C25" s="176" t="s">
        <v>186</v>
      </c>
      <c r="D25" s="102">
        <f>D324</f>
        <v>0</v>
      </c>
      <c r="E25" s="83"/>
      <c r="F25" s="121"/>
      <c r="G25" s="115"/>
      <c r="H25" s="115">
        <v>75</v>
      </c>
      <c r="I25" s="176" t="s">
        <v>122</v>
      </c>
      <c r="J25" s="82"/>
      <c r="K25" s="83"/>
      <c r="L25" s="102">
        <f t="shared" si="0"/>
        <v>0</v>
      </c>
      <c r="M25" s="82"/>
      <c r="N25" s="104"/>
    </row>
    <row r="26" spans="1:14">
      <c r="A26" s="82"/>
      <c r="B26" s="115">
        <v>28</v>
      </c>
      <c r="C26" s="176" t="s">
        <v>187</v>
      </c>
      <c r="D26" s="102">
        <f>D338</f>
        <v>0</v>
      </c>
      <c r="E26" s="83"/>
      <c r="F26" s="121"/>
      <c r="G26" s="115"/>
      <c r="H26" s="115">
        <v>83</v>
      </c>
      <c r="I26" s="176" t="s">
        <v>442</v>
      </c>
      <c r="J26" s="82"/>
      <c r="K26" s="83"/>
      <c r="L26" s="102">
        <f t="shared" si="0"/>
        <v>133154.84</v>
      </c>
      <c r="M26" s="82"/>
      <c r="N26" s="104"/>
    </row>
    <row r="27" spans="1:14">
      <c r="A27" s="82"/>
      <c r="B27" s="115">
        <v>30</v>
      </c>
      <c r="C27" s="176" t="s">
        <v>188</v>
      </c>
      <c r="D27" s="102">
        <f>D352</f>
        <v>0</v>
      </c>
      <c r="E27" s="83"/>
      <c r="F27" s="121"/>
      <c r="G27" s="115"/>
      <c r="H27" s="115">
        <v>84</v>
      </c>
      <c r="I27" s="176" t="s">
        <v>443</v>
      </c>
      <c r="J27" s="82"/>
      <c r="K27" s="83"/>
      <c r="L27" s="102">
        <f t="shared" si="0"/>
        <v>0</v>
      </c>
      <c r="M27" s="82"/>
      <c r="N27" s="104"/>
    </row>
    <row r="28" spans="1:14" ht="14.25" customHeight="1">
      <c r="A28" s="82"/>
      <c r="B28" s="115">
        <v>32</v>
      </c>
      <c r="C28" s="176" t="s">
        <v>189</v>
      </c>
      <c r="D28" s="102">
        <f>D366</f>
        <v>94698.78</v>
      </c>
      <c r="E28" s="83"/>
      <c r="F28" s="121"/>
      <c r="G28" s="115"/>
      <c r="H28" s="159">
        <v>89</v>
      </c>
      <c r="I28" s="177" t="s">
        <v>565</v>
      </c>
      <c r="J28" s="100"/>
      <c r="K28" s="97"/>
      <c r="L28" s="102">
        <f>D92</f>
        <v>102544</v>
      </c>
      <c r="M28" s="82"/>
      <c r="N28" s="104"/>
    </row>
    <row r="29" spans="1:14" ht="14.25" customHeight="1">
      <c r="A29" s="82"/>
      <c r="B29" s="115">
        <v>34</v>
      </c>
      <c r="C29" s="176" t="s">
        <v>167</v>
      </c>
      <c r="D29" s="102">
        <f>D380</f>
        <v>2428240.1700000004</v>
      </c>
      <c r="E29" s="83"/>
      <c r="F29" s="121"/>
      <c r="G29" s="115"/>
      <c r="H29" s="115">
        <v>98</v>
      </c>
      <c r="I29" s="176" t="s">
        <v>127</v>
      </c>
      <c r="J29" s="82"/>
      <c r="K29" s="83"/>
      <c r="L29" s="102">
        <f>D93</f>
        <v>2434833.2910000002</v>
      </c>
      <c r="M29" s="82"/>
      <c r="N29" s="104"/>
    </row>
    <row r="30" spans="1:14" ht="14.25" customHeight="1">
      <c r="A30" s="82"/>
      <c r="B30" s="115">
        <v>36</v>
      </c>
      <c r="C30" s="180" t="s">
        <v>120</v>
      </c>
      <c r="D30" s="102">
        <f>D394</f>
        <v>391134.13</v>
      </c>
      <c r="E30" s="83"/>
      <c r="F30" s="121"/>
      <c r="G30" s="115"/>
      <c r="H30" s="115">
        <v>99</v>
      </c>
      <c r="I30" s="176" t="s">
        <v>444</v>
      </c>
      <c r="J30" s="82"/>
      <c r="K30" s="83"/>
      <c r="L30" s="161">
        <f>D94</f>
        <v>0</v>
      </c>
      <c r="M30" s="82"/>
      <c r="N30" s="104"/>
    </row>
    <row r="31" spans="1:14" ht="14.25" customHeight="1">
      <c r="A31" s="82"/>
      <c r="B31" s="156">
        <v>38</v>
      </c>
      <c r="C31" s="180" t="s">
        <v>121</v>
      </c>
      <c r="D31" s="102">
        <f>D408</f>
        <v>0</v>
      </c>
      <c r="E31" s="83"/>
      <c r="F31" s="121"/>
      <c r="G31" s="115"/>
      <c r="H31" s="123" t="s">
        <v>445</v>
      </c>
      <c r="I31" s="178"/>
      <c r="J31" s="82"/>
      <c r="K31" s="83"/>
      <c r="L31" s="83"/>
      <c r="M31" s="162">
        <f>SUM(L7:L30)</f>
        <v>11995313.541000001</v>
      </c>
      <c r="N31" s="104"/>
    </row>
    <row r="32" spans="1:14" ht="14.25" customHeight="1">
      <c r="A32" s="82"/>
      <c r="B32" s="156">
        <v>40</v>
      </c>
      <c r="C32" s="180" t="s">
        <v>123</v>
      </c>
      <c r="D32" s="102">
        <f>D422</f>
        <v>0</v>
      </c>
      <c r="E32" s="83"/>
      <c r="F32" s="121"/>
      <c r="G32" s="115"/>
      <c r="H32" s="123"/>
      <c r="I32" s="178"/>
      <c r="J32" s="82"/>
      <c r="K32" s="83"/>
      <c r="L32" s="83"/>
      <c r="M32" s="162"/>
      <c r="N32" s="104"/>
    </row>
    <row r="33" spans="1:14" ht="14.25" customHeight="1">
      <c r="A33" s="82"/>
      <c r="B33" s="156">
        <v>42</v>
      </c>
      <c r="C33" s="180" t="s">
        <v>125</v>
      </c>
      <c r="D33" s="102">
        <f>D436</f>
        <v>217274.47999999998</v>
      </c>
      <c r="E33" s="83"/>
      <c r="F33" s="121"/>
      <c r="G33" s="115"/>
      <c r="H33" s="82"/>
      <c r="I33" s="176"/>
      <c r="J33" s="82"/>
      <c r="K33" s="121"/>
      <c r="L33" s="83"/>
      <c r="M33" s="82"/>
      <c r="N33" s="104"/>
    </row>
    <row r="34" spans="1:14" ht="14.25" customHeight="1">
      <c r="A34" s="82"/>
      <c r="B34" s="156">
        <v>43</v>
      </c>
      <c r="C34" s="180" t="s">
        <v>537</v>
      </c>
      <c r="D34" s="102">
        <f>D450</f>
        <v>0</v>
      </c>
      <c r="E34" s="83"/>
      <c r="F34" s="121"/>
      <c r="G34" s="115"/>
      <c r="H34" s="92" t="s">
        <v>446</v>
      </c>
      <c r="I34" s="176"/>
      <c r="J34" s="82"/>
      <c r="K34" s="121"/>
      <c r="L34" s="83"/>
      <c r="M34" s="82"/>
      <c r="N34" s="104"/>
    </row>
    <row r="35" spans="1:14" ht="14.25" customHeight="1">
      <c r="A35" s="82"/>
      <c r="B35" s="156">
        <v>46</v>
      </c>
      <c r="C35" s="180" t="s">
        <v>105</v>
      </c>
      <c r="D35" s="102">
        <f>D477</f>
        <v>0</v>
      </c>
      <c r="E35" s="83"/>
      <c r="F35" s="121"/>
      <c r="G35" s="115"/>
      <c r="H35" s="83" t="str">
        <f>"(0)"</f>
        <v>(0)</v>
      </c>
      <c r="I35" s="176" t="s">
        <v>447</v>
      </c>
      <c r="J35" s="82"/>
      <c r="K35" s="83"/>
      <c r="L35" s="94">
        <f>E95</f>
        <v>58056.900000000009</v>
      </c>
      <c r="M35" s="82"/>
      <c r="N35" s="104"/>
    </row>
    <row r="36" spans="1:14" ht="14.25" customHeight="1">
      <c r="A36" s="82"/>
      <c r="B36" s="115">
        <v>48</v>
      </c>
      <c r="C36" s="176" t="s">
        <v>128</v>
      </c>
      <c r="D36" s="102">
        <f>D491</f>
        <v>0</v>
      </c>
      <c r="E36" s="83"/>
      <c r="F36" s="83"/>
      <c r="G36" s="115"/>
      <c r="H36" s="83" t="str">
        <f>"(1)"</f>
        <v>(1)</v>
      </c>
      <c r="I36" s="176" t="s">
        <v>449</v>
      </c>
      <c r="J36" s="82"/>
      <c r="K36" s="83"/>
      <c r="L36" s="102">
        <f>F95</f>
        <v>-58056.9</v>
      </c>
      <c r="N36" s="104"/>
    </row>
    <row r="37" spans="1:14" ht="15">
      <c r="A37" s="82"/>
      <c r="B37" s="115">
        <v>51</v>
      </c>
      <c r="C37" s="176" t="s">
        <v>583</v>
      </c>
      <c r="D37" s="102">
        <f>D505</f>
        <v>0</v>
      </c>
      <c r="E37" s="83"/>
      <c r="F37" s="121"/>
      <c r="G37" s="92"/>
      <c r="H37" s="83" t="str">
        <f>"(2)"</f>
        <v>(2)</v>
      </c>
      <c r="I37" s="176" t="s">
        <v>450</v>
      </c>
      <c r="J37" s="82"/>
      <c r="K37" s="83"/>
      <c r="L37" s="102">
        <f>G95</f>
        <v>1612676.3</v>
      </c>
      <c r="M37" s="82"/>
      <c r="N37" s="104"/>
    </row>
    <row r="38" spans="1:14">
      <c r="A38" s="82"/>
      <c r="B38" s="115">
        <v>52</v>
      </c>
      <c r="C38" s="176" t="s">
        <v>584</v>
      </c>
      <c r="D38" s="102">
        <f>D519</f>
        <v>0</v>
      </c>
      <c r="E38" s="83"/>
      <c r="F38" s="125"/>
      <c r="G38" s="82"/>
      <c r="H38" s="83" t="str">
        <f>"(3)"</f>
        <v>(3)</v>
      </c>
      <c r="I38" s="176" t="s">
        <v>452</v>
      </c>
      <c r="J38" s="82"/>
      <c r="K38" s="83"/>
      <c r="L38" s="102">
        <f>H95</f>
        <v>4365156.8909999998</v>
      </c>
      <c r="M38" s="82"/>
      <c r="N38" s="104"/>
    </row>
    <row r="39" spans="1:14">
      <c r="A39" s="82"/>
      <c r="B39" s="115">
        <v>53</v>
      </c>
      <c r="C39" s="176" t="s">
        <v>585</v>
      </c>
      <c r="D39" s="102">
        <f>D533</f>
        <v>0</v>
      </c>
      <c r="E39" s="83"/>
      <c r="F39" s="121"/>
      <c r="G39" s="82"/>
      <c r="H39" s="83" t="str">
        <f>"(4)"</f>
        <v>(4)</v>
      </c>
      <c r="I39" s="176" t="s">
        <v>454</v>
      </c>
      <c r="J39" s="82"/>
      <c r="K39" s="83"/>
      <c r="L39" s="102">
        <f>I95</f>
        <v>2319359.4</v>
      </c>
      <c r="M39" s="82"/>
      <c r="N39" s="104"/>
    </row>
    <row r="40" spans="1:14" ht="15">
      <c r="A40" s="82"/>
      <c r="B40" s="115">
        <v>54</v>
      </c>
      <c r="C40" s="176" t="s">
        <v>586</v>
      </c>
      <c r="D40" s="102">
        <f>D547</f>
        <v>0</v>
      </c>
      <c r="E40" s="83"/>
      <c r="F40" s="121"/>
      <c r="G40" s="92"/>
      <c r="H40" s="83" t="str">
        <f>"(5)"</f>
        <v>(5)</v>
      </c>
      <c r="I40" s="176" t="s">
        <v>455</v>
      </c>
      <c r="J40" s="82"/>
      <c r="K40" s="83"/>
      <c r="L40" s="102">
        <f>J95</f>
        <v>826163.46</v>
      </c>
      <c r="M40" s="82"/>
      <c r="N40" s="104"/>
    </row>
    <row r="41" spans="1:14">
      <c r="A41" s="82"/>
      <c r="B41" s="115">
        <v>58</v>
      </c>
      <c r="C41" s="176" t="s">
        <v>575</v>
      </c>
      <c r="D41" s="102">
        <f>D558</f>
        <v>0</v>
      </c>
      <c r="E41" s="83"/>
      <c r="F41" s="121"/>
      <c r="G41" s="82"/>
      <c r="H41" s="83" t="s">
        <v>456</v>
      </c>
      <c r="I41" s="176" t="s">
        <v>457</v>
      </c>
      <c r="J41" s="82"/>
      <c r="K41" s="83"/>
      <c r="L41" s="102">
        <f>K95</f>
        <v>2355893.0700000003</v>
      </c>
      <c r="M41" s="82"/>
      <c r="N41" s="104"/>
    </row>
    <row r="42" spans="1:14" ht="16.5">
      <c r="A42" s="82"/>
      <c r="B42" s="115">
        <v>59</v>
      </c>
      <c r="C42" s="176" t="s">
        <v>106</v>
      </c>
      <c r="D42" s="161">
        <f>D572</f>
        <v>1230054.98</v>
      </c>
      <c r="E42" s="83"/>
      <c r="F42" s="121"/>
      <c r="G42" s="83"/>
      <c r="H42" s="83" t="s">
        <v>458</v>
      </c>
      <c r="I42" s="176" t="s">
        <v>459</v>
      </c>
      <c r="J42" s="82"/>
      <c r="K42" s="83"/>
      <c r="L42" s="102">
        <f>L95</f>
        <v>413520.41999999993</v>
      </c>
      <c r="M42" s="82"/>
      <c r="N42" s="104"/>
    </row>
    <row r="43" spans="1:14" ht="16.5">
      <c r="A43" s="82"/>
      <c r="B43" s="123" t="s">
        <v>448</v>
      </c>
      <c r="C43" s="176"/>
      <c r="D43" s="83"/>
      <c r="E43" s="102">
        <f>SUM(D12:D42)</f>
        <v>8800066.0500000007</v>
      </c>
      <c r="F43" s="121"/>
      <c r="G43" s="83"/>
      <c r="H43" s="83" t="s">
        <v>460</v>
      </c>
      <c r="I43" s="176" t="s">
        <v>248</v>
      </c>
      <c r="J43" s="82"/>
      <c r="K43" s="83"/>
      <c r="L43" s="161">
        <f>M95</f>
        <v>102544</v>
      </c>
      <c r="M43" s="82"/>
      <c r="N43" s="104"/>
    </row>
    <row r="44" spans="1:14" ht="17.25">
      <c r="A44" s="82"/>
      <c r="B44" s="115"/>
      <c r="C44" s="176"/>
      <c r="D44" s="121"/>
      <c r="E44" s="83"/>
      <c r="F44" s="121"/>
      <c r="G44" s="83"/>
      <c r="H44" s="92" t="s">
        <v>461</v>
      </c>
      <c r="I44" s="178"/>
      <c r="J44" s="82"/>
      <c r="K44" s="83"/>
      <c r="L44" s="83"/>
      <c r="M44" s="162">
        <f>SUM(L35:L43)</f>
        <v>11995313.540999999</v>
      </c>
      <c r="N44" s="104"/>
    </row>
    <row r="45" spans="1:14" ht="15">
      <c r="A45" s="82"/>
      <c r="B45" s="92" t="s">
        <v>451</v>
      </c>
      <c r="C45" s="176"/>
      <c r="D45" s="121"/>
      <c r="E45" s="83"/>
      <c r="F45" s="121"/>
      <c r="G45" s="83"/>
      <c r="H45" s="83"/>
      <c r="I45" s="178"/>
      <c r="J45" s="83"/>
      <c r="K45" s="83"/>
      <c r="L45" s="165"/>
      <c r="M45" s="82"/>
      <c r="N45" s="104"/>
    </row>
    <row r="46" spans="1:14" ht="15">
      <c r="A46" s="82"/>
      <c r="B46" s="115">
        <v>62</v>
      </c>
      <c r="C46" s="176" t="s">
        <v>453</v>
      </c>
      <c r="D46" s="94">
        <f>D584</f>
        <v>0</v>
      </c>
      <c r="E46" s="83"/>
      <c r="F46" s="121"/>
      <c r="G46" s="83"/>
      <c r="H46" s="92" t="s">
        <v>463</v>
      </c>
      <c r="I46" s="176"/>
      <c r="J46" s="82"/>
      <c r="K46" s="121"/>
      <c r="L46" s="165"/>
      <c r="M46" s="82"/>
      <c r="N46" s="104"/>
    </row>
    <row r="47" spans="1:14">
      <c r="A47" s="82"/>
      <c r="B47" s="115">
        <v>64</v>
      </c>
      <c r="C47" s="176" t="s">
        <v>130</v>
      </c>
      <c r="D47" s="102">
        <f>D596</f>
        <v>42490.471000000005</v>
      </c>
      <c r="E47" s="83"/>
      <c r="F47" s="121"/>
      <c r="G47" s="83"/>
      <c r="H47" s="82"/>
      <c r="I47" s="176" t="s">
        <v>464</v>
      </c>
      <c r="J47" s="82"/>
      <c r="K47" s="83"/>
      <c r="L47" s="94">
        <f>D123</f>
        <v>133154.84</v>
      </c>
      <c r="M47" s="163"/>
      <c r="N47" s="104"/>
    </row>
    <row r="48" spans="1:14">
      <c r="A48" s="82"/>
      <c r="B48" s="115">
        <v>66</v>
      </c>
      <c r="C48" s="176" t="s">
        <v>131</v>
      </c>
      <c r="D48" s="102">
        <f>D608</f>
        <v>287690.37</v>
      </c>
      <c r="E48" s="83"/>
      <c r="F48" s="121"/>
      <c r="G48" s="83" t="s">
        <v>191</v>
      </c>
      <c r="H48" s="82"/>
      <c r="I48" s="176" t="s">
        <v>465</v>
      </c>
      <c r="J48" s="82"/>
      <c r="K48" s="83"/>
      <c r="L48" s="102">
        <f>$D138+$D152+$D180+$D194+$D208+$D222+$D250+$D278+$D292+$D306+$D320+$D334+$D348+$D362+$D376+$D390+$D404+$D418+$D432+$D473+$D487+$D568</f>
        <v>0</v>
      </c>
      <c r="N48" s="104"/>
    </row>
    <row r="49" spans="1:14" ht="16.5">
      <c r="A49" s="82"/>
      <c r="B49" s="115">
        <v>68</v>
      </c>
      <c r="C49" s="176" t="s">
        <v>132</v>
      </c>
      <c r="D49" s="102">
        <f>D620</f>
        <v>48233.14</v>
      </c>
      <c r="E49" s="83"/>
      <c r="F49" s="121"/>
      <c r="G49" s="83"/>
      <c r="H49" s="82"/>
      <c r="I49" s="176" t="s">
        <v>466</v>
      </c>
      <c r="J49" s="82"/>
      <c r="K49" s="83"/>
      <c r="L49" s="161">
        <f>$D580+$D592+$D604+$D616+$D633+$D644+$D658+$D670+$D682+$D694+$D706+$D718+$D744+$D732+$D744</f>
        <v>0</v>
      </c>
      <c r="M49" s="164"/>
      <c r="N49" s="104"/>
    </row>
    <row r="50" spans="1:14">
      <c r="A50" s="82"/>
      <c r="B50" s="115">
        <v>70</v>
      </c>
      <c r="C50" s="176" t="s">
        <v>133</v>
      </c>
      <c r="D50" s="102">
        <f>D636</f>
        <v>38936.379999999997</v>
      </c>
      <c r="E50" s="83"/>
      <c r="F50" s="121"/>
      <c r="G50" s="83"/>
      <c r="H50" s="82"/>
      <c r="I50" s="178" t="s">
        <v>467</v>
      </c>
      <c r="J50" s="82"/>
      <c r="K50" s="83"/>
      <c r="L50" s="83"/>
      <c r="M50" s="94">
        <f>SUM(L47:L49)</f>
        <v>133154.84</v>
      </c>
      <c r="N50" s="104"/>
    </row>
    <row r="51" spans="1:14" ht="15">
      <c r="A51" s="82"/>
      <c r="B51" s="115">
        <v>72</v>
      </c>
      <c r="C51" s="176" t="s">
        <v>134</v>
      </c>
      <c r="D51" s="102">
        <f>D648</f>
        <v>0</v>
      </c>
      <c r="E51" s="83"/>
      <c r="F51" s="125"/>
      <c r="G51" s="83"/>
      <c r="H51" s="92" t="s">
        <v>468</v>
      </c>
      <c r="I51" s="176"/>
      <c r="J51" s="83"/>
      <c r="K51" s="83"/>
      <c r="L51" s="121"/>
      <c r="M51" s="165"/>
      <c r="N51" s="104"/>
    </row>
    <row r="52" spans="1:14" ht="15">
      <c r="A52" s="82"/>
      <c r="B52" s="115">
        <v>73</v>
      </c>
      <c r="C52" s="176" t="s">
        <v>165</v>
      </c>
      <c r="D52" s="102">
        <f>D662</f>
        <v>253633.45</v>
      </c>
      <c r="E52" s="83"/>
      <c r="F52" s="121"/>
      <c r="G52" s="92"/>
      <c r="H52" s="82"/>
      <c r="I52" s="176" t="s">
        <v>464</v>
      </c>
      <c r="J52" s="83"/>
      <c r="K52" s="83"/>
      <c r="L52" s="94">
        <f>M113+M128</f>
        <v>102544</v>
      </c>
      <c r="M52" s="163"/>
      <c r="N52" s="104"/>
    </row>
    <row r="53" spans="1:14">
      <c r="A53" s="82"/>
      <c r="B53" s="115">
        <v>74</v>
      </c>
      <c r="C53" s="176" t="s">
        <v>462</v>
      </c>
      <c r="D53" s="102">
        <f>D674</f>
        <v>31613.46</v>
      </c>
      <c r="E53" s="83"/>
      <c r="F53" s="83"/>
      <c r="G53" s="82"/>
      <c r="H53" s="82"/>
      <c r="I53" s="176" t="s">
        <v>465</v>
      </c>
      <c r="J53" s="83"/>
      <c r="K53" s="83"/>
      <c r="L53" s="102">
        <f>$M142+$M156+$M184+$M198+$M212+$M226+$M254+$M282+$M296+$M310+$M324+$M338+$M352+$M366+$M380+$M394+$M408+$M422+$M436+$M477+$M491+$M572</f>
        <v>0</v>
      </c>
      <c r="M53" s="165"/>
      <c r="N53" s="104"/>
    </row>
    <row r="54" spans="1:14" ht="16.5">
      <c r="A54" s="82"/>
      <c r="B54" s="115">
        <v>76</v>
      </c>
      <c r="C54" s="176" t="s">
        <v>135</v>
      </c>
      <c r="D54" s="102">
        <f>D686</f>
        <v>0</v>
      </c>
      <c r="E54" s="83"/>
      <c r="F54" s="121"/>
      <c r="G54" s="82"/>
      <c r="H54" s="82"/>
      <c r="I54" s="176" t="s">
        <v>466</v>
      </c>
      <c r="J54" s="83"/>
      <c r="K54" s="83"/>
      <c r="L54" s="161">
        <f>$M584+$M596+$M608+$M620+$M636+$M648+$M662+$M674+$M686+$M698+$M710+$M722+$M747+$M736</f>
        <v>0</v>
      </c>
      <c r="M54" s="165"/>
      <c r="N54" s="104"/>
    </row>
    <row r="55" spans="1:14" ht="17.25">
      <c r="A55" s="82"/>
      <c r="B55" s="115">
        <v>78</v>
      </c>
      <c r="C55" s="176" t="s">
        <v>136</v>
      </c>
      <c r="D55" s="102">
        <f>D698</f>
        <v>1822.25</v>
      </c>
      <c r="E55" s="83"/>
      <c r="F55" s="121"/>
      <c r="G55" s="82"/>
      <c r="H55" s="82"/>
      <c r="I55" s="178" t="s">
        <v>471</v>
      </c>
      <c r="J55" s="83"/>
      <c r="K55" s="83"/>
      <c r="L55" s="83"/>
      <c r="M55" s="162">
        <f>SUM(L52:L54)</f>
        <v>102544</v>
      </c>
      <c r="N55" s="104"/>
    </row>
    <row r="56" spans="1:14">
      <c r="A56" s="82"/>
      <c r="B56" s="115">
        <v>80</v>
      </c>
      <c r="C56" s="176" t="s">
        <v>137</v>
      </c>
      <c r="D56" s="102">
        <f>D710</f>
        <v>0</v>
      </c>
      <c r="E56" s="83"/>
      <c r="F56" s="121"/>
      <c r="G56" s="82"/>
      <c r="H56" s="104"/>
      <c r="I56" s="176"/>
      <c r="J56" s="104"/>
      <c r="K56" s="104"/>
      <c r="L56" s="104"/>
      <c r="M56" s="82"/>
      <c r="N56" s="104"/>
    </row>
    <row r="57" spans="1:14">
      <c r="A57" s="82"/>
      <c r="B57" s="115">
        <v>82</v>
      </c>
      <c r="C57" s="176" t="s">
        <v>138</v>
      </c>
      <c r="D57" s="102">
        <f>D722</f>
        <v>0</v>
      </c>
      <c r="E57" s="83"/>
      <c r="F57" s="121"/>
      <c r="G57" s="82"/>
      <c r="H57" s="104"/>
      <c r="I57" s="176"/>
      <c r="J57" s="104"/>
      <c r="K57" s="104"/>
      <c r="L57" s="104"/>
      <c r="M57" s="82"/>
      <c r="N57" s="104"/>
    </row>
    <row r="58" spans="1:14">
      <c r="A58" s="82"/>
      <c r="B58" s="115">
        <v>89</v>
      </c>
      <c r="C58" s="176" t="s">
        <v>139</v>
      </c>
      <c r="D58" s="102">
        <f>D736</f>
        <v>237283.75</v>
      </c>
      <c r="E58" s="83"/>
      <c r="F58" s="121"/>
      <c r="G58" s="82"/>
      <c r="H58" s="104"/>
      <c r="I58" s="176"/>
      <c r="J58" s="104"/>
      <c r="K58" s="104"/>
      <c r="L58" s="104"/>
      <c r="M58" s="82"/>
      <c r="N58" s="104"/>
    </row>
    <row r="59" spans="1:14" ht="16.5">
      <c r="A59" s="82"/>
      <c r="B59" s="115">
        <v>99</v>
      </c>
      <c r="C59" s="176" t="s">
        <v>140</v>
      </c>
      <c r="D59" s="161">
        <f>D747</f>
        <v>0</v>
      </c>
      <c r="E59" s="83"/>
      <c r="F59" s="121"/>
      <c r="G59" s="82"/>
      <c r="H59" s="104"/>
      <c r="I59" s="104"/>
      <c r="J59" s="104"/>
      <c r="K59" s="104"/>
      <c r="L59" s="104"/>
      <c r="M59" s="82"/>
      <c r="N59" s="104"/>
    </row>
    <row r="60" spans="1:14" ht="16.5">
      <c r="A60" s="82"/>
      <c r="B60" s="92" t="s">
        <v>469</v>
      </c>
      <c r="C60" s="176"/>
      <c r="D60" s="83"/>
      <c r="E60" s="161">
        <f>SUM(D46:D59)</f>
        <v>941703.27099999995</v>
      </c>
      <c r="F60" s="121"/>
      <c r="G60" s="82"/>
      <c r="H60" s="104"/>
      <c r="I60" s="104"/>
      <c r="J60" s="104"/>
      <c r="K60" s="104"/>
      <c r="L60" s="104"/>
      <c r="M60" s="82"/>
      <c r="N60" s="104"/>
    </row>
    <row r="61" spans="1:14" ht="17.25">
      <c r="A61" s="82"/>
      <c r="B61" s="81" t="s">
        <v>470</v>
      </c>
      <c r="C61" s="176"/>
      <c r="D61" s="83"/>
      <c r="E61" s="162">
        <f>E10+E43+E60</f>
        <v>11995313.540999999</v>
      </c>
      <c r="F61" s="121"/>
      <c r="G61" s="82"/>
      <c r="H61" s="104"/>
      <c r="I61" s="104"/>
      <c r="J61" s="104"/>
      <c r="K61" s="104"/>
      <c r="L61" s="104"/>
      <c r="M61" s="82"/>
      <c r="N61" s="104"/>
    </row>
    <row r="62" spans="1:14">
      <c r="A62" s="82"/>
      <c r="E62" s="100"/>
      <c r="F62" s="121"/>
      <c r="G62" s="82"/>
      <c r="H62" s="104"/>
      <c r="I62" s="104"/>
      <c r="J62" s="104"/>
      <c r="K62" s="104"/>
      <c r="L62" s="104"/>
      <c r="M62" s="82"/>
      <c r="N62" s="104"/>
    </row>
    <row r="63" spans="1:14">
      <c r="A63" s="82"/>
      <c r="E63" s="100"/>
      <c r="F63" s="121"/>
      <c r="G63" s="82"/>
      <c r="H63" s="104"/>
      <c r="I63" s="104"/>
      <c r="J63" s="104"/>
      <c r="K63" s="104"/>
      <c r="L63" s="104"/>
      <c r="M63" s="82"/>
      <c r="N63" s="104"/>
    </row>
    <row r="64" spans="1:14">
      <c r="A64" s="82"/>
      <c r="E64" s="100"/>
      <c r="F64" s="121"/>
      <c r="G64" s="82"/>
      <c r="H64" s="104"/>
      <c r="I64" s="104"/>
      <c r="J64" s="104"/>
      <c r="K64" s="104"/>
      <c r="L64" s="104"/>
      <c r="M64" s="82"/>
      <c r="N64" s="104"/>
    </row>
    <row r="65" spans="1:14" ht="14.25" customHeight="1">
      <c r="A65" s="82"/>
      <c r="B65" s="126" t="s">
        <v>472</v>
      </c>
      <c r="D65" s="104"/>
      <c r="E65" s="104"/>
      <c r="F65" s="121"/>
      <c r="G65" s="82"/>
      <c r="H65" s="127" t="s">
        <v>427</v>
      </c>
      <c r="M65" s="104"/>
    </row>
    <row r="66" spans="1:14" ht="14.25" customHeight="1">
      <c r="B66" s="126"/>
      <c r="D66" s="104"/>
      <c r="E66" s="104"/>
      <c r="F66" s="104"/>
      <c r="G66" s="82"/>
      <c r="H66" s="104"/>
      <c r="I66" s="104"/>
      <c r="J66" s="104"/>
      <c r="K66" s="104"/>
      <c r="M66" s="104"/>
    </row>
    <row r="67" spans="1:14" ht="14.25" customHeight="1">
      <c r="B67" s="128" t="s">
        <v>191</v>
      </c>
      <c r="C67" s="124"/>
      <c r="D67" s="129"/>
      <c r="E67" s="129"/>
      <c r="F67" s="129"/>
      <c r="G67" s="124"/>
      <c r="H67" s="130" t="s">
        <v>446</v>
      </c>
      <c r="I67" s="129"/>
      <c r="J67" s="129"/>
      <c r="K67" s="129"/>
      <c r="L67" s="129"/>
      <c r="M67" s="129"/>
    </row>
    <row r="68" spans="1:14" ht="14.25" customHeight="1">
      <c r="A68" s="124"/>
      <c r="B68" s="131"/>
      <c r="C68" s="124"/>
      <c r="D68" s="129"/>
      <c r="E68" s="130" t="s">
        <v>473</v>
      </c>
      <c r="F68" s="130" t="s">
        <v>474</v>
      </c>
      <c r="G68" s="130" t="s">
        <v>475</v>
      </c>
      <c r="H68" s="130" t="s">
        <v>476</v>
      </c>
      <c r="I68" s="130" t="s">
        <v>477</v>
      </c>
      <c r="J68" s="130" t="s">
        <v>478</v>
      </c>
      <c r="K68" s="130" t="s">
        <v>479</v>
      </c>
      <c r="L68" s="129"/>
      <c r="M68" s="130" t="s">
        <v>480</v>
      </c>
      <c r="N68" s="104"/>
    </row>
    <row r="69" spans="1:14" ht="14.25" customHeight="1">
      <c r="A69" s="124"/>
      <c r="B69" s="131"/>
      <c r="C69" s="132" t="s">
        <v>481</v>
      </c>
      <c r="D69" s="130" t="s">
        <v>482</v>
      </c>
      <c r="E69" s="130" t="s">
        <v>483</v>
      </c>
      <c r="F69" s="130" t="s">
        <v>483</v>
      </c>
      <c r="G69" s="130" t="s">
        <v>484</v>
      </c>
      <c r="H69" s="130" t="s">
        <v>484</v>
      </c>
      <c r="I69" s="130" t="s">
        <v>485</v>
      </c>
      <c r="J69" s="130" t="s">
        <v>486</v>
      </c>
      <c r="K69" s="130" t="s">
        <v>487</v>
      </c>
      <c r="L69" s="130" t="s">
        <v>459</v>
      </c>
      <c r="M69" s="130" t="s">
        <v>488</v>
      </c>
      <c r="N69" s="104"/>
    </row>
    <row r="70" spans="1:14" ht="14.25" customHeight="1">
      <c r="A70" s="124"/>
      <c r="B70" s="131"/>
      <c r="C70" s="124"/>
      <c r="D70" s="124"/>
      <c r="E70" s="130" t="str">
        <f>"(0)"</f>
        <v>(0)</v>
      </c>
      <c r="F70" s="130" t="str">
        <f>"(1)"</f>
        <v>(1)</v>
      </c>
      <c r="G70" s="130" t="str">
        <f>"(2)"</f>
        <v>(2)</v>
      </c>
      <c r="H70" s="130" t="str">
        <f>"(3)"</f>
        <v>(3)</v>
      </c>
      <c r="I70" s="130" t="str">
        <f>"(4)"</f>
        <v>(4)</v>
      </c>
      <c r="J70" s="130" t="str">
        <f>"(5)"</f>
        <v>(5)</v>
      </c>
      <c r="K70" s="130" t="str">
        <f>"(7)"</f>
        <v>(7)</v>
      </c>
      <c r="L70" s="130" t="str">
        <f>"(8)"</f>
        <v>(8)</v>
      </c>
      <c r="M70" s="130" t="str">
        <f>"(9)"</f>
        <v>(9)</v>
      </c>
      <c r="N70" s="104"/>
    </row>
    <row r="71" spans="1:14" s="137" customFormat="1" ht="14.25" customHeight="1">
      <c r="A71" s="124"/>
      <c r="B71" s="133">
        <v>11</v>
      </c>
      <c r="C71" s="134" t="s">
        <v>169</v>
      </c>
      <c r="D71" s="135">
        <f>SUM(E71:M71)</f>
        <v>52373.47</v>
      </c>
      <c r="E71" s="135">
        <f t="shared" ref="E71:E94" si="1">SUMIF($B$101:$B$746,$B71,E$101:E$746)</f>
        <v>0</v>
      </c>
      <c r="F71" s="136" t="s">
        <v>489</v>
      </c>
      <c r="G71" s="136" t="s">
        <v>489</v>
      </c>
      <c r="H71" s="136" t="s">
        <v>489</v>
      </c>
      <c r="I71" s="136" t="s">
        <v>489</v>
      </c>
      <c r="J71" s="135">
        <f t="shared" ref="J71:M89" si="2">SUMIF($B$101:$B$746,$B71,J$101:J$746)</f>
        <v>562.64</v>
      </c>
      <c r="K71" s="135">
        <f t="shared" si="2"/>
        <v>38726.800000000003</v>
      </c>
      <c r="L71" s="135">
        <f t="shared" si="2"/>
        <v>13084.03</v>
      </c>
      <c r="M71" s="135">
        <f t="shared" si="2"/>
        <v>0</v>
      </c>
    </row>
    <row r="72" spans="1:14" s="137" customFormat="1" ht="14.25" customHeight="1">
      <c r="A72" s="134"/>
      <c r="B72" s="133">
        <v>12</v>
      </c>
      <c r="C72" s="134" t="s">
        <v>170</v>
      </c>
      <c r="D72" s="135">
        <f t="shared" ref="D72:D93" si="3">SUM(E72:M72)</f>
        <v>622900.54999999993</v>
      </c>
      <c r="E72" s="135">
        <f t="shared" si="1"/>
        <v>6277.22</v>
      </c>
      <c r="F72" s="136" t="s">
        <v>489</v>
      </c>
      <c r="G72" s="135">
        <f t="shared" ref="G72:I89" si="4">SUMIF($B$101:$B$746,$B72,G$101:G$746)</f>
        <v>182341.53</v>
      </c>
      <c r="H72" s="135">
        <f t="shared" si="4"/>
        <v>194655.5</v>
      </c>
      <c r="I72" s="135">
        <f t="shared" si="4"/>
        <v>109723.49</v>
      </c>
      <c r="J72" s="135">
        <f t="shared" si="2"/>
        <v>14904.08</v>
      </c>
      <c r="K72" s="135">
        <f t="shared" si="2"/>
        <v>90909.52</v>
      </c>
      <c r="L72" s="135">
        <f t="shared" si="2"/>
        <v>24089.21</v>
      </c>
      <c r="M72" s="135">
        <f t="shared" si="2"/>
        <v>0</v>
      </c>
    </row>
    <row r="73" spans="1:14" s="137" customFormat="1" ht="14.25" customHeight="1">
      <c r="A73" s="134"/>
      <c r="B73" s="133">
        <v>13</v>
      </c>
      <c r="C73" s="134" t="s">
        <v>171</v>
      </c>
      <c r="D73" s="135">
        <f t="shared" si="3"/>
        <v>423539.97999999992</v>
      </c>
      <c r="E73" s="135">
        <f t="shared" si="1"/>
        <v>5586.93</v>
      </c>
      <c r="F73" s="136" t="s">
        <v>489</v>
      </c>
      <c r="G73" s="135">
        <f t="shared" si="4"/>
        <v>0</v>
      </c>
      <c r="H73" s="135">
        <f t="shared" si="4"/>
        <v>243277.78</v>
      </c>
      <c r="I73" s="135">
        <f t="shared" si="4"/>
        <v>85582.5</v>
      </c>
      <c r="J73" s="135">
        <f t="shared" si="2"/>
        <v>6769.05</v>
      </c>
      <c r="K73" s="135">
        <f t="shared" si="2"/>
        <v>74495.66</v>
      </c>
      <c r="L73" s="135">
        <f t="shared" si="2"/>
        <v>7828.06</v>
      </c>
      <c r="M73" s="135">
        <f t="shared" si="2"/>
        <v>0</v>
      </c>
    </row>
    <row r="74" spans="1:14" s="137" customFormat="1" ht="14.25" customHeight="1">
      <c r="A74" s="134"/>
      <c r="B74" s="133">
        <v>14</v>
      </c>
      <c r="C74" s="134" t="s">
        <v>172</v>
      </c>
      <c r="D74" s="135">
        <f t="shared" si="3"/>
        <v>88080.47</v>
      </c>
      <c r="E74" s="135">
        <f t="shared" si="1"/>
        <v>1555.05</v>
      </c>
      <c r="F74" s="136" t="s">
        <v>489</v>
      </c>
      <c r="G74" s="135">
        <f t="shared" si="4"/>
        <v>0</v>
      </c>
      <c r="H74" s="135">
        <f t="shared" si="4"/>
        <v>59150.07</v>
      </c>
      <c r="I74" s="135">
        <f t="shared" si="4"/>
        <v>23575.01</v>
      </c>
      <c r="J74" s="135">
        <f t="shared" si="2"/>
        <v>135.37</v>
      </c>
      <c r="K74" s="135">
        <f t="shared" si="2"/>
        <v>2701.61</v>
      </c>
      <c r="L74" s="135">
        <f t="shared" si="2"/>
        <v>963.36</v>
      </c>
      <c r="M74" s="135">
        <f t="shared" si="2"/>
        <v>0</v>
      </c>
    </row>
    <row r="75" spans="1:14" s="137" customFormat="1" ht="14.25" customHeight="1">
      <c r="A75" s="134"/>
      <c r="B75" s="133">
        <v>15</v>
      </c>
      <c r="C75" s="104" t="s">
        <v>143</v>
      </c>
      <c r="D75" s="135">
        <f t="shared" si="3"/>
        <v>86044.4</v>
      </c>
      <c r="E75" s="135">
        <f t="shared" si="1"/>
        <v>2437.35</v>
      </c>
      <c r="F75" s="136" t="s">
        <v>489</v>
      </c>
      <c r="G75" s="135">
        <f t="shared" si="4"/>
        <v>0</v>
      </c>
      <c r="H75" s="135">
        <f t="shared" si="4"/>
        <v>48389.96</v>
      </c>
      <c r="I75" s="135">
        <f t="shared" si="4"/>
        <v>18035.93</v>
      </c>
      <c r="J75" s="135">
        <f t="shared" si="2"/>
        <v>1265.6400000000001</v>
      </c>
      <c r="K75" s="135">
        <f t="shared" si="2"/>
        <v>10530.34</v>
      </c>
      <c r="L75" s="135">
        <f t="shared" si="2"/>
        <v>5385.18</v>
      </c>
      <c r="M75" s="135">
        <f t="shared" si="2"/>
        <v>0</v>
      </c>
    </row>
    <row r="76" spans="1:14" s="137" customFormat="1" ht="14.25" customHeight="1">
      <c r="A76" s="134"/>
      <c r="B76" s="133">
        <v>16</v>
      </c>
      <c r="C76" s="104" t="s">
        <v>437</v>
      </c>
      <c r="D76" s="135">
        <f t="shared" si="3"/>
        <v>0</v>
      </c>
      <c r="E76" s="135">
        <f t="shared" si="1"/>
        <v>0</v>
      </c>
      <c r="F76" s="136" t="s">
        <v>489</v>
      </c>
      <c r="G76" s="135">
        <f t="shared" si="4"/>
        <v>0</v>
      </c>
      <c r="H76" s="135">
        <f t="shared" si="4"/>
        <v>0</v>
      </c>
      <c r="I76" s="135">
        <f t="shared" si="4"/>
        <v>0</v>
      </c>
      <c r="J76" s="135">
        <f t="shared" si="2"/>
        <v>0</v>
      </c>
      <c r="K76" s="135">
        <f t="shared" si="2"/>
        <v>0</v>
      </c>
      <c r="L76" s="135">
        <f t="shared" si="2"/>
        <v>0</v>
      </c>
      <c r="M76" s="135">
        <f t="shared" si="2"/>
        <v>0</v>
      </c>
    </row>
    <row r="77" spans="1:14" s="137" customFormat="1" ht="14.25" customHeight="1">
      <c r="A77" s="134"/>
      <c r="B77" s="133">
        <v>17</v>
      </c>
      <c r="C77" s="134" t="s">
        <v>176</v>
      </c>
      <c r="D77" s="135">
        <f t="shared" si="3"/>
        <v>0</v>
      </c>
      <c r="E77" s="135">
        <f t="shared" si="1"/>
        <v>0</v>
      </c>
      <c r="F77" s="136" t="s">
        <v>489</v>
      </c>
      <c r="G77" s="135">
        <f t="shared" si="4"/>
        <v>0</v>
      </c>
      <c r="H77" s="135">
        <f t="shared" si="4"/>
        <v>0</v>
      </c>
      <c r="I77" s="135">
        <f t="shared" si="4"/>
        <v>0</v>
      </c>
      <c r="J77" s="135">
        <f t="shared" si="2"/>
        <v>0</v>
      </c>
      <c r="K77" s="135">
        <f t="shared" si="2"/>
        <v>0</v>
      </c>
      <c r="L77" s="135">
        <f t="shared" si="2"/>
        <v>0</v>
      </c>
      <c r="M77" s="135">
        <f t="shared" si="2"/>
        <v>0</v>
      </c>
    </row>
    <row r="78" spans="1:14" s="137" customFormat="1" ht="14.25" customHeight="1">
      <c r="A78" s="134"/>
      <c r="B78" s="133">
        <v>21</v>
      </c>
      <c r="C78" s="134" t="s">
        <v>175</v>
      </c>
      <c r="D78" s="135">
        <f t="shared" si="3"/>
        <v>1486002.44</v>
      </c>
      <c r="E78" s="135">
        <f t="shared" si="1"/>
        <v>13993.54</v>
      </c>
      <c r="F78" s="136" t="s">
        <v>489</v>
      </c>
      <c r="G78" s="135">
        <f t="shared" si="4"/>
        <v>480483.32</v>
      </c>
      <c r="H78" s="135">
        <f t="shared" si="4"/>
        <v>313323.08</v>
      </c>
      <c r="I78" s="135">
        <f t="shared" si="4"/>
        <v>256055.69</v>
      </c>
      <c r="J78" s="135">
        <f t="shared" si="2"/>
        <v>36249.480000000003</v>
      </c>
      <c r="K78" s="135">
        <f t="shared" si="2"/>
        <v>313119.99000000005</v>
      </c>
      <c r="L78" s="135">
        <f t="shared" si="2"/>
        <v>72777.34</v>
      </c>
      <c r="M78" s="135">
        <f t="shared" si="2"/>
        <v>0</v>
      </c>
    </row>
    <row r="79" spans="1:14" s="137" customFormat="1" ht="14.25" customHeight="1">
      <c r="A79" s="134"/>
      <c r="B79" s="133">
        <v>22</v>
      </c>
      <c r="C79" s="134" t="s">
        <v>179</v>
      </c>
      <c r="D79" s="135">
        <f t="shared" si="3"/>
        <v>48432.789999999994</v>
      </c>
      <c r="E79" s="135">
        <f t="shared" si="1"/>
        <v>49.89</v>
      </c>
      <c r="F79" s="136" t="s">
        <v>489</v>
      </c>
      <c r="G79" s="135">
        <f t="shared" si="4"/>
        <v>9405.2000000000007</v>
      </c>
      <c r="H79" s="135">
        <f t="shared" si="4"/>
        <v>15809.4</v>
      </c>
      <c r="I79" s="135">
        <f t="shared" si="4"/>
        <v>7721.18</v>
      </c>
      <c r="J79" s="135">
        <f t="shared" si="2"/>
        <v>5167.8999999999996</v>
      </c>
      <c r="K79" s="135">
        <f t="shared" si="2"/>
        <v>4212.13</v>
      </c>
      <c r="L79" s="135">
        <f t="shared" si="2"/>
        <v>6067.09</v>
      </c>
      <c r="M79" s="135">
        <f t="shared" si="2"/>
        <v>0</v>
      </c>
    </row>
    <row r="80" spans="1:14" s="137" customFormat="1" ht="14.25" customHeight="1">
      <c r="A80" s="134"/>
      <c r="B80" s="133">
        <v>23</v>
      </c>
      <c r="C80" s="134" t="s">
        <v>180</v>
      </c>
      <c r="D80" s="135">
        <f t="shared" si="3"/>
        <v>77659.98000000001</v>
      </c>
      <c r="E80" s="135">
        <f t="shared" si="1"/>
        <v>269.89999999999998</v>
      </c>
      <c r="F80" s="136" t="s">
        <v>489</v>
      </c>
      <c r="G80" s="135">
        <f t="shared" si="4"/>
        <v>0</v>
      </c>
      <c r="H80" s="135">
        <f t="shared" si="4"/>
        <v>50403.94</v>
      </c>
      <c r="I80" s="135">
        <f t="shared" si="4"/>
        <v>20009.77</v>
      </c>
      <c r="J80" s="135">
        <f t="shared" si="2"/>
        <v>1018.46</v>
      </c>
      <c r="K80" s="135">
        <f t="shared" si="2"/>
        <v>5957.91</v>
      </c>
      <c r="L80" s="135">
        <f t="shared" si="2"/>
        <v>0</v>
      </c>
      <c r="M80" s="135">
        <f t="shared" si="2"/>
        <v>0</v>
      </c>
    </row>
    <row r="81" spans="1:13" s="137" customFormat="1" ht="14.25" customHeight="1">
      <c r="A81" s="134"/>
      <c r="B81" s="133">
        <v>27</v>
      </c>
      <c r="C81" s="134" t="s">
        <v>182</v>
      </c>
      <c r="D81" s="135">
        <f t="shared" si="3"/>
        <v>6196590.8300000001</v>
      </c>
      <c r="E81" s="135">
        <f t="shared" si="1"/>
        <v>18146.3</v>
      </c>
      <c r="F81" s="136" t="s">
        <v>489</v>
      </c>
      <c r="G81" s="135">
        <f t="shared" si="4"/>
        <v>748773.4</v>
      </c>
      <c r="H81" s="135">
        <f t="shared" si="4"/>
        <v>2499671.09</v>
      </c>
      <c r="I81" s="135">
        <f t="shared" si="4"/>
        <v>1119798.3799999999</v>
      </c>
      <c r="J81" s="135">
        <f t="shared" si="2"/>
        <v>637455.04</v>
      </c>
      <c r="K81" s="135">
        <f t="shared" si="2"/>
        <v>980402.60000000009</v>
      </c>
      <c r="L81" s="135">
        <f t="shared" si="2"/>
        <v>192344.01999999996</v>
      </c>
      <c r="M81" s="135">
        <f t="shared" si="2"/>
        <v>0</v>
      </c>
    </row>
    <row r="82" spans="1:13" s="137" customFormat="1" ht="14.25" customHeight="1">
      <c r="A82" s="134"/>
      <c r="B82" s="133">
        <v>51</v>
      </c>
      <c r="C82" s="104" t="s">
        <v>439</v>
      </c>
      <c r="D82" s="135">
        <f t="shared" si="3"/>
        <v>38936.379999999997</v>
      </c>
      <c r="E82" s="135">
        <f t="shared" si="1"/>
        <v>84.47</v>
      </c>
      <c r="F82" s="136" t="s">
        <v>489</v>
      </c>
      <c r="G82" s="135">
        <f t="shared" si="4"/>
        <v>0</v>
      </c>
      <c r="H82" s="135">
        <f t="shared" si="4"/>
        <v>2418.3200000000002</v>
      </c>
      <c r="I82" s="135">
        <f t="shared" si="4"/>
        <v>854.66</v>
      </c>
      <c r="J82" s="135">
        <f t="shared" si="2"/>
        <v>41.05</v>
      </c>
      <c r="K82" s="135">
        <f t="shared" si="2"/>
        <v>35530.949999999997</v>
      </c>
      <c r="L82" s="135">
        <f t="shared" si="2"/>
        <v>6.93</v>
      </c>
      <c r="M82" s="135">
        <f t="shared" si="2"/>
        <v>0</v>
      </c>
    </row>
    <row r="83" spans="1:13" s="137" customFormat="1" ht="14.25" customHeight="1">
      <c r="A83" s="134"/>
      <c r="B83" s="133">
        <v>52</v>
      </c>
      <c r="C83" s="134" t="s">
        <v>184</v>
      </c>
      <c r="D83" s="135">
        <f t="shared" si="3"/>
        <v>0</v>
      </c>
      <c r="E83" s="135">
        <f t="shared" si="1"/>
        <v>0</v>
      </c>
      <c r="F83" s="136" t="s">
        <v>489</v>
      </c>
      <c r="G83" s="135">
        <f t="shared" si="4"/>
        <v>0</v>
      </c>
      <c r="H83" s="135">
        <f t="shared" si="4"/>
        <v>0</v>
      </c>
      <c r="I83" s="135">
        <f t="shared" si="4"/>
        <v>0</v>
      </c>
      <c r="J83" s="135">
        <f t="shared" si="2"/>
        <v>0</v>
      </c>
      <c r="K83" s="135">
        <f t="shared" si="2"/>
        <v>0</v>
      </c>
      <c r="L83" s="135">
        <f t="shared" si="2"/>
        <v>0</v>
      </c>
      <c r="M83" s="135">
        <f t="shared" si="2"/>
        <v>0</v>
      </c>
    </row>
    <row r="84" spans="1:13" s="137" customFormat="1" ht="14.25" customHeight="1">
      <c r="A84" s="134"/>
      <c r="B84" s="133">
        <v>53</v>
      </c>
      <c r="C84" s="134" t="s">
        <v>185</v>
      </c>
      <c r="D84" s="135">
        <f t="shared" si="3"/>
        <v>0</v>
      </c>
      <c r="E84" s="135">
        <f t="shared" si="1"/>
        <v>0</v>
      </c>
      <c r="F84" s="136" t="s">
        <v>489</v>
      </c>
      <c r="G84" s="135">
        <f t="shared" si="4"/>
        <v>0</v>
      </c>
      <c r="H84" s="135">
        <f t="shared" si="4"/>
        <v>0</v>
      </c>
      <c r="I84" s="135">
        <f t="shared" si="4"/>
        <v>0</v>
      </c>
      <c r="J84" s="135">
        <f t="shared" si="2"/>
        <v>0</v>
      </c>
      <c r="K84" s="135">
        <f t="shared" si="2"/>
        <v>0</v>
      </c>
      <c r="L84" s="135">
        <f t="shared" si="2"/>
        <v>0</v>
      </c>
      <c r="M84" s="135">
        <f t="shared" si="2"/>
        <v>0</v>
      </c>
    </row>
    <row r="85" spans="1:13" s="137" customFormat="1" ht="14.25" customHeight="1">
      <c r="A85" s="134"/>
      <c r="B85" s="133">
        <v>56</v>
      </c>
      <c r="C85" s="134" t="s">
        <v>108</v>
      </c>
      <c r="D85" s="135">
        <f t="shared" si="3"/>
        <v>0</v>
      </c>
      <c r="E85" s="135">
        <f t="shared" si="1"/>
        <v>0</v>
      </c>
      <c r="F85" s="136" t="s">
        <v>489</v>
      </c>
      <c r="G85" s="135">
        <f t="shared" si="4"/>
        <v>0</v>
      </c>
      <c r="H85" s="135">
        <f t="shared" si="4"/>
        <v>0</v>
      </c>
      <c r="I85" s="135">
        <f t="shared" si="4"/>
        <v>0</v>
      </c>
      <c r="J85" s="135">
        <f t="shared" si="2"/>
        <v>0</v>
      </c>
      <c r="K85" s="135">
        <f t="shared" si="2"/>
        <v>0</v>
      </c>
      <c r="L85" s="135">
        <f t="shared" si="2"/>
        <v>0</v>
      </c>
      <c r="M85" s="135">
        <f t="shared" si="2"/>
        <v>0</v>
      </c>
    </row>
    <row r="86" spans="1:13" s="137" customFormat="1" ht="14.25" customHeight="1">
      <c r="A86" s="134"/>
      <c r="B86" s="133">
        <v>59</v>
      </c>
      <c r="C86" s="134" t="s">
        <v>490</v>
      </c>
      <c r="D86" s="135">
        <f t="shared" si="3"/>
        <v>0</v>
      </c>
      <c r="E86" s="135">
        <f t="shared" si="1"/>
        <v>0</v>
      </c>
      <c r="F86" s="135">
        <f>SUMIF($B$101:$B$746,$B86,F$101:F$746)</f>
        <v>0</v>
      </c>
      <c r="G86" s="135">
        <f t="shared" si="4"/>
        <v>0</v>
      </c>
      <c r="H86" s="135">
        <f t="shared" si="4"/>
        <v>0</v>
      </c>
      <c r="I86" s="135">
        <f t="shared" si="4"/>
        <v>0</v>
      </c>
      <c r="J86" s="135">
        <f t="shared" si="2"/>
        <v>0</v>
      </c>
      <c r="K86" s="135">
        <f t="shared" si="2"/>
        <v>0</v>
      </c>
      <c r="L86" s="135">
        <f t="shared" si="2"/>
        <v>0</v>
      </c>
      <c r="M86" s="135">
        <f t="shared" si="2"/>
        <v>0</v>
      </c>
    </row>
    <row r="87" spans="1:13" s="137" customFormat="1" ht="14.25" customHeight="1">
      <c r="A87" s="134"/>
      <c r="B87" s="133">
        <v>60</v>
      </c>
      <c r="C87" s="134" t="s">
        <v>190</v>
      </c>
      <c r="D87" s="135">
        <f t="shared" si="3"/>
        <v>210539.7</v>
      </c>
      <c r="E87" s="135">
        <f t="shared" si="1"/>
        <v>183.03</v>
      </c>
      <c r="F87" s="136" t="s">
        <v>489</v>
      </c>
      <c r="G87" s="135">
        <f t="shared" si="4"/>
        <v>14568.79</v>
      </c>
      <c r="H87" s="135">
        <f t="shared" si="4"/>
        <v>44452.97</v>
      </c>
      <c r="I87" s="135">
        <f t="shared" si="4"/>
        <v>25910.54</v>
      </c>
      <c r="J87" s="135">
        <f t="shared" si="2"/>
        <v>12672.939999999999</v>
      </c>
      <c r="K87" s="135">
        <f t="shared" si="2"/>
        <v>112720.54000000001</v>
      </c>
      <c r="L87" s="135">
        <f t="shared" si="2"/>
        <v>30.89</v>
      </c>
      <c r="M87" s="135">
        <f t="shared" si="2"/>
        <v>0</v>
      </c>
    </row>
    <row r="88" spans="1:13" s="137" customFormat="1" ht="14.25" customHeight="1">
      <c r="A88" s="134"/>
      <c r="B88" s="133">
        <v>73</v>
      </c>
      <c r="C88" s="134" t="s">
        <v>109</v>
      </c>
      <c r="D88" s="135">
        <f t="shared" si="3"/>
        <v>-6319.5799999999981</v>
      </c>
      <c r="E88" s="135">
        <f t="shared" si="1"/>
        <v>0</v>
      </c>
      <c r="F88" s="135">
        <f>SUMIF($B$101:$B$746,$B88,F$101:F$746)</f>
        <v>-58056.9</v>
      </c>
      <c r="G88" s="135">
        <f t="shared" si="4"/>
        <v>0</v>
      </c>
      <c r="H88" s="135">
        <f t="shared" si="4"/>
        <v>7145.86</v>
      </c>
      <c r="I88" s="135">
        <f t="shared" si="4"/>
        <v>2382</v>
      </c>
      <c r="J88" s="135">
        <f t="shared" si="2"/>
        <v>15367.23</v>
      </c>
      <c r="K88" s="135">
        <f t="shared" si="2"/>
        <v>26842.23</v>
      </c>
      <c r="L88" s="135">
        <f t="shared" si="2"/>
        <v>0</v>
      </c>
      <c r="M88" s="135">
        <f t="shared" si="2"/>
        <v>0</v>
      </c>
    </row>
    <row r="89" spans="1:13" s="137" customFormat="1" ht="14.25" customHeight="1">
      <c r="A89" s="134"/>
      <c r="B89" s="133">
        <v>75</v>
      </c>
      <c r="C89" s="134" t="s">
        <v>122</v>
      </c>
      <c r="D89" s="135">
        <f t="shared" si="3"/>
        <v>0</v>
      </c>
      <c r="E89" s="135">
        <f t="shared" si="1"/>
        <v>0</v>
      </c>
      <c r="F89" s="135">
        <f>SUMIF($B$101:$B$746,$B89,F$101:F$746)</f>
        <v>0</v>
      </c>
      <c r="G89" s="135">
        <f t="shared" si="4"/>
        <v>0</v>
      </c>
      <c r="H89" s="135">
        <f t="shared" si="4"/>
        <v>0</v>
      </c>
      <c r="I89" s="135">
        <f t="shared" si="4"/>
        <v>0</v>
      </c>
      <c r="J89" s="135">
        <f t="shared" si="2"/>
        <v>0</v>
      </c>
      <c r="K89" s="135">
        <f t="shared" si="2"/>
        <v>0</v>
      </c>
      <c r="L89" s="135">
        <f t="shared" si="2"/>
        <v>0</v>
      </c>
      <c r="M89" s="135">
        <f t="shared" si="2"/>
        <v>0</v>
      </c>
    </row>
    <row r="90" spans="1:13" s="137" customFormat="1" ht="14.25" customHeight="1">
      <c r="A90" s="134"/>
      <c r="B90" s="133">
        <v>83</v>
      </c>
      <c r="C90" s="134" t="s">
        <v>124</v>
      </c>
      <c r="D90" s="135">
        <f t="shared" si="3"/>
        <v>133154.84</v>
      </c>
      <c r="E90" s="135">
        <f t="shared" si="1"/>
        <v>0</v>
      </c>
      <c r="F90" s="136" t="s">
        <v>489</v>
      </c>
      <c r="G90" s="136" t="s">
        <v>489</v>
      </c>
      <c r="H90" s="136" t="s">
        <v>489</v>
      </c>
      <c r="I90" s="136" t="s">
        <v>489</v>
      </c>
      <c r="J90" s="136" t="s">
        <v>489</v>
      </c>
      <c r="K90" s="135">
        <f>SUMIF($B$101:$B$746,$B90,K$101:K$746)</f>
        <v>133154.84</v>
      </c>
      <c r="L90" s="136" t="s">
        <v>489</v>
      </c>
      <c r="M90" s="136" t="s">
        <v>489</v>
      </c>
    </row>
    <row r="91" spans="1:13" s="137" customFormat="1" ht="12.75">
      <c r="A91" s="134"/>
      <c r="B91" s="133">
        <v>84</v>
      </c>
      <c r="C91" s="134" t="s">
        <v>126</v>
      </c>
      <c r="D91" s="135">
        <f t="shared" si="3"/>
        <v>0</v>
      </c>
      <c r="E91" s="135">
        <f t="shared" si="1"/>
        <v>0</v>
      </c>
      <c r="F91" s="136" t="s">
        <v>489</v>
      </c>
      <c r="G91" s="136" t="s">
        <v>489</v>
      </c>
      <c r="H91" s="136" t="s">
        <v>489</v>
      </c>
      <c r="I91" s="136" t="s">
        <v>489</v>
      </c>
      <c r="J91" s="136" t="s">
        <v>489</v>
      </c>
      <c r="K91" s="135">
        <f>SUMIF($B$101:$B$746,$B91,K$101:K$746)</f>
        <v>0</v>
      </c>
      <c r="L91" s="136" t="s">
        <v>489</v>
      </c>
      <c r="M91" s="136" t="s">
        <v>489</v>
      </c>
    </row>
    <row r="92" spans="1:13" s="137" customFormat="1" ht="12.75">
      <c r="A92" s="134"/>
      <c r="B92" s="133">
        <v>89</v>
      </c>
      <c r="C92" s="134" t="s">
        <v>565</v>
      </c>
      <c r="D92" s="135">
        <f t="shared" si="3"/>
        <v>102544</v>
      </c>
      <c r="E92" s="135">
        <f t="shared" si="1"/>
        <v>0</v>
      </c>
      <c r="F92" s="135">
        <f>SUMIF($B$101:$B$746,$B92,F$101:F$746)</f>
        <v>0</v>
      </c>
      <c r="G92" s="136" t="s">
        <v>489</v>
      </c>
      <c r="H92" s="136" t="s">
        <v>489</v>
      </c>
      <c r="I92" s="136" t="s">
        <v>489</v>
      </c>
      <c r="J92" s="136" t="s">
        <v>489</v>
      </c>
      <c r="K92" s="136" t="s">
        <v>489</v>
      </c>
      <c r="L92" s="136" t="s">
        <v>489</v>
      </c>
      <c r="M92" s="135">
        <f>SUMIF($B$101:$B$746,$B92,M$101:M$746)</f>
        <v>102544</v>
      </c>
    </row>
    <row r="93" spans="1:13" s="137" customFormat="1" ht="12.75">
      <c r="A93" s="134"/>
      <c r="B93" s="133">
        <v>98</v>
      </c>
      <c r="C93" s="134" t="s">
        <v>127</v>
      </c>
      <c r="D93" s="135">
        <f t="shared" si="3"/>
        <v>2434833.2910000002</v>
      </c>
      <c r="E93" s="135">
        <f t="shared" si="1"/>
        <v>9473.2200000000012</v>
      </c>
      <c r="F93" s="135">
        <f>SUMIF($B$101:$B$746,$B93,F$101:F$746)</f>
        <v>0</v>
      </c>
      <c r="G93" s="135">
        <f t="shared" ref="G93:L93" si="5">SUMIF($B$101:$B$746,$B93,G$101:G$746)</f>
        <v>177104.06</v>
      </c>
      <c r="H93" s="135">
        <f t="shared" si="5"/>
        <v>886458.92099999997</v>
      </c>
      <c r="I93" s="135">
        <f t="shared" si="5"/>
        <v>649710.24999999988</v>
      </c>
      <c r="J93" s="135">
        <f t="shared" si="5"/>
        <v>94554.580000000016</v>
      </c>
      <c r="K93" s="135">
        <f t="shared" si="5"/>
        <v>526587.95000000007</v>
      </c>
      <c r="L93" s="135">
        <f t="shared" si="5"/>
        <v>90944.31</v>
      </c>
      <c r="M93" s="135">
        <f>SUMIF($B$101:$B$746,$B93,M$101:M$746)</f>
        <v>0</v>
      </c>
    </row>
    <row r="94" spans="1:13" s="137" customFormat="1" ht="15">
      <c r="A94" s="134"/>
      <c r="B94" s="133">
        <v>99</v>
      </c>
      <c r="C94" s="134" t="s">
        <v>444</v>
      </c>
      <c r="D94" s="119">
        <f>SUM(E94:M94)</f>
        <v>0</v>
      </c>
      <c r="E94" s="119">
        <f t="shared" si="1"/>
        <v>0</v>
      </c>
      <c r="F94" s="119">
        <f>F112+F127+F141+F155+F183+F197+F211+F225+F253+F281+F295+F309+F323+F337+F351+F365+F379+F393+F407+F421+F435+F476+F490+F571+F583+F595+F607+F619+F635+F647+F661+F673+F685+F697+F709+F721+F746+F735</f>
        <v>0</v>
      </c>
      <c r="G94" s="138" t="s">
        <v>489</v>
      </c>
      <c r="H94" s="138" t="s">
        <v>489</v>
      </c>
      <c r="I94" s="138" t="s">
        <v>489</v>
      </c>
      <c r="J94" s="138" t="s">
        <v>489</v>
      </c>
      <c r="K94" s="138" t="s">
        <v>489</v>
      </c>
      <c r="L94" s="138" t="s">
        <v>489</v>
      </c>
      <c r="M94" s="138" t="s">
        <v>489</v>
      </c>
    </row>
    <row r="95" spans="1:13" s="141" customFormat="1" ht="15">
      <c r="A95" s="134"/>
      <c r="B95" s="139"/>
      <c r="C95" s="139" t="s">
        <v>491</v>
      </c>
      <c r="D95" s="140">
        <f>SUM(D71:D94)</f>
        <v>11995313.541000001</v>
      </c>
      <c r="E95" s="140">
        <f>SUM(E71:E94)</f>
        <v>58056.900000000009</v>
      </c>
      <c r="F95" s="140">
        <f>SUM(F71:F94)</f>
        <v>-58056.9</v>
      </c>
      <c r="G95" s="140">
        <f>SUM(G71:G94)</f>
        <v>1612676.3</v>
      </c>
      <c r="H95" s="140">
        <f t="shared" ref="H95:M95" si="6">SUM(H71:H94)</f>
        <v>4365156.8909999998</v>
      </c>
      <c r="I95" s="140">
        <f>SUM(I71:I94)</f>
        <v>2319359.4</v>
      </c>
      <c r="J95" s="140">
        <f t="shared" si="6"/>
        <v>826163.46</v>
      </c>
      <c r="K95" s="140">
        <f>SUM(K71:K94)</f>
        <v>2355893.0700000003</v>
      </c>
      <c r="L95" s="140">
        <f t="shared" si="6"/>
        <v>413520.41999999993</v>
      </c>
      <c r="M95" s="140">
        <f t="shared" si="6"/>
        <v>102544</v>
      </c>
    </row>
    <row r="96" spans="1:13" s="137" customFormat="1" ht="12.75">
      <c r="A96" s="122"/>
      <c r="B96" s="142"/>
      <c r="C96" s="142"/>
      <c r="D96" s="134"/>
      <c r="E96" s="134"/>
      <c r="F96" s="134"/>
      <c r="G96" s="134"/>
      <c r="H96" s="134"/>
      <c r="I96" s="134"/>
      <c r="J96" s="134"/>
      <c r="K96" s="134"/>
      <c r="L96" s="134"/>
      <c r="M96" s="134"/>
    </row>
    <row r="97" spans="1:13" s="137" customFormat="1" ht="12.75">
      <c r="A97" s="134"/>
      <c r="B97" s="122" t="s">
        <v>492</v>
      </c>
      <c r="I97" s="143" t="s">
        <v>446</v>
      </c>
    </row>
    <row r="98" spans="1:13" s="137" customFormat="1" ht="12.75">
      <c r="B98" s="142"/>
      <c r="C98" s="134"/>
      <c r="D98" s="134"/>
      <c r="E98" s="144" t="s">
        <v>473</v>
      </c>
      <c r="F98" s="144" t="s">
        <v>474</v>
      </c>
      <c r="G98" s="144" t="s">
        <v>475</v>
      </c>
      <c r="H98" s="144" t="s">
        <v>476</v>
      </c>
      <c r="I98" s="144" t="s">
        <v>477</v>
      </c>
      <c r="J98" s="130" t="s">
        <v>478</v>
      </c>
      <c r="K98" s="130" t="s">
        <v>479</v>
      </c>
      <c r="L98" s="134"/>
      <c r="M98" s="144" t="s">
        <v>480</v>
      </c>
    </row>
    <row r="99" spans="1:13" s="137" customFormat="1" ht="12.75">
      <c r="B99" s="142"/>
      <c r="C99" s="144" t="s">
        <v>481</v>
      </c>
      <c r="D99" s="144" t="s">
        <v>482</v>
      </c>
      <c r="E99" s="144" t="s">
        <v>483</v>
      </c>
      <c r="F99" s="144" t="s">
        <v>483</v>
      </c>
      <c r="G99" s="144" t="s">
        <v>484</v>
      </c>
      <c r="H99" s="144" t="s">
        <v>484</v>
      </c>
      <c r="I99" s="144" t="s">
        <v>485</v>
      </c>
      <c r="J99" s="130" t="s">
        <v>486</v>
      </c>
      <c r="K99" s="144" t="s">
        <v>487</v>
      </c>
      <c r="L99" s="144" t="s">
        <v>459</v>
      </c>
      <c r="M99" s="144" t="s">
        <v>488</v>
      </c>
    </row>
    <row r="100" spans="1:13" s="137" customFormat="1" ht="12.75">
      <c r="B100" s="142"/>
      <c r="C100" s="134"/>
      <c r="D100" s="134"/>
      <c r="E100" s="144" t="str">
        <f>"(0)"</f>
        <v>(0)</v>
      </c>
      <c r="F100" s="144" t="str">
        <f>"(1)"</f>
        <v>(1)</v>
      </c>
      <c r="G100" s="144" t="str">
        <f>"(2)"</f>
        <v>(2)</v>
      </c>
      <c r="H100" s="144" t="str">
        <f>"(3)"</f>
        <v>(3)</v>
      </c>
      <c r="I100" s="144" t="str">
        <f>"(4)"</f>
        <v>(4)</v>
      </c>
      <c r="J100" s="144" t="str">
        <f>"(5)"</f>
        <v>(5)</v>
      </c>
      <c r="K100" s="144" t="str">
        <f>"(7)"</f>
        <v>(7)</v>
      </c>
      <c r="L100" s="144" t="str">
        <f>"(8)"</f>
        <v>(8)</v>
      </c>
      <c r="M100" s="144" t="str">
        <f>"(9)"</f>
        <v>(9)</v>
      </c>
    </row>
    <row r="101" spans="1:13" s="137" customFormat="1" ht="12.75">
      <c r="B101" s="133">
        <v>11</v>
      </c>
      <c r="C101" s="134" t="s">
        <v>169</v>
      </c>
      <c r="D101" s="135">
        <f t="shared" ref="D101:D111" si="7">SUM(E101:M101)</f>
        <v>52373.47</v>
      </c>
      <c r="E101" s="145"/>
      <c r="F101" s="136" t="s">
        <v>489</v>
      </c>
      <c r="G101" s="136" t="s">
        <v>489</v>
      </c>
      <c r="H101" s="136" t="s">
        <v>489</v>
      </c>
      <c r="I101" s="136" t="s">
        <v>489</v>
      </c>
      <c r="J101" s="146">
        <v>562.64</v>
      </c>
      <c r="K101" s="146">
        <v>38726.800000000003</v>
      </c>
      <c r="L101" s="146">
        <v>13084.03</v>
      </c>
      <c r="M101" s="146"/>
    </row>
    <row r="102" spans="1:13" s="137" customFormat="1" ht="12.75">
      <c r="B102" s="133">
        <v>12</v>
      </c>
      <c r="C102" s="134" t="s">
        <v>170</v>
      </c>
      <c r="D102" s="135">
        <f t="shared" si="7"/>
        <v>622900.54999999993</v>
      </c>
      <c r="E102" s="145">
        <v>6277.22</v>
      </c>
      <c r="F102" s="136" t="s">
        <v>489</v>
      </c>
      <c r="G102" s="146">
        <v>182341.53</v>
      </c>
      <c r="H102" s="145">
        <v>194655.5</v>
      </c>
      <c r="I102" s="146">
        <v>109723.49</v>
      </c>
      <c r="J102" s="146">
        <v>14904.08</v>
      </c>
      <c r="K102" s="146">
        <v>90909.52</v>
      </c>
      <c r="L102" s="146">
        <v>24089.21</v>
      </c>
      <c r="M102" s="146"/>
    </row>
    <row r="103" spans="1:13" s="137" customFormat="1" ht="12.75">
      <c r="B103" s="133">
        <v>13</v>
      </c>
      <c r="C103" s="134" t="s">
        <v>171</v>
      </c>
      <c r="D103" s="135">
        <f t="shared" si="7"/>
        <v>423539.97999999992</v>
      </c>
      <c r="E103" s="145">
        <v>5586.93</v>
      </c>
      <c r="F103" s="136" t="s">
        <v>489</v>
      </c>
      <c r="G103" s="146"/>
      <c r="H103" s="145">
        <v>243277.78</v>
      </c>
      <c r="I103" s="146">
        <v>85582.5</v>
      </c>
      <c r="J103" s="146">
        <v>6769.05</v>
      </c>
      <c r="K103" s="146">
        <v>74495.66</v>
      </c>
      <c r="L103" s="146">
        <v>7828.06</v>
      </c>
      <c r="M103" s="146"/>
    </row>
    <row r="104" spans="1:13" s="137" customFormat="1" ht="12.75">
      <c r="B104" s="133">
        <v>14</v>
      </c>
      <c r="C104" s="134" t="s">
        <v>172</v>
      </c>
      <c r="D104" s="135">
        <f t="shared" si="7"/>
        <v>88080.47</v>
      </c>
      <c r="E104" s="145">
        <v>1555.05</v>
      </c>
      <c r="F104" s="136" t="s">
        <v>489</v>
      </c>
      <c r="G104" s="146"/>
      <c r="H104" s="145">
        <v>59150.07</v>
      </c>
      <c r="I104" s="146">
        <v>23575.01</v>
      </c>
      <c r="J104" s="146">
        <v>135.37</v>
      </c>
      <c r="K104" s="146">
        <v>2701.61</v>
      </c>
      <c r="L104" s="146">
        <v>963.36</v>
      </c>
      <c r="M104" s="146"/>
    </row>
    <row r="105" spans="1:13" s="137" customFormat="1" ht="12.75">
      <c r="B105" s="133">
        <v>15</v>
      </c>
      <c r="C105" s="134" t="s">
        <v>143</v>
      </c>
      <c r="D105" s="135">
        <f t="shared" si="7"/>
        <v>86044.4</v>
      </c>
      <c r="E105" s="145">
        <v>2437.35</v>
      </c>
      <c r="F105" s="136" t="s">
        <v>489</v>
      </c>
      <c r="G105" s="146"/>
      <c r="H105" s="145">
        <v>48389.96</v>
      </c>
      <c r="I105" s="146">
        <v>18035.93</v>
      </c>
      <c r="J105" s="146">
        <v>1265.6400000000001</v>
      </c>
      <c r="K105" s="146">
        <v>10530.34</v>
      </c>
      <c r="L105" s="146">
        <v>5385.18</v>
      </c>
      <c r="M105" s="146"/>
    </row>
    <row r="106" spans="1:13" s="137" customFormat="1" ht="12.75">
      <c r="B106" s="133">
        <v>16</v>
      </c>
      <c r="C106" s="134" t="s">
        <v>174</v>
      </c>
      <c r="D106" s="135">
        <f t="shared" si="7"/>
        <v>0</v>
      </c>
      <c r="E106" s="145"/>
      <c r="F106" s="136" t="s">
        <v>489</v>
      </c>
      <c r="G106" s="146"/>
      <c r="H106" s="145"/>
      <c r="I106" s="146"/>
      <c r="J106" s="146"/>
      <c r="K106" s="146"/>
      <c r="L106" s="146"/>
      <c r="M106" s="146"/>
    </row>
    <row r="107" spans="1:13" s="137" customFormat="1" ht="12.75">
      <c r="B107" s="133">
        <v>17</v>
      </c>
      <c r="C107" s="134" t="s">
        <v>176</v>
      </c>
      <c r="D107" s="135">
        <f t="shared" si="7"/>
        <v>0</v>
      </c>
      <c r="E107" s="145"/>
      <c r="F107" s="136" t="s">
        <v>489</v>
      </c>
      <c r="G107" s="146"/>
      <c r="H107" s="145"/>
      <c r="I107" s="146"/>
      <c r="J107" s="146"/>
      <c r="K107" s="146"/>
      <c r="L107" s="146"/>
      <c r="M107" s="146"/>
    </row>
    <row r="108" spans="1:13" s="137" customFormat="1" ht="12.75">
      <c r="B108" s="133">
        <v>22</v>
      </c>
      <c r="C108" s="134" t="s">
        <v>179</v>
      </c>
      <c r="D108" s="135">
        <f t="shared" si="7"/>
        <v>48432.789999999994</v>
      </c>
      <c r="E108" s="145">
        <v>49.89</v>
      </c>
      <c r="F108" s="136" t="s">
        <v>489</v>
      </c>
      <c r="G108" s="146">
        <v>9405.2000000000007</v>
      </c>
      <c r="H108" s="145">
        <v>15809.4</v>
      </c>
      <c r="I108" s="146">
        <v>7721.18</v>
      </c>
      <c r="J108" s="146">
        <v>5167.8999999999996</v>
      </c>
      <c r="K108" s="146">
        <v>4212.13</v>
      </c>
      <c r="L108" s="146">
        <v>6067.09</v>
      </c>
      <c r="M108" s="146"/>
    </row>
    <row r="109" spans="1:13" s="137" customFormat="1" ht="12.75">
      <c r="B109" s="133">
        <v>23</v>
      </c>
      <c r="C109" s="134" t="s">
        <v>180</v>
      </c>
      <c r="D109" s="135">
        <f t="shared" si="7"/>
        <v>77659.98000000001</v>
      </c>
      <c r="E109" s="145">
        <v>269.89999999999998</v>
      </c>
      <c r="F109" s="136" t="s">
        <v>489</v>
      </c>
      <c r="G109" s="146"/>
      <c r="H109" s="145">
        <v>50403.94</v>
      </c>
      <c r="I109" s="146">
        <v>20009.77</v>
      </c>
      <c r="J109" s="146">
        <v>1018.46</v>
      </c>
      <c r="K109" s="146">
        <v>5957.91</v>
      </c>
      <c r="L109" s="146"/>
      <c r="M109" s="146"/>
    </row>
    <row r="110" spans="1:13" s="137" customFormat="1" ht="12.75">
      <c r="B110" s="133">
        <v>89</v>
      </c>
      <c r="C110" s="134" t="s">
        <v>565</v>
      </c>
      <c r="D110" s="135">
        <f t="shared" si="7"/>
        <v>0</v>
      </c>
      <c r="E110" s="145"/>
      <c r="F110" s="136" t="s">
        <v>489</v>
      </c>
      <c r="G110" s="154" t="s">
        <v>489</v>
      </c>
      <c r="H110" s="157" t="s">
        <v>489</v>
      </c>
      <c r="I110" s="154" t="s">
        <v>489</v>
      </c>
      <c r="J110" s="154" t="s">
        <v>489</v>
      </c>
      <c r="K110" s="154" t="s">
        <v>489</v>
      </c>
      <c r="L110" s="154" t="s">
        <v>489</v>
      </c>
    </row>
    <row r="111" spans="1:13" s="137" customFormat="1" ht="12.75">
      <c r="B111" s="133">
        <v>98</v>
      </c>
      <c r="C111" s="134" t="s">
        <v>127</v>
      </c>
      <c r="D111" s="135">
        <f t="shared" si="7"/>
        <v>280783.59999999998</v>
      </c>
      <c r="E111" s="146"/>
      <c r="F111" s="136" t="s">
        <v>489</v>
      </c>
      <c r="G111" s="136"/>
      <c r="H111" s="136"/>
      <c r="I111" s="136">
        <f>-912403.4+917014+276173</f>
        <v>280783.59999999998</v>
      </c>
      <c r="J111" s="136"/>
      <c r="K111" s="146"/>
      <c r="L111" s="136"/>
      <c r="M111" s="136"/>
    </row>
    <row r="112" spans="1:13" s="137" customFormat="1" ht="15">
      <c r="B112" s="133">
        <v>99</v>
      </c>
      <c r="C112" s="134" t="s">
        <v>444</v>
      </c>
      <c r="D112" s="119">
        <f>SUM(E112:F112)</f>
        <v>0</v>
      </c>
      <c r="E112" s="119"/>
      <c r="F112" s="119"/>
      <c r="G112" s="138" t="s">
        <v>489</v>
      </c>
      <c r="H112" s="138" t="s">
        <v>489</v>
      </c>
      <c r="I112" s="138" t="s">
        <v>489</v>
      </c>
      <c r="J112" s="138" t="s">
        <v>489</v>
      </c>
      <c r="K112" s="138" t="s">
        <v>489</v>
      </c>
      <c r="L112" s="138" t="s">
        <v>489</v>
      </c>
      <c r="M112" s="138" t="s">
        <v>489</v>
      </c>
    </row>
    <row r="113" spans="1:13" s="141" customFormat="1" ht="15">
      <c r="A113" s="137"/>
      <c r="B113" s="147"/>
      <c r="C113" s="122" t="s">
        <v>491</v>
      </c>
      <c r="D113" s="140">
        <f>SUM(D101:D112)</f>
        <v>1679815.2399999998</v>
      </c>
      <c r="E113" s="140">
        <f t="shared" ref="E113:M113" si="8">SUM(E101:E112)</f>
        <v>16176.34</v>
      </c>
      <c r="F113" s="140">
        <f t="shared" si="8"/>
        <v>0</v>
      </c>
      <c r="G113" s="140">
        <f t="shared" si="8"/>
        <v>191746.73</v>
      </c>
      <c r="H113" s="140">
        <f t="shared" si="8"/>
        <v>611686.65000000014</v>
      </c>
      <c r="I113" s="140">
        <f>SUM(I101:I112)</f>
        <v>545431.48</v>
      </c>
      <c r="J113" s="140">
        <f t="shared" si="8"/>
        <v>29823.14</v>
      </c>
      <c r="K113" s="140">
        <f t="shared" si="8"/>
        <v>227533.97</v>
      </c>
      <c r="L113" s="140">
        <f t="shared" si="8"/>
        <v>57416.929999999993</v>
      </c>
      <c r="M113" s="140">
        <f t="shared" si="8"/>
        <v>0</v>
      </c>
    </row>
    <row r="114" spans="1:13" s="137" customFormat="1" ht="12.75">
      <c r="A114" s="141"/>
      <c r="B114" s="148"/>
    </row>
    <row r="115" spans="1:13" s="137" customFormat="1" ht="12.75">
      <c r="B115" s="149"/>
    </row>
    <row r="116" spans="1:13" s="137" customFormat="1" ht="12.75">
      <c r="B116" s="122" t="s">
        <v>493</v>
      </c>
      <c r="I116" s="143" t="s">
        <v>446</v>
      </c>
    </row>
    <row r="117" spans="1:13" s="137" customFormat="1" ht="12.75">
      <c r="B117" s="142"/>
      <c r="C117" s="134"/>
      <c r="D117" s="134"/>
      <c r="E117" s="144" t="s">
        <v>473</v>
      </c>
      <c r="F117" s="144" t="s">
        <v>474</v>
      </c>
      <c r="G117" s="144" t="s">
        <v>475</v>
      </c>
      <c r="H117" s="144" t="s">
        <v>476</v>
      </c>
      <c r="I117" s="144" t="s">
        <v>477</v>
      </c>
      <c r="J117" s="130" t="s">
        <v>478</v>
      </c>
      <c r="K117" s="130" t="s">
        <v>479</v>
      </c>
      <c r="L117" s="134"/>
      <c r="M117" s="144" t="s">
        <v>480</v>
      </c>
    </row>
    <row r="118" spans="1:13" s="137" customFormat="1" ht="12.75">
      <c r="B118" s="142"/>
      <c r="C118" s="144" t="s">
        <v>481</v>
      </c>
      <c r="D118" s="144" t="s">
        <v>482</v>
      </c>
      <c r="E118" s="144" t="s">
        <v>483</v>
      </c>
      <c r="F118" s="144" t="s">
        <v>483</v>
      </c>
      <c r="G118" s="144" t="s">
        <v>484</v>
      </c>
      <c r="H118" s="144" t="s">
        <v>484</v>
      </c>
      <c r="I118" s="144" t="s">
        <v>485</v>
      </c>
      <c r="J118" s="130" t="s">
        <v>486</v>
      </c>
      <c r="K118" s="144" t="s">
        <v>487</v>
      </c>
      <c r="L118" s="144" t="s">
        <v>459</v>
      </c>
      <c r="M118" s="144" t="s">
        <v>488</v>
      </c>
    </row>
    <row r="119" spans="1:13" s="137" customFormat="1" ht="12.75">
      <c r="B119" s="142"/>
      <c r="C119" s="134"/>
      <c r="D119" s="134"/>
      <c r="E119" s="144" t="str">
        <f>"(0)"</f>
        <v>(0)</v>
      </c>
      <c r="F119" s="144" t="str">
        <f>"(1)"</f>
        <v>(1)</v>
      </c>
      <c r="G119" s="144" t="str">
        <f>"(2)"</f>
        <v>(2)</v>
      </c>
      <c r="H119" s="144" t="str">
        <f>"(3)"</f>
        <v>(3)</v>
      </c>
      <c r="I119" s="144" t="str">
        <f>"(4)"</f>
        <v>(4)</v>
      </c>
      <c r="J119" s="144" t="str">
        <f>"(5)"</f>
        <v>(5)</v>
      </c>
      <c r="K119" s="144" t="str">
        <f>"(7)"</f>
        <v>(7)</v>
      </c>
      <c r="L119" s="144" t="str">
        <f>"(8)"</f>
        <v>(8)</v>
      </c>
      <c r="M119" s="144" t="str">
        <f>"(9)"</f>
        <v>(9)</v>
      </c>
    </row>
    <row r="120" spans="1:13" s="137" customFormat="1" ht="12.75">
      <c r="B120" s="133">
        <v>60</v>
      </c>
      <c r="C120" s="134" t="s">
        <v>190</v>
      </c>
      <c r="D120" s="135">
        <f t="shared" ref="D120:D126" si="9">SUM(E120:M120)</f>
        <v>210539.7</v>
      </c>
      <c r="E120" s="146">
        <f>0.81+182.22</f>
        <v>183.03</v>
      </c>
      <c r="F120" s="136" t="s">
        <v>489</v>
      </c>
      <c r="G120" s="146">
        <v>14568.79</v>
      </c>
      <c r="H120" s="146">
        <v>44452.97</v>
      </c>
      <c r="I120" s="146">
        <v>25910.54</v>
      </c>
      <c r="J120" s="146">
        <f>11862.64+810.3</f>
        <v>12672.939999999999</v>
      </c>
      <c r="K120" s="146">
        <f>91246.96+15740.77+5732.81</f>
        <v>112720.54000000001</v>
      </c>
      <c r="L120" s="146">
        <v>30.89</v>
      </c>
      <c r="M120" s="146"/>
    </row>
    <row r="121" spans="1:13" s="137" customFormat="1" ht="12.75">
      <c r="B121" s="133">
        <v>73</v>
      </c>
      <c r="C121" s="134" t="s">
        <v>109</v>
      </c>
      <c r="D121" s="135">
        <f t="shared" si="9"/>
        <v>-6319.5799999999981</v>
      </c>
      <c r="E121" s="146"/>
      <c r="F121" s="146">
        <v>-58056.9</v>
      </c>
      <c r="G121" s="146"/>
      <c r="H121" s="146">
        <v>7145.86</v>
      </c>
      <c r="I121" s="146">
        <v>2382</v>
      </c>
      <c r="J121" s="146">
        <v>15367.23</v>
      </c>
      <c r="K121" s="146">
        <v>26842.23</v>
      </c>
      <c r="L121" s="146"/>
      <c r="M121" s="146"/>
    </row>
    <row r="122" spans="1:13" s="137" customFormat="1" ht="12.75">
      <c r="B122" s="133">
        <v>75</v>
      </c>
      <c r="C122" s="134" t="s">
        <v>122</v>
      </c>
      <c r="D122" s="135">
        <f t="shared" si="9"/>
        <v>0</v>
      </c>
      <c r="E122" s="146"/>
      <c r="F122" s="146"/>
      <c r="G122" s="146"/>
      <c r="H122" s="146"/>
      <c r="I122" s="146"/>
      <c r="J122" s="146"/>
      <c r="K122" s="146"/>
      <c r="L122" s="146"/>
      <c r="M122" s="146"/>
    </row>
    <row r="123" spans="1:13" s="137" customFormat="1" ht="12.75">
      <c r="B123" s="133">
        <v>83</v>
      </c>
      <c r="C123" s="134" t="s">
        <v>124</v>
      </c>
      <c r="D123" s="135">
        <f t="shared" si="9"/>
        <v>133154.84</v>
      </c>
      <c r="E123" s="146"/>
      <c r="F123" s="136" t="s">
        <v>489</v>
      </c>
      <c r="G123" s="136" t="s">
        <v>489</v>
      </c>
      <c r="H123" s="136" t="s">
        <v>489</v>
      </c>
      <c r="I123" s="136" t="s">
        <v>489</v>
      </c>
      <c r="J123" s="136" t="s">
        <v>489</v>
      </c>
      <c r="K123" s="146">
        <v>133154.84</v>
      </c>
      <c r="L123" s="136" t="s">
        <v>489</v>
      </c>
      <c r="M123" s="136" t="s">
        <v>489</v>
      </c>
    </row>
    <row r="124" spans="1:13" s="137" customFormat="1" ht="12.75">
      <c r="B124" s="133">
        <v>84</v>
      </c>
      <c r="C124" s="134" t="s">
        <v>126</v>
      </c>
      <c r="D124" s="135">
        <f t="shared" si="9"/>
        <v>0</v>
      </c>
      <c r="E124" s="146"/>
      <c r="F124" s="136" t="s">
        <v>489</v>
      </c>
      <c r="G124" s="136" t="s">
        <v>489</v>
      </c>
      <c r="H124" s="136" t="s">
        <v>489</v>
      </c>
      <c r="I124" s="136" t="s">
        <v>489</v>
      </c>
      <c r="J124" s="136" t="s">
        <v>489</v>
      </c>
      <c r="K124" s="146"/>
      <c r="L124" s="136" t="s">
        <v>489</v>
      </c>
      <c r="M124" s="136" t="s">
        <v>489</v>
      </c>
    </row>
    <row r="125" spans="1:13" s="137" customFormat="1" ht="12.75">
      <c r="B125" s="133">
        <v>89</v>
      </c>
      <c r="C125" s="134" t="s">
        <v>565</v>
      </c>
      <c r="D125" s="135">
        <f t="shared" si="9"/>
        <v>102544</v>
      </c>
      <c r="E125" s="145"/>
      <c r="F125" s="136"/>
      <c r="G125" s="154" t="s">
        <v>489</v>
      </c>
      <c r="H125" s="157" t="s">
        <v>489</v>
      </c>
      <c r="I125" s="154" t="s">
        <v>489</v>
      </c>
      <c r="J125" s="154" t="s">
        <v>489</v>
      </c>
      <c r="K125" s="154" t="s">
        <v>489</v>
      </c>
      <c r="L125" s="154" t="s">
        <v>489</v>
      </c>
      <c r="M125" s="137">
        <v>102544</v>
      </c>
    </row>
    <row r="126" spans="1:13" s="137" customFormat="1" ht="12.75">
      <c r="B126" s="133">
        <v>98</v>
      </c>
      <c r="C126" s="134" t="s">
        <v>127</v>
      </c>
      <c r="D126" s="135">
        <f t="shared" si="9"/>
        <v>133810.02000000002</v>
      </c>
      <c r="E126" s="146"/>
      <c r="F126" s="136"/>
      <c r="G126" s="136"/>
      <c r="H126" s="136">
        <v>56487.11</v>
      </c>
      <c r="I126" s="136">
        <v>29672.09</v>
      </c>
      <c r="J126" s="136">
        <v>17442.330000000002</v>
      </c>
      <c r="K126" s="146">
        <v>29637.73</v>
      </c>
      <c r="L126" s="136">
        <v>570.76</v>
      </c>
      <c r="M126" s="136"/>
    </row>
    <row r="127" spans="1:13" s="137" customFormat="1" ht="15">
      <c r="B127" s="133">
        <v>99</v>
      </c>
      <c r="C127" s="134" t="s">
        <v>444</v>
      </c>
      <c r="D127" s="119">
        <f>SUM(E127:F127)</f>
        <v>0</v>
      </c>
      <c r="E127" s="119"/>
      <c r="F127" s="119"/>
      <c r="G127" s="138" t="s">
        <v>489</v>
      </c>
      <c r="H127" s="138" t="s">
        <v>489</v>
      </c>
      <c r="I127" s="138" t="s">
        <v>489</v>
      </c>
      <c r="J127" s="138" t="s">
        <v>489</v>
      </c>
      <c r="K127" s="138" t="s">
        <v>489</v>
      </c>
      <c r="L127" s="138" t="s">
        <v>489</v>
      </c>
      <c r="M127" s="138" t="s">
        <v>489</v>
      </c>
    </row>
    <row r="128" spans="1:13" s="141" customFormat="1" ht="15">
      <c r="A128" s="137"/>
      <c r="B128" s="147"/>
      <c r="C128" s="122" t="s">
        <v>491</v>
      </c>
      <c r="D128" s="140">
        <f>SUM(D120:D127)</f>
        <v>573728.98</v>
      </c>
      <c r="E128" s="140">
        <f t="shared" ref="E128:M128" si="10">SUM(E120:E127)</f>
        <v>183.03</v>
      </c>
      <c r="F128" s="140">
        <f t="shared" si="10"/>
        <v>-58056.9</v>
      </c>
      <c r="G128" s="140">
        <f t="shared" si="10"/>
        <v>14568.79</v>
      </c>
      <c r="H128" s="140">
        <f t="shared" si="10"/>
        <v>108085.94</v>
      </c>
      <c r="I128" s="140">
        <f t="shared" si="10"/>
        <v>57964.630000000005</v>
      </c>
      <c r="J128" s="140">
        <f t="shared" si="10"/>
        <v>45482.5</v>
      </c>
      <c r="K128" s="140">
        <f t="shared" si="10"/>
        <v>302355.33999999997</v>
      </c>
      <c r="L128" s="140">
        <f t="shared" si="10"/>
        <v>601.65</v>
      </c>
      <c r="M128" s="140">
        <f t="shared" si="10"/>
        <v>102544</v>
      </c>
    </row>
    <row r="129" spans="1:13" s="137" customFormat="1" ht="12.75">
      <c r="A129" s="141"/>
      <c r="B129" s="133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</row>
    <row r="130" spans="1:13" s="137" customFormat="1" ht="12.75">
      <c r="B130" s="133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</row>
    <row r="131" spans="1:13" s="137" customFormat="1" ht="12.75">
      <c r="B131" s="150" t="s">
        <v>494</v>
      </c>
      <c r="C131" s="134"/>
      <c r="D131" s="134"/>
      <c r="E131" s="134"/>
      <c r="F131" s="134"/>
      <c r="G131" s="134"/>
      <c r="H131" s="134"/>
      <c r="I131" s="144" t="s">
        <v>446</v>
      </c>
      <c r="J131" s="134"/>
      <c r="K131" s="134"/>
      <c r="L131" s="134"/>
      <c r="M131" s="134"/>
    </row>
    <row r="132" spans="1:13" s="137" customFormat="1" ht="12.75">
      <c r="B132" s="133"/>
      <c r="C132" s="134"/>
      <c r="D132" s="134"/>
      <c r="E132" s="144" t="s">
        <v>473</v>
      </c>
      <c r="F132" s="144" t="s">
        <v>474</v>
      </c>
      <c r="G132" s="144" t="s">
        <v>475</v>
      </c>
      <c r="H132" s="144" t="s">
        <v>476</v>
      </c>
      <c r="I132" s="144" t="s">
        <v>477</v>
      </c>
      <c r="J132" s="130" t="s">
        <v>478</v>
      </c>
      <c r="K132" s="144" t="s">
        <v>479</v>
      </c>
      <c r="L132" s="134"/>
      <c r="M132" s="144" t="s">
        <v>480</v>
      </c>
    </row>
    <row r="133" spans="1:13" s="137" customFormat="1" ht="12.75">
      <c r="B133" s="133"/>
      <c r="C133" s="144" t="s">
        <v>481</v>
      </c>
      <c r="D133" s="144" t="s">
        <v>482</v>
      </c>
      <c r="E133" s="144" t="s">
        <v>483</v>
      </c>
      <c r="F133" s="144" t="s">
        <v>483</v>
      </c>
      <c r="G133" s="144" t="s">
        <v>484</v>
      </c>
      <c r="H133" s="144" t="s">
        <v>484</v>
      </c>
      <c r="I133" s="144" t="s">
        <v>485</v>
      </c>
      <c r="J133" s="130" t="s">
        <v>486</v>
      </c>
      <c r="K133" s="144" t="s">
        <v>487</v>
      </c>
      <c r="L133" s="144" t="s">
        <v>459</v>
      </c>
      <c r="M133" s="144" t="s">
        <v>488</v>
      </c>
    </row>
    <row r="134" spans="1:13" s="137" customFormat="1" ht="12.75">
      <c r="B134" s="133"/>
      <c r="C134" s="134"/>
      <c r="D134" s="134"/>
      <c r="E134" s="144" t="str">
        <f>"(0)"</f>
        <v>(0)</v>
      </c>
      <c r="F134" s="144" t="str">
        <f>"(1)"</f>
        <v>(1)</v>
      </c>
      <c r="G134" s="144" t="str">
        <f>"(2)"</f>
        <v>(2)</v>
      </c>
      <c r="H134" s="144" t="str">
        <f>"(3)"</f>
        <v>(3)</v>
      </c>
      <c r="I134" s="144" t="str">
        <f>"(4)"</f>
        <v>(4)</v>
      </c>
      <c r="J134" s="144" t="str">
        <f>"(5)"</f>
        <v>(5)</v>
      </c>
      <c r="K134" s="144" t="str">
        <f>"(7)"</f>
        <v>(7)</v>
      </c>
      <c r="L134" s="144" t="str">
        <f>"(8)"</f>
        <v>(8)</v>
      </c>
      <c r="M134" s="144" t="str">
        <f>"(9)"</f>
        <v>(9)</v>
      </c>
    </row>
    <row r="135" spans="1:13" s="137" customFormat="1" ht="12.75">
      <c r="B135" s="133">
        <v>21</v>
      </c>
      <c r="C135" s="134" t="s">
        <v>175</v>
      </c>
      <c r="D135" s="135">
        <f t="shared" ref="D135:D141" si="11">SUM(E135:M135)</f>
        <v>0</v>
      </c>
      <c r="E135" s="146"/>
      <c r="F135" s="136" t="s">
        <v>489</v>
      </c>
      <c r="G135" s="146"/>
      <c r="H135" s="146"/>
      <c r="I135" s="146"/>
      <c r="J135" s="146"/>
      <c r="K135" s="146"/>
      <c r="L135" s="146"/>
      <c r="M135" s="146"/>
    </row>
    <row r="136" spans="1:13" s="137" customFormat="1" ht="12.75">
      <c r="B136" s="133">
        <v>27</v>
      </c>
      <c r="C136" s="134" t="s">
        <v>182</v>
      </c>
      <c r="D136" s="135">
        <f t="shared" si="11"/>
        <v>0</v>
      </c>
      <c r="E136" s="146"/>
      <c r="F136" s="136" t="s">
        <v>489</v>
      </c>
      <c r="G136" s="146"/>
      <c r="H136" s="146"/>
      <c r="I136" s="146"/>
      <c r="J136" s="146"/>
      <c r="K136" s="146"/>
      <c r="L136" s="146"/>
      <c r="M136" s="146"/>
    </row>
    <row r="137" spans="1:13" s="137" customFormat="1" ht="12.75">
      <c r="B137" s="133">
        <v>60</v>
      </c>
      <c r="C137" s="134" t="s">
        <v>190</v>
      </c>
      <c r="D137" s="135">
        <f t="shared" si="11"/>
        <v>0</v>
      </c>
      <c r="E137" s="146"/>
      <c r="F137" s="136" t="s">
        <v>489</v>
      </c>
      <c r="G137" s="146"/>
      <c r="H137" s="146"/>
      <c r="I137" s="146"/>
      <c r="J137" s="146"/>
      <c r="K137" s="146"/>
      <c r="L137" s="146"/>
      <c r="M137" s="146"/>
    </row>
    <row r="138" spans="1:13" s="137" customFormat="1" ht="12.75">
      <c r="B138" s="133">
        <v>83</v>
      </c>
      <c r="C138" s="134" t="s">
        <v>124</v>
      </c>
      <c r="D138" s="135">
        <f t="shared" si="11"/>
        <v>0</v>
      </c>
      <c r="E138" s="146"/>
      <c r="F138" s="136" t="s">
        <v>489</v>
      </c>
      <c r="G138" s="136" t="s">
        <v>489</v>
      </c>
      <c r="H138" s="136" t="s">
        <v>489</v>
      </c>
      <c r="I138" s="136" t="s">
        <v>489</v>
      </c>
      <c r="J138" s="136" t="s">
        <v>489</v>
      </c>
      <c r="K138" s="146"/>
      <c r="L138" s="136" t="s">
        <v>489</v>
      </c>
      <c r="M138" s="136" t="s">
        <v>489</v>
      </c>
    </row>
    <row r="139" spans="1:13" s="137" customFormat="1" ht="12.75">
      <c r="B139" s="133">
        <v>89</v>
      </c>
      <c r="C139" s="134" t="s">
        <v>565</v>
      </c>
      <c r="D139" s="135">
        <f t="shared" si="11"/>
        <v>0</v>
      </c>
      <c r="E139" s="145"/>
      <c r="F139" s="136" t="s">
        <v>489</v>
      </c>
      <c r="G139" s="154" t="s">
        <v>489</v>
      </c>
      <c r="H139" s="157" t="s">
        <v>489</v>
      </c>
      <c r="I139" s="154" t="s">
        <v>489</v>
      </c>
      <c r="J139" s="154" t="s">
        <v>489</v>
      </c>
      <c r="K139" s="154" t="s">
        <v>489</v>
      </c>
      <c r="L139" s="154" t="s">
        <v>489</v>
      </c>
    </row>
    <row r="140" spans="1:13" s="137" customFormat="1" ht="12.75">
      <c r="B140" s="133">
        <v>98</v>
      </c>
      <c r="C140" s="134" t="s">
        <v>127</v>
      </c>
      <c r="D140" s="135">
        <f t="shared" si="11"/>
        <v>27048.239999999998</v>
      </c>
      <c r="E140" s="146"/>
      <c r="F140" s="136" t="s">
        <v>489</v>
      </c>
      <c r="G140" s="146"/>
      <c r="H140" s="146">
        <v>2610.66</v>
      </c>
      <c r="I140" s="146">
        <v>839.67</v>
      </c>
      <c r="J140" s="146"/>
      <c r="K140" s="146">
        <v>23597.91</v>
      </c>
      <c r="L140" s="146"/>
      <c r="M140" s="146"/>
    </row>
    <row r="141" spans="1:13" s="137" customFormat="1" ht="15">
      <c r="B141" s="133">
        <v>99</v>
      </c>
      <c r="C141" s="134" t="s">
        <v>444</v>
      </c>
      <c r="D141" s="119">
        <f t="shared" si="11"/>
        <v>0</v>
      </c>
      <c r="E141" s="119"/>
      <c r="F141" s="119"/>
      <c r="G141" s="138" t="s">
        <v>489</v>
      </c>
      <c r="H141" s="138" t="s">
        <v>489</v>
      </c>
      <c r="I141" s="138" t="s">
        <v>489</v>
      </c>
      <c r="J141" s="138" t="s">
        <v>489</v>
      </c>
      <c r="K141" s="138" t="s">
        <v>489</v>
      </c>
      <c r="L141" s="138" t="s">
        <v>489</v>
      </c>
      <c r="M141" s="138" t="s">
        <v>489</v>
      </c>
    </row>
    <row r="142" spans="1:13" s="141" customFormat="1" ht="15">
      <c r="A142" s="137"/>
      <c r="B142" s="139"/>
      <c r="C142" s="122" t="s">
        <v>491</v>
      </c>
      <c r="D142" s="140">
        <f t="shared" ref="D142:M142" si="12">SUM(D135:D141)</f>
        <v>27048.239999999998</v>
      </c>
      <c r="E142" s="140">
        <f t="shared" si="12"/>
        <v>0</v>
      </c>
      <c r="F142" s="140">
        <f t="shared" si="12"/>
        <v>0</v>
      </c>
      <c r="G142" s="140">
        <f t="shared" si="12"/>
        <v>0</v>
      </c>
      <c r="H142" s="140">
        <f t="shared" si="12"/>
        <v>2610.66</v>
      </c>
      <c r="I142" s="140">
        <f t="shared" si="12"/>
        <v>839.67</v>
      </c>
      <c r="J142" s="140">
        <f t="shared" si="12"/>
        <v>0</v>
      </c>
      <c r="K142" s="140">
        <f t="shared" si="12"/>
        <v>23597.91</v>
      </c>
      <c r="L142" s="140">
        <f t="shared" si="12"/>
        <v>0</v>
      </c>
      <c r="M142" s="140">
        <f t="shared" si="12"/>
        <v>0</v>
      </c>
    </row>
    <row r="143" spans="1:13" s="137" customFormat="1" ht="12.75">
      <c r="A143" s="141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</row>
    <row r="144" spans="1:13" s="137" customFormat="1" ht="12.75">
      <c r="B144" s="142" t="s">
        <v>191</v>
      </c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</row>
    <row r="145" spans="1:13" s="137" customFormat="1" ht="12.75">
      <c r="B145" s="122" t="s">
        <v>495</v>
      </c>
      <c r="C145" s="134"/>
      <c r="D145" s="134"/>
      <c r="E145" s="134"/>
      <c r="F145" s="134"/>
      <c r="G145" s="134"/>
      <c r="H145" s="134"/>
      <c r="I145" s="144" t="s">
        <v>446</v>
      </c>
      <c r="J145" s="134"/>
      <c r="K145" s="134"/>
      <c r="L145" s="134"/>
      <c r="M145" s="134"/>
    </row>
    <row r="146" spans="1:13" s="137" customFormat="1" ht="12.75">
      <c r="B146" s="142"/>
      <c r="C146" s="134"/>
      <c r="D146" s="134"/>
      <c r="E146" s="144" t="s">
        <v>473</v>
      </c>
      <c r="F146" s="144" t="s">
        <v>474</v>
      </c>
      <c r="G146" s="144" t="s">
        <v>475</v>
      </c>
      <c r="H146" s="144" t="s">
        <v>476</v>
      </c>
      <c r="I146" s="144" t="s">
        <v>477</v>
      </c>
      <c r="J146" s="130" t="s">
        <v>478</v>
      </c>
      <c r="K146" s="144" t="s">
        <v>479</v>
      </c>
      <c r="L146" s="134"/>
      <c r="M146" s="144" t="s">
        <v>480</v>
      </c>
    </row>
    <row r="147" spans="1:13" s="137" customFormat="1" ht="12.75">
      <c r="B147" s="142"/>
      <c r="C147" s="144" t="s">
        <v>481</v>
      </c>
      <c r="D147" s="144" t="s">
        <v>482</v>
      </c>
      <c r="E147" s="144" t="s">
        <v>483</v>
      </c>
      <c r="F147" s="144" t="s">
        <v>483</v>
      </c>
      <c r="G147" s="144" t="s">
        <v>484</v>
      </c>
      <c r="H147" s="144" t="s">
        <v>484</v>
      </c>
      <c r="I147" s="144" t="s">
        <v>485</v>
      </c>
      <c r="J147" s="130" t="s">
        <v>486</v>
      </c>
      <c r="K147" s="144" t="s">
        <v>487</v>
      </c>
      <c r="L147" s="144" t="s">
        <v>459</v>
      </c>
      <c r="M147" s="144" t="s">
        <v>488</v>
      </c>
    </row>
    <row r="148" spans="1:13" s="137" customFormat="1" ht="12.75">
      <c r="B148" s="142"/>
      <c r="C148" s="134"/>
      <c r="D148" s="134"/>
      <c r="E148" s="144" t="str">
        <f>"(0)"</f>
        <v>(0)</v>
      </c>
      <c r="F148" s="144" t="str">
        <f>"(1)"</f>
        <v>(1)</v>
      </c>
      <c r="G148" s="144" t="str">
        <f>"(2)"</f>
        <v>(2)</v>
      </c>
      <c r="H148" s="144" t="str">
        <f>"(3)"</f>
        <v>(3)</v>
      </c>
      <c r="I148" s="144" t="str">
        <f>"(4)"</f>
        <v>(4)</v>
      </c>
      <c r="J148" s="144" t="str">
        <f>"(5)"</f>
        <v>(5)</v>
      </c>
      <c r="K148" s="144" t="str">
        <f>"(7)"</f>
        <v>(7)</v>
      </c>
      <c r="L148" s="144" t="str">
        <f>"(8)"</f>
        <v>(8)</v>
      </c>
      <c r="M148" s="144" t="str">
        <f>"(9)"</f>
        <v>(9)</v>
      </c>
    </row>
    <row r="149" spans="1:13" s="137" customFormat="1" ht="12.75">
      <c r="B149" s="133">
        <v>21</v>
      </c>
      <c r="C149" s="134" t="s">
        <v>175</v>
      </c>
      <c r="D149" s="135">
        <f t="shared" ref="D149:D155" si="13">SUM(E149:M149)</f>
        <v>203861.86000000002</v>
      </c>
      <c r="E149" s="146">
        <v>3940.22</v>
      </c>
      <c r="F149" s="136" t="s">
        <v>489</v>
      </c>
      <c r="G149" s="146">
        <v>92692</v>
      </c>
      <c r="H149" s="146">
        <v>34392.82</v>
      </c>
      <c r="I149" s="146">
        <v>44641.52</v>
      </c>
      <c r="J149" s="146">
        <v>3263.82</v>
      </c>
      <c r="K149" s="146">
        <v>17283.73</v>
      </c>
      <c r="L149" s="146">
        <v>7647.75</v>
      </c>
      <c r="M149" s="146"/>
    </row>
    <row r="150" spans="1:13" s="137" customFormat="1" ht="12.75">
      <c r="B150" s="133">
        <v>27</v>
      </c>
      <c r="C150" s="134" t="s">
        <v>182</v>
      </c>
      <c r="D150" s="135">
        <f t="shared" si="13"/>
        <v>1017602.8200000001</v>
      </c>
      <c r="E150" s="146">
        <v>590.44000000000005</v>
      </c>
      <c r="F150" s="136" t="s">
        <v>489</v>
      </c>
      <c r="G150" s="146">
        <v>437140.85</v>
      </c>
      <c r="H150" s="146">
        <v>112524.98</v>
      </c>
      <c r="I150" s="146">
        <v>181371.4</v>
      </c>
      <c r="J150" s="146">
        <v>22770.959999999999</v>
      </c>
      <c r="K150" s="146">
        <v>196321.4</v>
      </c>
      <c r="L150" s="146">
        <v>66882.789999999994</v>
      </c>
      <c r="M150" s="146"/>
    </row>
    <row r="151" spans="1:13" s="137" customFormat="1" ht="12.75">
      <c r="B151" s="133">
        <v>60</v>
      </c>
      <c r="C151" s="134" t="s">
        <v>190</v>
      </c>
      <c r="D151" s="135">
        <f t="shared" si="13"/>
        <v>0</v>
      </c>
      <c r="E151" s="146"/>
      <c r="F151" s="136" t="s">
        <v>489</v>
      </c>
      <c r="G151" s="146"/>
      <c r="H151" s="146"/>
      <c r="I151" s="146"/>
      <c r="J151" s="146"/>
      <c r="K151" s="146"/>
      <c r="L151" s="146"/>
      <c r="M151" s="146"/>
    </row>
    <row r="152" spans="1:13" s="137" customFormat="1" ht="12.75">
      <c r="B152" s="133">
        <v>83</v>
      </c>
      <c r="C152" s="134" t="s">
        <v>124</v>
      </c>
      <c r="D152" s="135">
        <f t="shared" si="13"/>
        <v>0</v>
      </c>
      <c r="E152" s="146"/>
      <c r="F152" s="136" t="s">
        <v>489</v>
      </c>
      <c r="G152" s="136" t="s">
        <v>489</v>
      </c>
      <c r="H152" s="136" t="s">
        <v>489</v>
      </c>
      <c r="I152" s="136" t="s">
        <v>489</v>
      </c>
      <c r="J152" s="136" t="s">
        <v>489</v>
      </c>
      <c r="K152" s="146"/>
      <c r="L152" s="136" t="s">
        <v>489</v>
      </c>
      <c r="M152" s="136" t="s">
        <v>489</v>
      </c>
    </row>
    <row r="153" spans="1:13" s="137" customFormat="1" ht="12.75">
      <c r="B153" s="133">
        <v>89</v>
      </c>
      <c r="C153" s="134" t="s">
        <v>565</v>
      </c>
      <c r="D153" s="135">
        <f t="shared" si="13"/>
        <v>0</v>
      </c>
      <c r="E153" s="145"/>
      <c r="F153" s="136" t="s">
        <v>489</v>
      </c>
      <c r="G153" s="154" t="s">
        <v>489</v>
      </c>
      <c r="H153" s="157" t="s">
        <v>489</v>
      </c>
      <c r="I153" s="154" t="s">
        <v>489</v>
      </c>
      <c r="J153" s="154" t="s">
        <v>489</v>
      </c>
      <c r="K153" s="154" t="s">
        <v>489</v>
      </c>
      <c r="L153" s="154" t="s">
        <v>489</v>
      </c>
    </row>
    <row r="154" spans="1:13" s="137" customFormat="1" ht="12.75">
      <c r="B154" s="133">
        <v>98</v>
      </c>
      <c r="C154" s="134" t="s">
        <v>127</v>
      </c>
      <c r="D154" s="135">
        <f t="shared" si="13"/>
        <v>0</v>
      </c>
      <c r="E154" s="146"/>
      <c r="F154" s="136" t="s">
        <v>489</v>
      </c>
      <c r="G154" s="146"/>
      <c r="H154" s="146"/>
      <c r="I154" s="146"/>
      <c r="J154" s="146"/>
      <c r="K154" s="146"/>
      <c r="L154" s="146"/>
      <c r="M154" s="146"/>
    </row>
    <row r="155" spans="1:13" s="137" customFormat="1" ht="15">
      <c r="B155" s="133">
        <v>99</v>
      </c>
      <c r="C155" s="134" t="s">
        <v>444</v>
      </c>
      <c r="D155" s="119">
        <f t="shared" si="13"/>
        <v>0</v>
      </c>
      <c r="E155" s="119"/>
      <c r="F155" s="119"/>
      <c r="G155" s="138" t="s">
        <v>489</v>
      </c>
      <c r="H155" s="138" t="s">
        <v>489</v>
      </c>
      <c r="I155" s="138" t="s">
        <v>489</v>
      </c>
      <c r="J155" s="138" t="s">
        <v>489</v>
      </c>
      <c r="K155" s="138" t="s">
        <v>489</v>
      </c>
      <c r="L155" s="138" t="s">
        <v>489</v>
      </c>
      <c r="M155" s="138" t="s">
        <v>489</v>
      </c>
    </row>
    <row r="156" spans="1:13" s="141" customFormat="1" ht="15">
      <c r="A156" s="137"/>
      <c r="B156" s="147"/>
      <c r="C156" s="122" t="s">
        <v>491</v>
      </c>
      <c r="D156" s="140">
        <f>SUM(D149:D155)</f>
        <v>1221464.6800000002</v>
      </c>
      <c r="E156" s="140">
        <f t="shared" ref="E156:M156" si="14">SUM(E149:E155)</f>
        <v>4530.66</v>
      </c>
      <c r="F156" s="140">
        <f t="shared" si="14"/>
        <v>0</v>
      </c>
      <c r="G156" s="140">
        <f t="shared" si="14"/>
        <v>529832.85</v>
      </c>
      <c r="H156" s="140">
        <f t="shared" si="14"/>
        <v>146917.79999999999</v>
      </c>
      <c r="I156" s="140">
        <f t="shared" si="14"/>
        <v>226012.91999999998</v>
      </c>
      <c r="J156" s="140">
        <f t="shared" si="14"/>
        <v>26034.78</v>
      </c>
      <c r="K156" s="140">
        <f t="shared" si="14"/>
        <v>213605.13</v>
      </c>
      <c r="L156" s="140">
        <f t="shared" si="14"/>
        <v>74530.539999999994</v>
      </c>
      <c r="M156" s="140">
        <f t="shared" si="14"/>
        <v>0</v>
      </c>
    </row>
    <row r="157" spans="1:13" s="137" customFormat="1" ht="12.75">
      <c r="A157" s="141"/>
      <c r="B157" s="133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</row>
    <row r="158" spans="1:13" s="137" customFormat="1" ht="12.75">
      <c r="B158" s="149"/>
    </row>
    <row r="159" spans="1:13" s="137" customFormat="1" ht="12.75">
      <c r="B159" s="122" t="s">
        <v>587</v>
      </c>
      <c r="C159" s="134"/>
      <c r="D159" s="134"/>
      <c r="E159" s="134"/>
      <c r="F159" s="134"/>
      <c r="G159" s="134"/>
      <c r="H159" s="134"/>
      <c r="I159" s="144" t="s">
        <v>446</v>
      </c>
      <c r="J159" s="134"/>
      <c r="K159" s="134"/>
      <c r="L159" s="134"/>
      <c r="M159" s="134"/>
    </row>
    <row r="160" spans="1:13" s="137" customFormat="1" ht="12.75">
      <c r="B160" s="142"/>
      <c r="C160" s="134"/>
      <c r="D160" s="134"/>
      <c r="E160" s="144" t="s">
        <v>473</v>
      </c>
      <c r="F160" s="144" t="s">
        <v>474</v>
      </c>
      <c r="G160" s="144" t="s">
        <v>475</v>
      </c>
      <c r="H160" s="144" t="s">
        <v>476</v>
      </c>
      <c r="I160" s="144" t="s">
        <v>477</v>
      </c>
      <c r="J160" s="130" t="s">
        <v>478</v>
      </c>
      <c r="K160" s="144" t="s">
        <v>479</v>
      </c>
      <c r="L160" s="134"/>
      <c r="M160" s="144" t="s">
        <v>480</v>
      </c>
    </row>
    <row r="161" spans="2:13" s="137" customFormat="1" ht="12.75">
      <c r="B161" s="142"/>
      <c r="C161" s="144" t="s">
        <v>481</v>
      </c>
      <c r="D161" s="144" t="s">
        <v>482</v>
      </c>
      <c r="E161" s="144" t="s">
        <v>483</v>
      </c>
      <c r="F161" s="144" t="s">
        <v>483</v>
      </c>
      <c r="G161" s="144" t="s">
        <v>484</v>
      </c>
      <c r="H161" s="144" t="s">
        <v>484</v>
      </c>
      <c r="I161" s="144" t="s">
        <v>485</v>
      </c>
      <c r="J161" s="130" t="s">
        <v>486</v>
      </c>
      <c r="K161" s="144" t="s">
        <v>487</v>
      </c>
      <c r="L161" s="144" t="s">
        <v>459</v>
      </c>
      <c r="M161" s="144" t="s">
        <v>488</v>
      </c>
    </row>
    <row r="162" spans="2:13" s="137" customFormat="1" ht="12.75">
      <c r="B162" s="142"/>
      <c r="C162" s="134"/>
      <c r="D162" s="134"/>
      <c r="E162" s="144" t="str">
        <f>"(0)"</f>
        <v>(0)</v>
      </c>
      <c r="F162" s="144" t="str">
        <f>"(1)"</f>
        <v>(1)</v>
      </c>
      <c r="G162" s="144" t="str">
        <f>"(2)"</f>
        <v>(2)</v>
      </c>
      <c r="H162" s="144" t="str">
        <f>"(3)"</f>
        <v>(3)</v>
      </c>
      <c r="I162" s="144" t="str">
        <f>"(4)"</f>
        <v>(4)</v>
      </c>
      <c r="J162" s="144" t="str">
        <f>"(5)"</f>
        <v>(5)</v>
      </c>
      <c r="K162" s="144" t="str">
        <f>"(7)"</f>
        <v>(7)</v>
      </c>
      <c r="L162" s="144" t="str">
        <f>"(8)"</f>
        <v>(8)</v>
      </c>
      <c r="M162" s="144" t="str">
        <f>"(9)"</f>
        <v>(9)</v>
      </c>
    </row>
    <row r="163" spans="2:13" s="137" customFormat="1" ht="12.75">
      <c r="B163" s="133">
        <v>21</v>
      </c>
      <c r="C163" s="134" t="s">
        <v>175</v>
      </c>
      <c r="D163" s="135">
        <f t="shared" ref="D163:D169" si="15">SUM(E163:M163)</f>
        <v>0</v>
      </c>
      <c r="E163" s="146"/>
      <c r="F163" s="136" t="s">
        <v>489</v>
      </c>
      <c r="G163" s="146"/>
      <c r="H163" s="146"/>
      <c r="I163" s="146"/>
      <c r="J163" s="146"/>
      <c r="K163" s="146"/>
      <c r="L163" s="146"/>
      <c r="M163" s="146"/>
    </row>
    <row r="164" spans="2:13" s="137" customFormat="1" ht="12.75">
      <c r="B164" s="133">
        <v>27</v>
      </c>
      <c r="C164" s="134" t="s">
        <v>182</v>
      </c>
      <c r="D164" s="135">
        <f t="shared" si="15"/>
        <v>0</v>
      </c>
      <c r="E164" s="146"/>
      <c r="F164" s="136" t="s">
        <v>489</v>
      </c>
      <c r="G164" s="146"/>
      <c r="H164" s="146"/>
      <c r="I164" s="146"/>
      <c r="J164" s="146"/>
      <c r="K164" s="146"/>
      <c r="L164" s="146"/>
      <c r="M164" s="146"/>
    </row>
    <row r="165" spans="2:13" s="137" customFormat="1" ht="12.75">
      <c r="B165" s="133">
        <v>60</v>
      </c>
      <c r="C165" s="134" t="s">
        <v>190</v>
      </c>
      <c r="D165" s="135">
        <f t="shared" si="15"/>
        <v>0</v>
      </c>
      <c r="E165" s="146"/>
      <c r="F165" s="136" t="s">
        <v>489</v>
      </c>
      <c r="G165" s="146"/>
      <c r="H165" s="146"/>
      <c r="I165" s="146"/>
      <c r="J165" s="146"/>
      <c r="K165" s="146"/>
      <c r="L165" s="146"/>
      <c r="M165" s="146"/>
    </row>
    <row r="166" spans="2:13" s="137" customFormat="1" ht="12.75">
      <c r="B166" s="133">
        <v>83</v>
      </c>
      <c r="C166" s="134" t="s">
        <v>124</v>
      </c>
      <c r="D166" s="135">
        <f t="shared" si="15"/>
        <v>0</v>
      </c>
      <c r="E166" s="146"/>
      <c r="F166" s="136" t="s">
        <v>489</v>
      </c>
      <c r="G166" s="136" t="s">
        <v>489</v>
      </c>
      <c r="H166" s="136" t="s">
        <v>489</v>
      </c>
      <c r="I166" s="136" t="s">
        <v>489</v>
      </c>
      <c r="J166" s="136" t="s">
        <v>489</v>
      </c>
      <c r="K166" s="146"/>
      <c r="L166" s="136" t="s">
        <v>489</v>
      </c>
      <c r="M166" s="136" t="s">
        <v>489</v>
      </c>
    </row>
    <row r="167" spans="2:13" s="137" customFormat="1" ht="12.75">
      <c r="B167" s="133">
        <v>89</v>
      </c>
      <c r="C167" s="134" t="s">
        <v>565</v>
      </c>
      <c r="D167" s="135">
        <f t="shared" si="15"/>
        <v>0</v>
      </c>
      <c r="E167" s="145"/>
      <c r="F167" s="136" t="s">
        <v>489</v>
      </c>
      <c r="G167" s="154" t="s">
        <v>489</v>
      </c>
      <c r="H167" s="157" t="s">
        <v>489</v>
      </c>
      <c r="I167" s="154" t="s">
        <v>489</v>
      </c>
      <c r="J167" s="154" t="s">
        <v>489</v>
      </c>
      <c r="K167" s="154" t="s">
        <v>489</v>
      </c>
      <c r="L167" s="154" t="s">
        <v>489</v>
      </c>
    </row>
    <row r="168" spans="2:13" s="137" customFormat="1" ht="12.75">
      <c r="B168" s="133">
        <v>98</v>
      </c>
      <c r="C168" s="134" t="s">
        <v>127</v>
      </c>
      <c r="D168" s="135">
        <f t="shared" si="15"/>
        <v>0</v>
      </c>
      <c r="E168" s="146"/>
      <c r="F168" s="136" t="s">
        <v>489</v>
      </c>
      <c r="G168" s="146"/>
      <c r="H168" s="146"/>
      <c r="I168" s="146"/>
      <c r="J168" s="146"/>
      <c r="K168" s="146"/>
      <c r="L168" s="146"/>
      <c r="M168" s="146"/>
    </row>
    <row r="169" spans="2:13" s="137" customFormat="1" ht="15">
      <c r="B169" s="133">
        <v>99</v>
      </c>
      <c r="C169" s="134" t="s">
        <v>444</v>
      </c>
      <c r="D169" s="119">
        <f t="shared" si="15"/>
        <v>0</v>
      </c>
      <c r="E169" s="119"/>
      <c r="F169" s="119"/>
      <c r="G169" s="138" t="s">
        <v>489</v>
      </c>
      <c r="H169" s="138" t="s">
        <v>489</v>
      </c>
      <c r="I169" s="138" t="s">
        <v>489</v>
      </c>
      <c r="J169" s="138" t="s">
        <v>489</v>
      </c>
      <c r="K169" s="138" t="s">
        <v>489</v>
      </c>
      <c r="L169" s="138" t="s">
        <v>489</v>
      </c>
      <c r="M169" s="138" t="s">
        <v>489</v>
      </c>
    </row>
    <row r="170" spans="2:13" s="137" customFormat="1" ht="15">
      <c r="B170" s="147"/>
      <c r="C170" s="122" t="s">
        <v>491</v>
      </c>
      <c r="D170" s="140">
        <f>SUM(D163:D169)</f>
        <v>0</v>
      </c>
      <c r="E170" s="140">
        <f t="shared" ref="E170:M170" si="16">SUM(E163:E169)</f>
        <v>0</v>
      </c>
      <c r="F170" s="140">
        <f t="shared" si="16"/>
        <v>0</v>
      </c>
      <c r="G170" s="140">
        <f t="shared" si="16"/>
        <v>0</v>
      </c>
      <c r="H170" s="140">
        <f t="shared" si="16"/>
        <v>0</v>
      </c>
      <c r="I170" s="140">
        <f t="shared" si="16"/>
        <v>0</v>
      </c>
      <c r="J170" s="140">
        <f t="shared" si="16"/>
        <v>0</v>
      </c>
      <c r="K170" s="140">
        <f t="shared" si="16"/>
        <v>0</v>
      </c>
      <c r="L170" s="140">
        <f t="shared" si="16"/>
        <v>0</v>
      </c>
      <c r="M170" s="140">
        <f t="shared" si="16"/>
        <v>0</v>
      </c>
    </row>
    <row r="171" spans="2:13" s="137" customFormat="1" ht="12.75">
      <c r="B171" s="149"/>
    </row>
    <row r="172" spans="2:13" s="137" customFormat="1" ht="12.75">
      <c r="B172" s="149"/>
    </row>
    <row r="173" spans="2:13" s="137" customFormat="1" ht="12.75">
      <c r="B173" s="151" t="s">
        <v>496</v>
      </c>
      <c r="I173" s="143" t="s">
        <v>446</v>
      </c>
    </row>
    <row r="174" spans="2:13" s="137" customFormat="1" ht="12.75">
      <c r="B174" s="133"/>
      <c r="C174" s="134"/>
      <c r="D174" s="134"/>
      <c r="E174" s="144" t="s">
        <v>473</v>
      </c>
      <c r="F174" s="144" t="s">
        <v>474</v>
      </c>
      <c r="G174" s="144" t="s">
        <v>475</v>
      </c>
      <c r="H174" s="144" t="s">
        <v>476</v>
      </c>
      <c r="I174" s="144" t="s">
        <v>477</v>
      </c>
      <c r="J174" s="130" t="s">
        <v>478</v>
      </c>
      <c r="K174" s="144" t="s">
        <v>479</v>
      </c>
      <c r="L174" s="134"/>
      <c r="M174" s="144" t="s">
        <v>480</v>
      </c>
    </row>
    <row r="175" spans="2:13" s="137" customFormat="1" ht="12.75">
      <c r="B175" s="133"/>
      <c r="C175" s="144" t="s">
        <v>481</v>
      </c>
      <c r="D175" s="144" t="s">
        <v>482</v>
      </c>
      <c r="E175" s="144" t="s">
        <v>483</v>
      </c>
      <c r="F175" s="144" t="s">
        <v>483</v>
      </c>
      <c r="G175" s="144" t="s">
        <v>484</v>
      </c>
      <c r="H175" s="144" t="s">
        <v>484</v>
      </c>
      <c r="I175" s="144" t="s">
        <v>485</v>
      </c>
      <c r="J175" s="130" t="s">
        <v>486</v>
      </c>
      <c r="K175" s="144" t="s">
        <v>487</v>
      </c>
      <c r="L175" s="144" t="s">
        <v>459</v>
      </c>
      <c r="M175" s="144" t="s">
        <v>488</v>
      </c>
    </row>
    <row r="176" spans="2:13" s="137" customFormat="1" ht="12.75">
      <c r="B176" s="133"/>
      <c r="C176" s="134"/>
      <c r="D176" s="134"/>
      <c r="E176" s="144" t="str">
        <f>"(0)"</f>
        <v>(0)</v>
      </c>
      <c r="F176" s="144" t="str">
        <f>"(1)"</f>
        <v>(1)</v>
      </c>
      <c r="G176" s="144" t="str">
        <f>"(2)"</f>
        <v>(2)</v>
      </c>
      <c r="H176" s="144" t="str">
        <f>"(3)"</f>
        <v>(3)</v>
      </c>
      <c r="I176" s="144" t="str">
        <f>"(4)"</f>
        <v>(4)</v>
      </c>
      <c r="J176" s="144" t="str">
        <f>"(5)"</f>
        <v>(5)</v>
      </c>
      <c r="K176" s="144" t="str">
        <f>"(7)"</f>
        <v>(7)</v>
      </c>
      <c r="L176" s="144" t="str">
        <f>"(8)"</f>
        <v>(8)</v>
      </c>
      <c r="M176" s="144" t="str">
        <f>"(9)"</f>
        <v>(9)</v>
      </c>
    </row>
    <row r="177" spans="1:13" s="137" customFormat="1" ht="12.75">
      <c r="B177" s="133">
        <v>21</v>
      </c>
      <c r="C177" s="134" t="s">
        <v>175</v>
      </c>
      <c r="D177" s="135">
        <f t="shared" ref="D177:D182" si="17">SUM(E177:M177)</f>
        <v>650825.53</v>
      </c>
      <c r="E177" s="146">
        <v>6123.93</v>
      </c>
      <c r="F177" s="136" t="s">
        <v>489</v>
      </c>
      <c r="G177" s="146">
        <v>157574.76999999999</v>
      </c>
      <c r="H177" s="146">
        <v>156148.59</v>
      </c>
      <c r="I177" s="146">
        <v>93018.68</v>
      </c>
      <c r="J177" s="146">
        <v>10221.69</v>
      </c>
      <c r="K177" s="146">
        <v>203283.20000000001</v>
      </c>
      <c r="L177" s="146">
        <v>24454.67</v>
      </c>
      <c r="M177" s="146"/>
    </row>
    <row r="178" spans="1:13" s="137" customFormat="1" ht="12.75">
      <c r="B178" s="133">
        <v>27</v>
      </c>
      <c r="C178" s="134" t="s">
        <v>182</v>
      </c>
      <c r="D178" s="135">
        <f t="shared" si="17"/>
        <v>189384.62999999998</v>
      </c>
      <c r="E178" s="146">
        <v>1718.1</v>
      </c>
      <c r="F178" s="136" t="s">
        <v>489</v>
      </c>
      <c r="G178" s="146">
        <v>32280.95</v>
      </c>
      <c r="H178" s="146">
        <v>97028.42</v>
      </c>
      <c r="I178" s="146">
        <v>31005.49</v>
      </c>
      <c r="J178" s="146">
        <v>3942.74</v>
      </c>
      <c r="K178" s="146">
        <v>20063.16</v>
      </c>
      <c r="L178" s="146">
        <v>3345.77</v>
      </c>
      <c r="M178" s="146"/>
    </row>
    <row r="179" spans="1:13" s="137" customFormat="1" ht="12.75">
      <c r="B179" s="133">
        <v>60</v>
      </c>
      <c r="C179" s="134" t="s">
        <v>190</v>
      </c>
      <c r="D179" s="135">
        <f t="shared" si="17"/>
        <v>0</v>
      </c>
      <c r="E179" s="146"/>
      <c r="F179" s="136" t="s">
        <v>489</v>
      </c>
      <c r="G179" s="146"/>
      <c r="H179" s="146"/>
      <c r="I179" s="146"/>
      <c r="J179" s="146"/>
      <c r="K179" s="146"/>
      <c r="L179" s="146"/>
      <c r="M179" s="146"/>
    </row>
    <row r="180" spans="1:13" s="137" customFormat="1" ht="12.75">
      <c r="B180" s="133">
        <v>83</v>
      </c>
      <c r="C180" s="134" t="s">
        <v>124</v>
      </c>
      <c r="D180" s="135">
        <f t="shared" si="17"/>
        <v>0</v>
      </c>
      <c r="E180" s="146"/>
      <c r="F180" s="136" t="s">
        <v>489</v>
      </c>
      <c r="G180" s="136" t="s">
        <v>489</v>
      </c>
      <c r="H180" s="136" t="s">
        <v>489</v>
      </c>
      <c r="I180" s="136" t="s">
        <v>489</v>
      </c>
      <c r="J180" s="136" t="s">
        <v>489</v>
      </c>
      <c r="K180" s="146"/>
      <c r="L180" s="136" t="s">
        <v>489</v>
      </c>
      <c r="M180" s="136" t="s">
        <v>489</v>
      </c>
    </row>
    <row r="181" spans="1:13" s="137" customFormat="1" ht="12.75">
      <c r="B181" s="133">
        <v>89</v>
      </c>
      <c r="C181" s="134" t="s">
        <v>565</v>
      </c>
      <c r="D181" s="135">
        <f t="shared" si="17"/>
        <v>0</v>
      </c>
      <c r="E181" s="145"/>
      <c r="F181" s="136" t="s">
        <v>489</v>
      </c>
      <c r="G181" s="154" t="s">
        <v>489</v>
      </c>
      <c r="H181" s="157" t="s">
        <v>489</v>
      </c>
      <c r="I181" s="154" t="s">
        <v>489</v>
      </c>
      <c r="J181" s="154" t="s">
        <v>489</v>
      </c>
      <c r="K181" s="154" t="s">
        <v>489</v>
      </c>
      <c r="L181" s="154" t="s">
        <v>489</v>
      </c>
    </row>
    <row r="182" spans="1:13" s="137" customFormat="1" ht="12.75">
      <c r="B182" s="133">
        <v>98</v>
      </c>
      <c r="C182" s="134" t="s">
        <v>127</v>
      </c>
      <c r="D182" s="135">
        <f t="shared" si="17"/>
        <v>2246.42</v>
      </c>
      <c r="E182" s="146">
        <v>76.599999999999994</v>
      </c>
      <c r="F182" s="136" t="s">
        <v>489</v>
      </c>
      <c r="G182" s="146"/>
      <c r="H182" s="146"/>
      <c r="I182" s="146"/>
      <c r="J182" s="146">
        <v>344.82</v>
      </c>
      <c r="K182" s="146">
        <v>1825</v>
      </c>
      <c r="L182" s="146"/>
      <c r="M182" s="146"/>
    </row>
    <row r="183" spans="1:13" s="137" customFormat="1" ht="15">
      <c r="B183" s="133">
        <v>99</v>
      </c>
      <c r="C183" s="134" t="s">
        <v>444</v>
      </c>
      <c r="D183" s="119">
        <f>SUM(E183:F183)</f>
        <v>0</v>
      </c>
      <c r="E183" s="119"/>
      <c r="F183" s="119"/>
      <c r="G183" s="138" t="s">
        <v>489</v>
      </c>
      <c r="H183" s="138" t="s">
        <v>489</v>
      </c>
      <c r="I183" s="138" t="s">
        <v>489</v>
      </c>
      <c r="J183" s="138" t="s">
        <v>489</v>
      </c>
      <c r="K183" s="138" t="s">
        <v>489</v>
      </c>
      <c r="L183" s="138" t="s">
        <v>489</v>
      </c>
      <c r="M183" s="138" t="s">
        <v>489</v>
      </c>
    </row>
    <row r="184" spans="1:13" s="141" customFormat="1" ht="15">
      <c r="A184" s="137"/>
      <c r="B184" s="147"/>
      <c r="C184" s="122" t="s">
        <v>491</v>
      </c>
      <c r="D184" s="140">
        <f t="shared" ref="D184:M184" si="18">SUM(D177:D183)</f>
        <v>842456.58000000007</v>
      </c>
      <c r="E184" s="140">
        <f t="shared" si="18"/>
        <v>7918.630000000001</v>
      </c>
      <c r="F184" s="140">
        <f t="shared" si="18"/>
        <v>0</v>
      </c>
      <c r="G184" s="140">
        <f t="shared" si="18"/>
        <v>189855.72</v>
      </c>
      <c r="H184" s="140">
        <f t="shared" si="18"/>
        <v>253177.01</v>
      </c>
      <c r="I184" s="140">
        <f t="shared" si="18"/>
        <v>124024.17</v>
      </c>
      <c r="J184" s="140">
        <f t="shared" si="18"/>
        <v>14509.25</v>
      </c>
      <c r="K184" s="140">
        <f t="shared" si="18"/>
        <v>225171.36000000002</v>
      </c>
      <c r="L184" s="140">
        <f t="shared" si="18"/>
        <v>27800.44</v>
      </c>
      <c r="M184" s="140">
        <f t="shared" si="18"/>
        <v>0</v>
      </c>
    </row>
    <row r="185" spans="1:13" s="137" customFormat="1" ht="12.75">
      <c r="A185" s="141"/>
      <c r="B185" s="152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</row>
    <row r="186" spans="1:13" s="137" customFormat="1" ht="12.75">
      <c r="B186" s="133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</row>
    <row r="187" spans="1:13" s="137" customFormat="1" ht="12.75">
      <c r="B187" s="150" t="s">
        <v>497</v>
      </c>
      <c r="C187" s="134"/>
      <c r="D187" s="134"/>
      <c r="E187" s="134"/>
      <c r="F187" s="134"/>
      <c r="G187" s="134"/>
      <c r="H187" s="134"/>
      <c r="I187" s="144" t="s">
        <v>446</v>
      </c>
      <c r="J187" s="134"/>
      <c r="K187" s="134"/>
      <c r="L187" s="134"/>
      <c r="M187" s="134"/>
    </row>
    <row r="188" spans="1:13" s="137" customFormat="1" ht="12.75">
      <c r="B188" s="133"/>
      <c r="C188" s="134"/>
      <c r="D188" s="134"/>
      <c r="E188" s="144" t="s">
        <v>473</v>
      </c>
      <c r="F188" s="144" t="s">
        <v>474</v>
      </c>
      <c r="G188" s="144" t="s">
        <v>475</v>
      </c>
      <c r="H188" s="144" t="s">
        <v>476</v>
      </c>
      <c r="I188" s="144" t="s">
        <v>477</v>
      </c>
      <c r="J188" s="130" t="s">
        <v>478</v>
      </c>
      <c r="K188" s="144" t="s">
        <v>479</v>
      </c>
      <c r="L188" s="134"/>
      <c r="M188" s="144" t="s">
        <v>480</v>
      </c>
    </row>
    <row r="189" spans="1:13" s="137" customFormat="1" ht="12.75">
      <c r="B189" s="133"/>
      <c r="C189" s="144" t="s">
        <v>481</v>
      </c>
      <c r="D189" s="144" t="s">
        <v>482</v>
      </c>
      <c r="E189" s="144" t="s">
        <v>483</v>
      </c>
      <c r="F189" s="144" t="s">
        <v>483</v>
      </c>
      <c r="G189" s="144" t="s">
        <v>484</v>
      </c>
      <c r="H189" s="144" t="s">
        <v>484</v>
      </c>
      <c r="I189" s="144" t="s">
        <v>485</v>
      </c>
      <c r="J189" s="130" t="s">
        <v>486</v>
      </c>
      <c r="K189" s="144" t="s">
        <v>487</v>
      </c>
      <c r="L189" s="144" t="s">
        <v>459</v>
      </c>
      <c r="M189" s="144" t="s">
        <v>488</v>
      </c>
    </row>
    <row r="190" spans="1:13" s="137" customFormat="1" ht="12.75">
      <c r="B190" s="133"/>
      <c r="C190" s="134"/>
      <c r="D190" s="134"/>
      <c r="E190" s="144" t="str">
        <f>"(0)"</f>
        <v>(0)</v>
      </c>
      <c r="F190" s="144" t="str">
        <f>"(1)"</f>
        <v>(1)</v>
      </c>
      <c r="G190" s="144" t="str">
        <f>"(2)"</f>
        <v>(2)</v>
      </c>
      <c r="H190" s="144" t="str">
        <f>"(3)"</f>
        <v>(3)</v>
      </c>
      <c r="I190" s="144" t="str">
        <f>"(4)"</f>
        <v>(4)</v>
      </c>
      <c r="J190" s="144" t="str">
        <f>"(5)"</f>
        <v>(5)</v>
      </c>
      <c r="K190" s="144" t="str">
        <f>"(7)"</f>
        <v>(7)</v>
      </c>
      <c r="L190" s="144" t="str">
        <f>"(8)"</f>
        <v>(8)</v>
      </c>
      <c r="M190" s="144" t="str">
        <f>"(9)"</f>
        <v>(9)</v>
      </c>
    </row>
    <row r="191" spans="1:13" s="137" customFormat="1" ht="12.75">
      <c r="B191" s="133">
        <v>21</v>
      </c>
      <c r="C191" s="134" t="s">
        <v>175</v>
      </c>
      <c r="D191" s="135">
        <f t="shared" ref="D191:D196" si="19">SUM(E191:M191)</f>
        <v>14754.88</v>
      </c>
      <c r="E191" s="146">
        <v>26.87</v>
      </c>
      <c r="F191" s="136" t="s">
        <v>489</v>
      </c>
      <c r="G191" s="146">
        <v>502.95</v>
      </c>
      <c r="H191" s="146">
        <v>5267.26</v>
      </c>
      <c r="I191" s="146">
        <v>1866.06</v>
      </c>
      <c r="J191" s="146"/>
      <c r="K191" s="146">
        <v>5502.85</v>
      </c>
      <c r="L191" s="146">
        <v>1588.89</v>
      </c>
      <c r="M191" s="146"/>
    </row>
    <row r="192" spans="1:13" s="137" customFormat="1" ht="12.75">
      <c r="B192" s="133">
        <v>27</v>
      </c>
      <c r="C192" s="134" t="s">
        <v>182</v>
      </c>
      <c r="D192" s="135">
        <f t="shared" si="19"/>
        <v>0</v>
      </c>
      <c r="E192" s="146"/>
      <c r="F192" s="136" t="s">
        <v>489</v>
      </c>
      <c r="G192" s="146"/>
      <c r="H192" s="146"/>
      <c r="I192" s="146"/>
      <c r="J192" s="146"/>
      <c r="K192" s="146"/>
      <c r="L192" s="146"/>
      <c r="M192" s="146"/>
    </row>
    <row r="193" spans="1:13" s="137" customFormat="1" ht="12.75">
      <c r="B193" s="133">
        <v>60</v>
      </c>
      <c r="C193" s="134" t="s">
        <v>190</v>
      </c>
      <c r="D193" s="135">
        <f t="shared" si="19"/>
        <v>0</v>
      </c>
      <c r="E193" s="146"/>
      <c r="F193" s="136" t="s">
        <v>489</v>
      </c>
      <c r="G193" s="146"/>
      <c r="H193" s="146"/>
      <c r="I193" s="146"/>
      <c r="J193" s="146"/>
      <c r="K193" s="146"/>
      <c r="L193" s="146"/>
      <c r="M193" s="146"/>
    </row>
    <row r="194" spans="1:13" s="137" customFormat="1" ht="12.75">
      <c r="B194" s="133">
        <v>83</v>
      </c>
      <c r="C194" s="134" t="s">
        <v>124</v>
      </c>
      <c r="D194" s="135">
        <f t="shared" si="19"/>
        <v>0</v>
      </c>
      <c r="E194" s="146"/>
      <c r="F194" s="136" t="s">
        <v>489</v>
      </c>
      <c r="G194" s="136" t="s">
        <v>489</v>
      </c>
      <c r="H194" s="136" t="s">
        <v>489</v>
      </c>
      <c r="I194" s="136" t="s">
        <v>489</v>
      </c>
      <c r="J194" s="136" t="s">
        <v>489</v>
      </c>
      <c r="K194" s="146"/>
      <c r="L194" s="136" t="s">
        <v>489</v>
      </c>
      <c r="M194" s="136" t="s">
        <v>489</v>
      </c>
    </row>
    <row r="195" spans="1:13" s="137" customFormat="1" ht="12.75">
      <c r="B195" s="133">
        <v>89</v>
      </c>
      <c r="C195" s="134" t="s">
        <v>565</v>
      </c>
      <c r="D195" s="135">
        <f t="shared" si="19"/>
        <v>0</v>
      </c>
      <c r="E195" s="145"/>
      <c r="F195" s="136" t="s">
        <v>489</v>
      </c>
      <c r="G195" s="154" t="s">
        <v>489</v>
      </c>
      <c r="H195" s="157" t="s">
        <v>489</v>
      </c>
      <c r="I195" s="154" t="s">
        <v>489</v>
      </c>
      <c r="J195" s="154" t="s">
        <v>489</v>
      </c>
      <c r="K195" s="154" t="s">
        <v>489</v>
      </c>
      <c r="L195" s="154" t="s">
        <v>489</v>
      </c>
    </row>
    <row r="196" spans="1:13" s="137" customFormat="1" ht="12.75">
      <c r="B196" s="133">
        <v>98</v>
      </c>
      <c r="C196" s="134" t="s">
        <v>127</v>
      </c>
      <c r="D196" s="135">
        <f t="shared" si="19"/>
        <v>223337.64</v>
      </c>
      <c r="E196" s="146"/>
      <c r="F196" s="136" t="s">
        <v>489</v>
      </c>
      <c r="G196" s="146"/>
      <c r="H196" s="146">
        <v>105526.41</v>
      </c>
      <c r="I196" s="146">
        <v>37934.51</v>
      </c>
      <c r="J196" s="146">
        <v>199.31</v>
      </c>
      <c r="K196" s="146">
        <v>61879.73</v>
      </c>
      <c r="L196" s="146">
        <v>17797.68</v>
      </c>
      <c r="M196" s="146"/>
    </row>
    <row r="197" spans="1:13" s="137" customFormat="1" ht="15">
      <c r="B197" s="133">
        <v>99</v>
      </c>
      <c r="C197" s="134" t="s">
        <v>444</v>
      </c>
      <c r="D197" s="119">
        <f>SUM(E197:F197)</f>
        <v>0</v>
      </c>
      <c r="E197" s="119"/>
      <c r="F197" s="119"/>
      <c r="G197" s="138" t="s">
        <v>489</v>
      </c>
      <c r="H197" s="138" t="s">
        <v>489</v>
      </c>
      <c r="I197" s="138" t="s">
        <v>489</v>
      </c>
      <c r="J197" s="138" t="s">
        <v>489</v>
      </c>
      <c r="K197" s="138" t="s">
        <v>489</v>
      </c>
      <c r="L197" s="138" t="s">
        <v>489</v>
      </c>
      <c r="M197" s="138" t="s">
        <v>489</v>
      </c>
    </row>
    <row r="198" spans="1:13" s="141" customFormat="1" ht="15">
      <c r="A198" s="137"/>
      <c r="B198" s="147"/>
      <c r="C198" s="122" t="s">
        <v>491</v>
      </c>
      <c r="D198" s="140">
        <f t="shared" ref="D198:M198" si="20">SUM(D191:D197)</f>
        <v>238092.52000000002</v>
      </c>
      <c r="E198" s="140">
        <f t="shared" si="20"/>
        <v>26.87</v>
      </c>
      <c r="F198" s="140">
        <f t="shared" si="20"/>
        <v>0</v>
      </c>
      <c r="G198" s="140">
        <f t="shared" si="20"/>
        <v>502.95</v>
      </c>
      <c r="H198" s="140">
        <f t="shared" si="20"/>
        <v>110793.67</v>
      </c>
      <c r="I198" s="140">
        <f t="shared" si="20"/>
        <v>39800.57</v>
      </c>
      <c r="J198" s="140">
        <f t="shared" si="20"/>
        <v>199.31</v>
      </c>
      <c r="K198" s="140">
        <f t="shared" si="20"/>
        <v>67382.58</v>
      </c>
      <c r="L198" s="140">
        <f t="shared" si="20"/>
        <v>19386.57</v>
      </c>
      <c r="M198" s="140">
        <f t="shared" si="20"/>
        <v>0</v>
      </c>
    </row>
    <row r="199" spans="1:13" s="137" customFormat="1" ht="12.75">
      <c r="A199" s="141"/>
      <c r="B199" s="133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</row>
    <row r="200" spans="1:13" s="137" customFormat="1" ht="12.75">
      <c r="B200" s="133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</row>
    <row r="201" spans="1:13" s="137" customFormat="1" ht="12.75">
      <c r="B201" s="150" t="s">
        <v>498</v>
      </c>
      <c r="C201" s="134"/>
      <c r="D201" s="134"/>
      <c r="E201" s="134"/>
      <c r="F201" s="134"/>
      <c r="G201" s="134"/>
      <c r="H201" s="144"/>
      <c r="I201" s="144" t="s">
        <v>446</v>
      </c>
      <c r="J201" s="134"/>
      <c r="K201" s="134"/>
      <c r="L201" s="134"/>
      <c r="M201" s="134"/>
    </row>
    <row r="202" spans="1:13" s="137" customFormat="1" ht="12.75">
      <c r="B202" s="133"/>
      <c r="C202" s="134"/>
      <c r="D202" s="134"/>
      <c r="E202" s="144" t="s">
        <v>473</v>
      </c>
      <c r="F202" s="144" t="s">
        <v>474</v>
      </c>
      <c r="G202" s="144" t="s">
        <v>475</v>
      </c>
      <c r="H202" s="144" t="s">
        <v>476</v>
      </c>
      <c r="I202" s="144" t="s">
        <v>477</v>
      </c>
      <c r="J202" s="130" t="s">
        <v>478</v>
      </c>
      <c r="K202" s="144" t="s">
        <v>479</v>
      </c>
      <c r="L202" s="134"/>
      <c r="M202" s="144" t="s">
        <v>480</v>
      </c>
    </row>
    <row r="203" spans="1:13" s="137" customFormat="1" ht="12.75">
      <c r="B203" s="133"/>
      <c r="C203" s="144" t="s">
        <v>481</v>
      </c>
      <c r="D203" s="144" t="s">
        <v>482</v>
      </c>
      <c r="E203" s="144" t="s">
        <v>483</v>
      </c>
      <c r="F203" s="144" t="s">
        <v>483</v>
      </c>
      <c r="G203" s="144" t="s">
        <v>484</v>
      </c>
      <c r="H203" s="144" t="s">
        <v>484</v>
      </c>
      <c r="I203" s="144" t="s">
        <v>485</v>
      </c>
      <c r="J203" s="130" t="s">
        <v>486</v>
      </c>
      <c r="K203" s="144" t="s">
        <v>487</v>
      </c>
      <c r="L203" s="144" t="s">
        <v>459</v>
      </c>
      <c r="M203" s="144" t="s">
        <v>488</v>
      </c>
    </row>
    <row r="204" spans="1:13" s="137" customFormat="1" ht="12.75">
      <c r="B204" s="133"/>
      <c r="C204" s="134"/>
      <c r="D204" s="134"/>
      <c r="E204" s="144" t="str">
        <f>"(0)"</f>
        <v>(0)</v>
      </c>
      <c r="F204" s="144" t="str">
        <f>"(1)"</f>
        <v>(1)</v>
      </c>
      <c r="G204" s="144" t="str">
        <f>"(2)"</f>
        <v>(2)</v>
      </c>
      <c r="H204" s="144" t="str">
        <f>"(3)"</f>
        <v>(3)</v>
      </c>
      <c r="I204" s="144" t="str">
        <f>"(4)"</f>
        <v>(4)</v>
      </c>
      <c r="J204" s="144" t="str">
        <f>"(5)"</f>
        <v>(5)</v>
      </c>
      <c r="K204" s="144" t="str">
        <f>"(7)"</f>
        <v>(7)</v>
      </c>
      <c r="L204" s="144" t="str">
        <f>"(8)"</f>
        <v>(8)</v>
      </c>
      <c r="M204" s="144" t="str">
        <f>"(9)"</f>
        <v>(9)</v>
      </c>
    </row>
    <row r="205" spans="1:13" s="137" customFormat="1" ht="12.75">
      <c r="B205" s="133">
        <v>21</v>
      </c>
      <c r="C205" s="134" t="s">
        <v>175</v>
      </c>
      <c r="D205" s="135">
        <f t="shared" ref="D205:D210" si="21">SUM(E205:M205)</f>
        <v>0</v>
      </c>
      <c r="E205" s="146"/>
      <c r="F205" s="136" t="s">
        <v>489</v>
      </c>
      <c r="G205" s="146"/>
      <c r="H205" s="146"/>
      <c r="I205" s="146"/>
      <c r="J205" s="146"/>
      <c r="K205" s="146"/>
      <c r="L205" s="146"/>
      <c r="M205" s="146"/>
    </row>
    <row r="206" spans="1:13" s="137" customFormat="1" ht="12.75">
      <c r="B206" s="133">
        <v>27</v>
      </c>
      <c r="C206" s="134" t="s">
        <v>182</v>
      </c>
      <c r="D206" s="135">
        <f t="shared" si="21"/>
        <v>0</v>
      </c>
      <c r="E206" s="146"/>
      <c r="F206" s="136" t="s">
        <v>489</v>
      </c>
      <c r="G206" s="146"/>
      <c r="H206" s="146"/>
      <c r="I206" s="146"/>
      <c r="J206" s="146"/>
      <c r="K206" s="146"/>
      <c r="L206" s="146"/>
      <c r="M206" s="146"/>
    </row>
    <row r="207" spans="1:13" s="137" customFormat="1" ht="12.75">
      <c r="B207" s="133">
        <v>60</v>
      </c>
      <c r="C207" s="134" t="s">
        <v>190</v>
      </c>
      <c r="D207" s="135">
        <f t="shared" si="21"/>
        <v>0</v>
      </c>
      <c r="E207" s="146"/>
      <c r="F207" s="136" t="s">
        <v>489</v>
      </c>
      <c r="G207" s="146"/>
      <c r="H207" s="146"/>
      <c r="I207" s="146"/>
      <c r="J207" s="146"/>
      <c r="K207" s="146"/>
      <c r="L207" s="146"/>
      <c r="M207" s="146"/>
    </row>
    <row r="208" spans="1:13" s="137" customFormat="1" ht="12.75">
      <c r="B208" s="133">
        <v>83</v>
      </c>
      <c r="C208" s="134" t="s">
        <v>124</v>
      </c>
      <c r="D208" s="135">
        <f t="shared" si="21"/>
        <v>0</v>
      </c>
      <c r="E208" s="146"/>
      <c r="F208" s="136" t="s">
        <v>489</v>
      </c>
      <c r="G208" s="136" t="s">
        <v>489</v>
      </c>
      <c r="H208" s="136" t="s">
        <v>489</v>
      </c>
      <c r="I208" s="136" t="s">
        <v>489</v>
      </c>
      <c r="J208" s="136" t="s">
        <v>489</v>
      </c>
      <c r="K208" s="146"/>
      <c r="L208" s="136" t="s">
        <v>489</v>
      </c>
      <c r="M208" s="136" t="s">
        <v>489</v>
      </c>
    </row>
    <row r="209" spans="1:13" s="137" customFormat="1" ht="12.75">
      <c r="B209" s="133">
        <v>89</v>
      </c>
      <c r="C209" s="134" t="s">
        <v>565</v>
      </c>
      <c r="D209" s="135">
        <f t="shared" si="21"/>
        <v>0</v>
      </c>
      <c r="E209" s="145"/>
      <c r="F209" s="136" t="s">
        <v>489</v>
      </c>
      <c r="G209" s="154" t="s">
        <v>489</v>
      </c>
      <c r="H209" s="157" t="s">
        <v>489</v>
      </c>
      <c r="I209" s="157" t="s">
        <v>489</v>
      </c>
      <c r="J209" s="154" t="s">
        <v>489</v>
      </c>
      <c r="K209" s="154" t="s">
        <v>489</v>
      </c>
      <c r="L209" s="154" t="s">
        <v>489</v>
      </c>
    </row>
    <row r="210" spans="1:13" s="137" customFormat="1" ht="12.75">
      <c r="B210" s="133">
        <v>98</v>
      </c>
      <c r="C210" s="134" t="s">
        <v>127</v>
      </c>
      <c r="D210" s="135">
        <f t="shared" si="21"/>
        <v>98425.42</v>
      </c>
      <c r="E210" s="146">
        <v>323.52</v>
      </c>
      <c r="F210" s="136" t="s">
        <v>489</v>
      </c>
      <c r="G210" s="146"/>
      <c r="H210" s="146">
        <v>66741.89</v>
      </c>
      <c r="I210" s="146">
        <v>20617.509999999998</v>
      </c>
      <c r="J210" s="146">
        <v>1782.96</v>
      </c>
      <c r="K210" s="146">
        <v>6728.93</v>
      </c>
      <c r="L210" s="146">
        <v>2230.61</v>
      </c>
      <c r="M210" s="146"/>
    </row>
    <row r="211" spans="1:13" s="137" customFormat="1" ht="15">
      <c r="B211" s="133">
        <v>99</v>
      </c>
      <c r="C211" s="134" t="s">
        <v>444</v>
      </c>
      <c r="D211" s="119">
        <f>SUM(E211:F211)</f>
        <v>0</v>
      </c>
      <c r="E211" s="119"/>
      <c r="F211" s="119"/>
      <c r="G211" s="138" t="s">
        <v>489</v>
      </c>
      <c r="H211" s="138" t="s">
        <v>489</v>
      </c>
      <c r="I211" s="138" t="s">
        <v>489</v>
      </c>
      <c r="J211" s="138" t="s">
        <v>489</v>
      </c>
      <c r="K211" s="138" t="s">
        <v>489</v>
      </c>
      <c r="L211" s="138" t="s">
        <v>489</v>
      </c>
      <c r="M211" s="138" t="s">
        <v>489</v>
      </c>
    </row>
    <row r="212" spans="1:13" s="141" customFormat="1" ht="15">
      <c r="A212" s="137"/>
      <c r="B212" s="147"/>
      <c r="C212" s="122" t="s">
        <v>491</v>
      </c>
      <c r="D212" s="140">
        <f t="shared" ref="D212:M212" si="22">SUM(D205:D211)</f>
        <v>98425.42</v>
      </c>
      <c r="E212" s="140">
        <f t="shared" si="22"/>
        <v>323.52</v>
      </c>
      <c r="F212" s="140">
        <f t="shared" si="22"/>
        <v>0</v>
      </c>
      <c r="G212" s="140">
        <f t="shared" si="22"/>
        <v>0</v>
      </c>
      <c r="H212" s="140">
        <f t="shared" si="22"/>
        <v>66741.89</v>
      </c>
      <c r="I212" s="140">
        <f t="shared" si="22"/>
        <v>20617.509999999998</v>
      </c>
      <c r="J212" s="140">
        <f t="shared" si="22"/>
        <v>1782.96</v>
      </c>
      <c r="K212" s="140">
        <f t="shared" si="22"/>
        <v>6728.93</v>
      </c>
      <c r="L212" s="140">
        <f t="shared" si="22"/>
        <v>2230.61</v>
      </c>
      <c r="M212" s="140">
        <f t="shared" si="22"/>
        <v>0</v>
      </c>
    </row>
    <row r="213" spans="1:13" s="137" customFormat="1" ht="12.75">
      <c r="A213" s="141"/>
      <c r="B213" s="133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</row>
    <row r="214" spans="1:13" s="137" customFormat="1" ht="12.75">
      <c r="B214" s="133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</row>
    <row r="215" spans="1:13" s="137" customFormat="1" ht="12.75">
      <c r="B215" s="150" t="s">
        <v>499</v>
      </c>
      <c r="C215" s="134"/>
      <c r="D215" s="134"/>
      <c r="E215" s="134"/>
      <c r="F215" s="134"/>
      <c r="G215" s="134"/>
      <c r="H215" s="134"/>
      <c r="I215" s="144" t="s">
        <v>446</v>
      </c>
      <c r="J215" s="134"/>
      <c r="K215" s="134"/>
      <c r="L215" s="134"/>
      <c r="M215" s="134"/>
    </row>
    <row r="216" spans="1:13" s="137" customFormat="1" ht="12.75">
      <c r="B216" s="133"/>
      <c r="C216" s="134"/>
      <c r="D216" s="134"/>
      <c r="E216" s="144" t="s">
        <v>473</v>
      </c>
      <c r="F216" s="144" t="s">
        <v>474</v>
      </c>
      <c r="G216" s="144" t="s">
        <v>475</v>
      </c>
      <c r="H216" s="144" t="s">
        <v>476</v>
      </c>
      <c r="I216" s="144" t="s">
        <v>477</v>
      </c>
      <c r="J216" s="130" t="s">
        <v>478</v>
      </c>
      <c r="K216" s="144" t="s">
        <v>479</v>
      </c>
      <c r="L216" s="134"/>
      <c r="M216" s="144" t="s">
        <v>480</v>
      </c>
    </row>
    <row r="217" spans="1:13" s="137" customFormat="1" ht="12.75">
      <c r="B217" s="133"/>
      <c r="C217" s="144" t="s">
        <v>481</v>
      </c>
      <c r="D217" s="144" t="s">
        <v>482</v>
      </c>
      <c r="E217" s="144" t="s">
        <v>483</v>
      </c>
      <c r="F217" s="144" t="s">
        <v>483</v>
      </c>
      <c r="G217" s="144" t="s">
        <v>484</v>
      </c>
      <c r="H217" s="144" t="s">
        <v>484</v>
      </c>
      <c r="I217" s="144" t="s">
        <v>485</v>
      </c>
      <c r="J217" s="130" t="s">
        <v>486</v>
      </c>
      <c r="K217" s="144" t="s">
        <v>487</v>
      </c>
      <c r="L217" s="144" t="s">
        <v>459</v>
      </c>
      <c r="M217" s="144" t="s">
        <v>488</v>
      </c>
    </row>
    <row r="218" spans="1:13" s="137" customFormat="1" ht="12.75">
      <c r="B218" s="133"/>
      <c r="C218" s="134"/>
      <c r="D218" s="134"/>
      <c r="E218" s="144" t="str">
        <f>"(0)"</f>
        <v>(0)</v>
      </c>
      <c r="F218" s="144" t="str">
        <f>"(1)"</f>
        <v>(1)</v>
      </c>
      <c r="G218" s="144" t="str">
        <f>"(2)"</f>
        <v>(2)</v>
      </c>
      <c r="H218" s="144" t="str">
        <f>"(3)"</f>
        <v>(3)</v>
      </c>
      <c r="I218" s="144" t="str">
        <f>"(4)"</f>
        <v>(4)</v>
      </c>
      <c r="J218" s="144" t="str">
        <f>"(5)"</f>
        <v>(5)</v>
      </c>
      <c r="K218" s="144" t="str">
        <f>"(7)"</f>
        <v>(7)</v>
      </c>
      <c r="L218" s="144" t="str">
        <f>"(8)"</f>
        <v>(8)</v>
      </c>
      <c r="M218" s="144" t="str">
        <f>"(9)"</f>
        <v>(9)</v>
      </c>
    </row>
    <row r="219" spans="1:13" s="137" customFormat="1" ht="12.75">
      <c r="B219" s="133">
        <v>21</v>
      </c>
      <c r="C219" s="134" t="s">
        <v>175</v>
      </c>
      <c r="D219" s="135">
        <f t="shared" ref="D219:D224" si="23">SUM(E219:M219)</f>
        <v>32909.51</v>
      </c>
      <c r="E219" s="146">
        <v>885.51</v>
      </c>
      <c r="F219" s="136" t="s">
        <v>489</v>
      </c>
      <c r="G219" s="146">
        <v>12894.35</v>
      </c>
      <c r="H219" s="146">
        <v>2581.48</v>
      </c>
      <c r="I219" s="146">
        <v>5194.41</v>
      </c>
      <c r="J219" s="146">
        <v>323.2</v>
      </c>
      <c r="K219" s="146">
        <v>10802.19</v>
      </c>
      <c r="L219" s="146">
        <v>228.37</v>
      </c>
      <c r="M219" s="146"/>
    </row>
    <row r="220" spans="1:13" s="137" customFormat="1" ht="12.75">
      <c r="B220" s="133">
        <v>27</v>
      </c>
      <c r="C220" s="134" t="s">
        <v>182</v>
      </c>
      <c r="D220" s="135">
        <f t="shared" si="23"/>
        <v>851076.4</v>
      </c>
      <c r="E220" s="146">
        <v>987.17</v>
      </c>
      <c r="F220" s="136" t="s">
        <v>489</v>
      </c>
      <c r="G220" s="146">
        <v>11372.91</v>
      </c>
      <c r="H220" s="146">
        <v>469273.57</v>
      </c>
      <c r="I220" s="146">
        <v>208224.57</v>
      </c>
      <c r="J220" s="146">
        <v>45191.05</v>
      </c>
      <c r="K220" s="146">
        <v>95539.85</v>
      </c>
      <c r="L220" s="146">
        <v>20487.28</v>
      </c>
      <c r="M220" s="146"/>
    </row>
    <row r="221" spans="1:13" s="137" customFormat="1" ht="12.75">
      <c r="B221" s="133">
        <v>60</v>
      </c>
      <c r="C221" s="134" t="s">
        <v>190</v>
      </c>
      <c r="D221" s="135">
        <f t="shared" si="23"/>
        <v>0</v>
      </c>
      <c r="E221" s="146"/>
      <c r="F221" s="136" t="s">
        <v>489</v>
      </c>
      <c r="G221" s="146"/>
      <c r="H221" s="146"/>
      <c r="I221" s="146"/>
      <c r="J221" s="146"/>
      <c r="K221" s="146"/>
      <c r="L221" s="146"/>
      <c r="M221" s="146"/>
    </row>
    <row r="222" spans="1:13" s="137" customFormat="1" ht="12.75">
      <c r="B222" s="133">
        <v>83</v>
      </c>
      <c r="C222" s="134" t="s">
        <v>124</v>
      </c>
      <c r="D222" s="135">
        <f t="shared" si="23"/>
        <v>0</v>
      </c>
      <c r="E222" s="146"/>
      <c r="F222" s="136" t="s">
        <v>489</v>
      </c>
      <c r="G222" s="136" t="s">
        <v>489</v>
      </c>
      <c r="H222" s="136" t="s">
        <v>489</v>
      </c>
      <c r="I222" s="136" t="s">
        <v>489</v>
      </c>
      <c r="J222" s="136" t="s">
        <v>489</v>
      </c>
      <c r="K222" s="146"/>
      <c r="L222" s="136" t="s">
        <v>489</v>
      </c>
      <c r="M222" s="136" t="s">
        <v>489</v>
      </c>
    </row>
    <row r="223" spans="1:13" s="137" customFormat="1" ht="12.75">
      <c r="B223" s="133">
        <v>89</v>
      </c>
      <c r="C223" s="134" t="s">
        <v>565</v>
      </c>
      <c r="D223" s="135">
        <f t="shared" si="23"/>
        <v>0</v>
      </c>
      <c r="E223" s="145"/>
      <c r="F223" s="136" t="s">
        <v>489</v>
      </c>
      <c r="G223" s="154" t="s">
        <v>489</v>
      </c>
      <c r="H223" s="157" t="s">
        <v>489</v>
      </c>
      <c r="I223" s="154" t="s">
        <v>489</v>
      </c>
      <c r="J223" s="154" t="s">
        <v>489</v>
      </c>
      <c r="K223" s="154" t="s">
        <v>489</v>
      </c>
      <c r="L223" s="154" t="s">
        <v>489</v>
      </c>
    </row>
    <row r="224" spans="1:13" s="137" customFormat="1" ht="12.75">
      <c r="B224" s="133">
        <v>98</v>
      </c>
      <c r="C224" s="134" t="s">
        <v>127</v>
      </c>
      <c r="D224" s="135">
        <f t="shared" si="23"/>
        <v>5366.3300000000008</v>
      </c>
      <c r="E224" s="146">
        <v>270.31</v>
      </c>
      <c r="F224" s="136" t="s">
        <v>489</v>
      </c>
      <c r="G224" s="146"/>
      <c r="H224" s="146">
        <v>1595.75</v>
      </c>
      <c r="I224" s="146">
        <v>457.49</v>
      </c>
      <c r="J224" s="146">
        <v>135.65</v>
      </c>
      <c r="K224" s="146">
        <v>2849.17</v>
      </c>
      <c r="L224" s="146">
        <v>57.96</v>
      </c>
      <c r="M224" s="146"/>
    </row>
    <row r="225" spans="1:13" s="137" customFormat="1" ht="15">
      <c r="B225" s="133">
        <v>99</v>
      </c>
      <c r="C225" s="134" t="s">
        <v>444</v>
      </c>
      <c r="D225" s="119">
        <f>SUM(E225:F225)</f>
        <v>0</v>
      </c>
      <c r="E225" s="119"/>
      <c r="F225" s="119"/>
      <c r="G225" s="138" t="s">
        <v>489</v>
      </c>
      <c r="H225" s="138" t="s">
        <v>489</v>
      </c>
      <c r="I225" s="138" t="s">
        <v>489</v>
      </c>
      <c r="J225" s="138" t="s">
        <v>489</v>
      </c>
      <c r="K225" s="138" t="s">
        <v>489</v>
      </c>
      <c r="L225" s="138" t="s">
        <v>489</v>
      </c>
      <c r="M225" s="138" t="s">
        <v>489</v>
      </c>
    </row>
    <row r="226" spans="1:13" s="141" customFormat="1" ht="15">
      <c r="A226" s="137"/>
      <c r="B226" s="147"/>
      <c r="C226" s="122" t="s">
        <v>491</v>
      </c>
      <c r="D226" s="140">
        <f t="shared" ref="D226:M226" si="24">SUM(D219:D225)</f>
        <v>889352.24</v>
      </c>
      <c r="E226" s="140">
        <f t="shared" si="24"/>
        <v>2142.9899999999998</v>
      </c>
      <c r="F226" s="140">
        <f t="shared" si="24"/>
        <v>0</v>
      </c>
      <c r="G226" s="140">
        <f t="shared" si="24"/>
        <v>24267.260000000002</v>
      </c>
      <c r="H226" s="140">
        <f t="shared" si="24"/>
        <v>473450.8</v>
      </c>
      <c r="I226" s="140">
        <f t="shared" si="24"/>
        <v>213876.47</v>
      </c>
      <c r="J226" s="140">
        <f t="shared" si="24"/>
        <v>45649.9</v>
      </c>
      <c r="K226" s="140">
        <f t="shared" si="24"/>
        <v>109191.21</v>
      </c>
      <c r="L226" s="140">
        <f t="shared" si="24"/>
        <v>20773.609999999997</v>
      </c>
      <c r="M226" s="140">
        <f t="shared" si="24"/>
        <v>0</v>
      </c>
    </row>
    <row r="227" spans="1:13" s="137" customFormat="1" ht="12.75">
      <c r="A227" s="141"/>
      <c r="B227" s="152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</row>
    <row r="228" spans="1:13" s="137" customFormat="1" ht="12.75">
      <c r="B228" s="133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</row>
    <row r="229" spans="1:13" s="137" customFormat="1" ht="12.75">
      <c r="B229" s="150" t="s">
        <v>588</v>
      </c>
      <c r="C229" s="134"/>
      <c r="D229" s="134"/>
      <c r="E229" s="134"/>
      <c r="F229" s="134"/>
      <c r="G229" s="134"/>
      <c r="H229" s="134"/>
      <c r="I229" s="144" t="s">
        <v>446</v>
      </c>
      <c r="J229" s="134"/>
      <c r="K229" s="134"/>
      <c r="L229" s="134"/>
      <c r="M229" s="134"/>
    </row>
    <row r="230" spans="1:13" s="137" customFormat="1" ht="12.75">
      <c r="B230" s="133"/>
      <c r="C230" s="134"/>
      <c r="D230" s="134"/>
      <c r="E230" s="144" t="s">
        <v>473</v>
      </c>
      <c r="F230" s="144" t="s">
        <v>474</v>
      </c>
      <c r="G230" s="144" t="s">
        <v>475</v>
      </c>
      <c r="H230" s="144" t="s">
        <v>476</v>
      </c>
      <c r="I230" s="144" t="s">
        <v>477</v>
      </c>
      <c r="J230" s="130" t="s">
        <v>478</v>
      </c>
      <c r="K230" s="144" t="s">
        <v>479</v>
      </c>
      <c r="L230" s="134"/>
      <c r="M230" s="144" t="s">
        <v>480</v>
      </c>
    </row>
    <row r="231" spans="1:13" s="137" customFormat="1" ht="12.75">
      <c r="B231" s="133"/>
      <c r="C231" s="144" t="s">
        <v>481</v>
      </c>
      <c r="D231" s="144" t="s">
        <v>482</v>
      </c>
      <c r="E231" s="144" t="s">
        <v>483</v>
      </c>
      <c r="F231" s="144" t="s">
        <v>483</v>
      </c>
      <c r="G231" s="144" t="s">
        <v>484</v>
      </c>
      <c r="H231" s="144" t="s">
        <v>484</v>
      </c>
      <c r="I231" s="144" t="s">
        <v>485</v>
      </c>
      <c r="J231" s="130" t="s">
        <v>486</v>
      </c>
      <c r="K231" s="144" t="s">
        <v>487</v>
      </c>
      <c r="L231" s="144" t="s">
        <v>459</v>
      </c>
      <c r="M231" s="144" t="s">
        <v>488</v>
      </c>
    </row>
    <row r="232" spans="1:13" s="137" customFormat="1" ht="12.75">
      <c r="B232" s="133"/>
      <c r="C232" s="134"/>
      <c r="D232" s="134"/>
      <c r="E232" s="144" t="str">
        <f>"(0)"</f>
        <v>(0)</v>
      </c>
      <c r="F232" s="144" t="str">
        <f>"(1)"</f>
        <v>(1)</v>
      </c>
      <c r="G232" s="144" t="str">
        <f>"(2)"</f>
        <v>(2)</v>
      </c>
      <c r="H232" s="144" t="str">
        <f>"(3)"</f>
        <v>(3)</v>
      </c>
      <c r="I232" s="144" t="str">
        <f>"(4)"</f>
        <v>(4)</v>
      </c>
      <c r="J232" s="144" t="str">
        <f>"(5)"</f>
        <v>(5)</v>
      </c>
      <c r="K232" s="144" t="str">
        <f>"(7)"</f>
        <v>(7)</v>
      </c>
      <c r="L232" s="144" t="str">
        <f>"(8)"</f>
        <v>(8)</v>
      </c>
      <c r="M232" s="144" t="str">
        <f>"(9)"</f>
        <v>(9)</v>
      </c>
    </row>
    <row r="233" spans="1:13" s="137" customFormat="1" ht="12.75">
      <c r="B233" s="133">
        <v>21</v>
      </c>
      <c r="C233" s="134" t="s">
        <v>175</v>
      </c>
      <c r="D233" s="135">
        <f t="shared" ref="D233:D238" si="25">SUM(E233:M233)</f>
        <v>0</v>
      </c>
      <c r="E233" s="146"/>
      <c r="F233" s="136" t="s">
        <v>489</v>
      </c>
      <c r="G233" s="146"/>
      <c r="H233" s="146"/>
      <c r="I233" s="146"/>
      <c r="J233" s="146"/>
      <c r="K233" s="146"/>
      <c r="L233" s="146"/>
      <c r="M233" s="146"/>
    </row>
    <row r="234" spans="1:13" s="137" customFormat="1" ht="12.75">
      <c r="B234" s="133">
        <v>27</v>
      </c>
      <c r="C234" s="134" t="s">
        <v>182</v>
      </c>
      <c r="D234" s="135">
        <f t="shared" si="25"/>
        <v>0</v>
      </c>
      <c r="E234" s="146"/>
      <c r="F234" s="136" t="s">
        <v>489</v>
      </c>
      <c r="G234" s="146"/>
      <c r="H234" s="146"/>
      <c r="I234" s="146"/>
      <c r="J234" s="146"/>
      <c r="K234" s="146"/>
      <c r="L234" s="146"/>
      <c r="M234" s="146"/>
    </row>
    <row r="235" spans="1:13" s="137" customFormat="1" ht="12.75">
      <c r="B235" s="133">
        <v>60</v>
      </c>
      <c r="C235" s="134" t="s">
        <v>190</v>
      </c>
      <c r="D235" s="135">
        <f t="shared" si="25"/>
        <v>0</v>
      </c>
      <c r="E235" s="146"/>
      <c r="F235" s="136" t="s">
        <v>489</v>
      </c>
      <c r="G235" s="146"/>
      <c r="H235" s="146"/>
      <c r="I235" s="146"/>
      <c r="J235" s="146"/>
      <c r="K235" s="146"/>
      <c r="L235" s="146"/>
      <c r="M235" s="146"/>
    </row>
    <row r="236" spans="1:13" s="137" customFormat="1" ht="12.75">
      <c r="B236" s="133">
        <v>83</v>
      </c>
      <c r="C236" s="134" t="s">
        <v>124</v>
      </c>
      <c r="D236" s="135">
        <f t="shared" si="25"/>
        <v>0</v>
      </c>
      <c r="E236" s="146"/>
      <c r="F236" s="136" t="s">
        <v>489</v>
      </c>
      <c r="G236" s="136" t="s">
        <v>489</v>
      </c>
      <c r="H236" s="136" t="s">
        <v>489</v>
      </c>
      <c r="I236" s="136" t="s">
        <v>489</v>
      </c>
      <c r="J236" s="136" t="s">
        <v>489</v>
      </c>
      <c r="K236" s="146"/>
      <c r="L236" s="136" t="s">
        <v>489</v>
      </c>
      <c r="M236" s="136" t="s">
        <v>489</v>
      </c>
    </row>
    <row r="237" spans="1:13" s="137" customFormat="1" ht="12.75">
      <c r="B237" s="133">
        <v>89</v>
      </c>
      <c r="C237" s="134" t="s">
        <v>565</v>
      </c>
      <c r="D237" s="135">
        <f t="shared" si="25"/>
        <v>0</v>
      </c>
      <c r="E237" s="145"/>
      <c r="F237" s="136" t="s">
        <v>489</v>
      </c>
      <c r="G237" s="154" t="s">
        <v>489</v>
      </c>
      <c r="H237" s="157" t="s">
        <v>489</v>
      </c>
      <c r="I237" s="154" t="s">
        <v>489</v>
      </c>
      <c r="J237" s="154" t="s">
        <v>489</v>
      </c>
      <c r="K237" s="154" t="s">
        <v>489</v>
      </c>
      <c r="L237" s="154" t="s">
        <v>489</v>
      </c>
    </row>
    <row r="238" spans="1:13" s="137" customFormat="1" ht="12.75">
      <c r="B238" s="133">
        <v>98</v>
      </c>
      <c r="C238" s="134" t="s">
        <v>127</v>
      </c>
      <c r="D238" s="135">
        <f t="shared" si="25"/>
        <v>0</v>
      </c>
      <c r="E238" s="146"/>
      <c r="F238" s="136" t="s">
        <v>489</v>
      </c>
      <c r="G238" s="146"/>
      <c r="H238" s="146"/>
      <c r="I238" s="146"/>
      <c r="J238" s="146"/>
      <c r="K238" s="146"/>
      <c r="L238" s="146"/>
      <c r="M238" s="146"/>
    </row>
    <row r="239" spans="1:13" s="137" customFormat="1" ht="15">
      <c r="B239" s="133">
        <v>99</v>
      </c>
      <c r="C239" s="134" t="s">
        <v>444</v>
      </c>
      <c r="D239" s="119">
        <f>SUM(E239:F239)</f>
        <v>0</v>
      </c>
      <c r="E239" s="119"/>
      <c r="F239" s="119"/>
      <c r="G239" s="138" t="s">
        <v>489</v>
      </c>
      <c r="H239" s="138" t="s">
        <v>489</v>
      </c>
      <c r="I239" s="138" t="s">
        <v>489</v>
      </c>
      <c r="J239" s="138" t="s">
        <v>489</v>
      </c>
      <c r="K239" s="138" t="s">
        <v>489</v>
      </c>
      <c r="L239" s="138" t="s">
        <v>489</v>
      </c>
      <c r="M239" s="138" t="s">
        <v>489</v>
      </c>
    </row>
    <row r="240" spans="1:13" s="141" customFormat="1" ht="15">
      <c r="A240" s="137"/>
      <c r="B240" s="147"/>
      <c r="C240" s="122" t="s">
        <v>491</v>
      </c>
      <c r="D240" s="140">
        <f t="shared" ref="D240:M240" si="26">SUM(D233:D239)</f>
        <v>0</v>
      </c>
      <c r="E240" s="140">
        <f t="shared" si="26"/>
        <v>0</v>
      </c>
      <c r="F240" s="140">
        <f t="shared" si="26"/>
        <v>0</v>
      </c>
      <c r="G240" s="140">
        <f t="shared" si="26"/>
        <v>0</v>
      </c>
      <c r="H240" s="140">
        <f t="shared" si="26"/>
        <v>0</v>
      </c>
      <c r="I240" s="140">
        <f t="shared" si="26"/>
        <v>0</v>
      </c>
      <c r="J240" s="140">
        <f t="shared" si="26"/>
        <v>0</v>
      </c>
      <c r="K240" s="140">
        <f t="shared" si="26"/>
        <v>0</v>
      </c>
      <c r="L240" s="140">
        <f t="shared" si="26"/>
        <v>0</v>
      </c>
      <c r="M240" s="140">
        <f t="shared" si="26"/>
        <v>0</v>
      </c>
    </row>
    <row r="241" spans="1:13" s="137" customFormat="1" ht="12.75">
      <c r="A241" s="141"/>
      <c r="B241" s="152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</row>
    <row r="242" spans="1:13" s="137" customFormat="1" ht="12.75">
      <c r="B242" s="133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</row>
    <row r="243" spans="1:13" s="137" customFormat="1" ht="12.75">
      <c r="B243" s="150" t="s">
        <v>500</v>
      </c>
      <c r="C243" s="134"/>
      <c r="D243" s="134"/>
      <c r="E243" s="134"/>
      <c r="F243" s="134"/>
      <c r="G243" s="134"/>
      <c r="H243" s="134"/>
      <c r="I243" s="144" t="s">
        <v>446</v>
      </c>
      <c r="J243" s="134"/>
      <c r="K243" s="134"/>
      <c r="L243" s="134"/>
      <c r="M243" s="134"/>
    </row>
    <row r="244" spans="1:13" s="137" customFormat="1" ht="12.75">
      <c r="B244" s="133"/>
      <c r="C244" s="134"/>
      <c r="D244" s="134"/>
      <c r="E244" s="144" t="s">
        <v>473</v>
      </c>
      <c r="F244" s="144" t="s">
        <v>474</v>
      </c>
      <c r="G244" s="144" t="s">
        <v>475</v>
      </c>
      <c r="H244" s="144" t="s">
        <v>476</v>
      </c>
      <c r="I244" s="144" t="s">
        <v>477</v>
      </c>
      <c r="J244" s="130" t="s">
        <v>478</v>
      </c>
      <c r="K244" s="144" t="s">
        <v>479</v>
      </c>
      <c r="L244" s="134"/>
      <c r="M244" s="144" t="s">
        <v>480</v>
      </c>
    </row>
    <row r="245" spans="1:13" s="137" customFormat="1" ht="12.75">
      <c r="B245" s="133"/>
      <c r="C245" s="144" t="s">
        <v>481</v>
      </c>
      <c r="D245" s="144" t="s">
        <v>482</v>
      </c>
      <c r="E245" s="144" t="s">
        <v>483</v>
      </c>
      <c r="F245" s="144" t="s">
        <v>483</v>
      </c>
      <c r="G245" s="144" t="s">
        <v>484</v>
      </c>
      <c r="H245" s="144" t="s">
        <v>484</v>
      </c>
      <c r="I245" s="144" t="s">
        <v>485</v>
      </c>
      <c r="J245" s="130" t="s">
        <v>486</v>
      </c>
      <c r="K245" s="144" t="s">
        <v>487</v>
      </c>
      <c r="L245" s="144" t="s">
        <v>459</v>
      </c>
      <c r="M245" s="144" t="s">
        <v>488</v>
      </c>
    </row>
    <row r="246" spans="1:13" s="137" customFormat="1" ht="12.75">
      <c r="B246" s="133"/>
      <c r="C246" s="134"/>
      <c r="D246" s="134"/>
      <c r="E246" s="144" t="str">
        <f>"(0)"</f>
        <v>(0)</v>
      </c>
      <c r="F246" s="144" t="str">
        <f>"(1)"</f>
        <v>(1)</v>
      </c>
      <c r="G246" s="144" t="str">
        <f>"(2)"</f>
        <v>(2)</v>
      </c>
      <c r="H246" s="144" t="str">
        <f>"(3)"</f>
        <v>(3)</v>
      </c>
      <c r="I246" s="144" t="str">
        <f>"(4)"</f>
        <v>(4)</v>
      </c>
      <c r="J246" s="144" t="str">
        <f>"(5)"</f>
        <v>(5)</v>
      </c>
      <c r="K246" s="144" t="str">
        <f>"(7)"</f>
        <v>(7)</v>
      </c>
      <c r="L246" s="144" t="str">
        <f>"(8)"</f>
        <v>(8)</v>
      </c>
      <c r="M246" s="144" t="str">
        <f>"(9)"</f>
        <v>(9)</v>
      </c>
    </row>
    <row r="247" spans="1:13" s="137" customFormat="1" ht="12.75">
      <c r="B247" s="133">
        <v>21</v>
      </c>
      <c r="C247" s="134" t="s">
        <v>175</v>
      </c>
      <c r="D247" s="135">
        <f t="shared" ref="D247:D252" si="27">SUM(E247:M247)</f>
        <v>0</v>
      </c>
      <c r="E247" s="146"/>
      <c r="F247" s="136" t="s">
        <v>489</v>
      </c>
      <c r="G247" s="146"/>
      <c r="H247" s="146"/>
      <c r="I247" s="146"/>
      <c r="J247" s="146"/>
      <c r="K247" s="146"/>
      <c r="L247" s="146"/>
      <c r="M247" s="146"/>
    </row>
    <row r="248" spans="1:13" s="137" customFormat="1" ht="12.75">
      <c r="B248" s="133">
        <v>27</v>
      </c>
      <c r="C248" s="134" t="s">
        <v>182</v>
      </c>
      <c r="D248" s="135">
        <f t="shared" si="27"/>
        <v>0</v>
      </c>
      <c r="E248" s="146"/>
      <c r="F248" s="136" t="s">
        <v>489</v>
      </c>
      <c r="G248" s="146"/>
      <c r="H248" s="146"/>
      <c r="I248" s="146"/>
      <c r="J248" s="146"/>
      <c r="K248" s="146"/>
      <c r="L248" s="146"/>
      <c r="M248" s="146"/>
    </row>
    <row r="249" spans="1:13" s="137" customFormat="1" ht="12.75">
      <c r="B249" s="133">
        <v>60</v>
      </c>
      <c r="C249" s="134" t="s">
        <v>190</v>
      </c>
      <c r="D249" s="135">
        <f t="shared" si="27"/>
        <v>0</v>
      </c>
      <c r="E249" s="146"/>
      <c r="F249" s="136" t="s">
        <v>489</v>
      </c>
      <c r="G249" s="146"/>
      <c r="H249" s="146"/>
      <c r="I249" s="146"/>
      <c r="J249" s="146"/>
      <c r="K249" s="146"/>
      <c r="L249" s="146"/>
      <c r="M249" s="146"/>
    </row>
    <row r="250" spans="1:13" s="137" customFormat="1" ht="12.75">
      <c r="B250" s="133">
        <v>83</v>
      </c>
      <c r="C250" s="134" t="s">
        <v>124</v>
      </c>
      <c r="D250" s="135">
        <f t="shared" si="27"/>
        <v>0</v>
      </c>
      <c r="E250" s="146"/>
      <c r="F250" s="136" t="s">
        <v>489</v>
      </c>
      <c r="G250" s="136" t="s">
        <v>489</v>
      </c>
      <c r="H250" s="136" t="s">
        <v>489</v>
      </c>
      <c r="I250" s="136" t="s">
        <v>489</v>
      </c>
      <c r="J250" s="136" t="s">
        <v>489</v>
      </c>
      <c r="K250" s="146"/>
      <c r="L250" s="136" t="s">
        <v>489</v>
      </c>
      <c r="M250" s="136" t="s">
        <v>489</v>
      </c>
    </row>
    <row r="251" spans="1:13" s="137" customFormat="1" ht="12.75">
      <c r="B251" s="133">
        <v>89</v>
      </c>
      <c r="C251" s="134" t="s">
        <v>565</v>
      </c>
      <c r="D251" s="135">
        <f t="shared" si="27"/>
        <v>0</v>
      </c>
      <c r="E251" s="145"/>
      <c r="F251" s="136" t="s">
        <v>489</v>
      </c>
      <c r="G251" s="154" t="s">
        <v>489</v>
      </c>
      <c r="H251" s="157" t="s">
        <v>489</v>
      </c>
      <c r="I251" s="154" t="s">
        <v>489</v>
      </c>
      <c r="J251" s="154" t="s">
        <v>489</v>
      </c>
      <c r="K251" s="154" t="s">
        <v>489</v>
      </c>
      <c r="L251" s="154" t="s">
        <v>489</v>
      </c>
    </row>
    <row r="252" spans="1:13" s="137" customFormat="1" ht="12.75">
      <c r="B252" s="133">
        <v>98</v>
      </c>
      <c r="C252" s="134" t="s">
        <v>127</v>
      </c>
      <c r="D252" s="135">
        <f t="shared" si="27"/>
        <v>0</v>
      </c>
      <c r="E252" s="146"/>
      <c r="F252" s="136" t="s">
        <v>489</v>
      </c>
      <c r="G252" s="146"/>
      <c r="H252" s="146"/>
      <c r="I252" s="146"/>
      <c r="J252" s="146"/>
      <c r="K252" s="146"/>
      <c r="L252" s="146"/>
      <c r="M252" s="146"/>
    </row>
    <row r="253" spans="1:13" s="137" customFormat="1" ht="15">
      <c r="B253" s="133">
        <v>99</v>
      </c>
      <c r="C253" s="134" t="s">
        <v>444</v>
      </c>
      <c r="D253" s="119">
        <f>SUM(E253:F253)</f>
        <v>0</v>
      </c>
      <c r="E253" s="119"/>
      <c r="F253" s="119"/>
      <c r="G253" s="138" t="s">
        <v>489</v>
      </c>
      <c r="H253" s="138" t="s">
        <v>489</v>
      </c>
      <c r="I253" s="138" t="s">
        <v>489</v>
      </c>
      <c r="J253" s="138" t="s">
        <v>489</v>
      </c>
      <c r="K253" s="138" t="s">
        <v>489</v>
      </c>
      <c r="L253" s="138" t="s">
        <v>489</v>
      </c>
      <c r="M253" s="138" t="s">
        <v>489</v>
      </c>
    </row>
    <row r="254" spans="1:13" s="141" customFormat="1" ht="15">
      <c r="A254" s="137"/>
      <c r="B254" s="147"/>
      <c r="C254" s="122" t="s">
        <v>491</v>
      </c>
      <c r="D254" s="140">
        <f>SUM(D247:D253)</f>
        <v>0</v>
      </c>
      <c r="E254" s="140">
        <f>SUM(E247:E253)</f>
        <v>0</v>
      </c>
      <c r="F254" s="140">
        <f>SUM(F253)</f>
        <v>0</v>
      </c>
      <c r="G254" s="140">
        <f t="shared" ref="G254:M254" si="28">SUM(G247:G253)</f>
        <v>0</v>
      </c>
      <c r="H254" s="140">
        <f t="shared" si="28"/>
        <v>0</v>
      </c>
      <c r="I254" s="140">
        <f t="shared" si="28"/>
        <v>0</v>
      </c>
      <c r="J254" s="140">
        <f t="shared" si="28"/>
        <v>0</v>
      </c>
      <c r="K254" s="140">
        <f t="shared" si="28"/>
        <v>0</v>
      </c>
      <c r="L254" s="140">
        <f t="shared" si="28"/>
        <v>0</v>
      </c>
      <c r="M254" s="140">
        <f t="shared" si="28"/>
        <v>0</v>
      </c>
    </row>
    <row r="255" spans="1:13" s="137" customFormat="1" ht="12.75">
      <c r="A255" s="141"/>
      <c r="B255" s="152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</row>
    <row r="256" spans="1:13" s="137" customFormat="1" ht="12.75">
      <c r="B256" s="133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</row>
    <row r="257" spans="1:13" s="137" customFormat="1" ht="12.75">
      <c r="B257" s="150" t="s">
        <v>589</v>
      </c>
      <c r="C257" s="134"/>
      <c r="D257" s="134"/>
      <c r="E257" s="134"/>
      <c r="F257" s="134"/>
      <c r="G257" s="134"/>
      <c r="H257" s="134"/>
      <c r="I257" s="144" t="s">
        <v>446</v>
      </c>
      <c r="J257" s="134"/>
      <c r="K257" s="134"/>
      <c r="L257" s="134"/>
      <c r="M257" s="134"/>
    </row>
    <row r="258" spans="1:13" s="137" customFormat="1" ht="12.75">
      <c r="B258" s="133"/>
      <c r="C258" s="134"/>
      <c r="D258" s="134"/>
      <c r="E258" s="144" t="s">
        <v>473</v>
      </c>
      <c r="F258" s="144" t="s">
        <v>474</v>
      </c>
      <c r="G258" s="144" t="s">
        <v>475</v>
      </c>
      <c r="H258" s="144" t="s">
        <v>476</v>
      </c>
      <c r="I258" s="144" t="s">
        <v>477</v>
      </c>
      <c r="J258" s="130" t="s">
        <v>478</v>
      </c>
      <c r="K258" s="144" t="s">
        <v>479</v>
      </c>
      <c r="L258" s="134"/>
      <c r="M258" s="144" t="s">
        <v>480</v>
      </c>
    </row>
    <row r="259" spans="1:13" s="137" customFormat="1" ht="12.75">
      <c r="B259" s="133"/>
      <c r="C259" s="144" t="s">
        <v>481</v>
      </c>
      <c r="D259" s="144" t="s">
        <v>482</v>
      </c>
      <c r="E259" s="144" t="s">
        <v>483</v>
      </c>
      <c r="F259" s="144" t="s">
        <v>483</v>
      </c>
      <c r="G259" s="144" t="s">
        <v>484</v>
      </c>
      <c r="H259" s="144" t="s">
        <v>484</v>
      </c>
      <c r="I259" s="144" t="s">
        <v>485</v>
      </c>
      <c r="J259" s="130" t="s">
        <v>486</v>
      </c>
      <c r="K259" s="144" t="s">
        <v>487</v>
      </c>
      <c r="L259" s="144" t="s">
        <v>459</v>
      </c>
      <c r="M259" s="144" t="s">
        <v>488</v>
      </c>
    </row>
    <row r="260" spans="1:13" s="137" customFormat="1" ht="12.75">
      <c r="B260" s="133"/>
      <c r="C260" s="134"/>
      <c r="D260" s="134"/>
      <c r="E260" s="144" t="str">
        <f>"(0)"</f>
        <v>(0)</v>
      </c>
      <c r="F260" s="144" t="str">
        <f>"(1)"</f>
        <v>(1)</v>
      </c>
      <c r="G260" s="144" t="str">
        <f>"(2)"</f>
        <v>(2)</v>
      </c>
      <c r="H260" s="144" t="str">
        <f>"(3)"</f>
        <v>(3)</v>
      </c>
      <c r="I260" s="144" t="str">
        <f>"(4)"</f>
        <v>(4)</v>
      </c>
      <c r="J260" s="144" t="str">
        <f>"(5)"</f>
        <v>(5)</v>
      </c>
      <c r="K260" s="144" t="str">
        <f>"(7)"</f>
        <v>(7)</v>
      </c>
      <c r="L260" s="144" t="str">
        <f>"(8)"</f>
        <v>(8)</v>
      </c>
      <c r="M260" s="144" t="str">
        <f>"(9)"</f>
        <v>(9)</v>
      </c>
    </row>
    <row r="261" spans="1:13" s="137" customFormat="1" ht="12.75">
      <c r="B261" s="133">
        <v>21</v>
      </c>
      <c r="C261" s="134" t="s">
        <v>175</v>
      </c>
      <c r="D261" s="135">
        <f t="shared" ref="D261:D266" si="29">SUM(E261:M261)</f>
        <v>0</v>
      </c>
      <c r="E261" s="146"/>
      <c r="F261" s="136" t="s">
        <v>489</v>
      </c>
      <c r="G261" s="146"/>
      <c r="H261" s="146"/>
      <c r="I261" s="146"/>
      <c r="J261" s="146"/>
      <c r="K261" s="146"/>
      <c r="L261" s="146"/>
      <c r="M261" s="146"/>
    </row>
    <row r="262" spans="1:13" s="137" customFormat="1" ht="12.75">
      <c r="B262" s="133">
        <v>27</v>
      </c>
      <c r="C262" s="134" t="s">
        <v>182</v>
      </c>
      <c r="D262" s="135">
        <f t="shared" si="29"/>
        <v>0</v>
      </c>
      <c r="E262" s="146"/>
      <c r="F262" s="136" t="s">
        <v>489</v>
      </c>
      <c r="G262" s="146"/>
      <c r="H262" s="146"/>
      <c r="I262" s="146"/>
      <c r="J262" s="146"/>
      <c r="K262" s="146"/>
      <c r="L262" s="146"/>
      <c r="M262" s="146"/>
    </row>
    <row r="263" spans="1:13" s="137" customFormat="1" ht="12.75">
      <c r="B263" s="133">
        <v>60</v>
      </c>
      <c r="C263" s="134" t="s">
        <v>190</v>
      </c>
      <c r="D263" s="135">
        <f t="shared" si="29"/>
        <v>0</v>
      </c>
      <c r="E263" s="146"/>
      <c r="F263" s="136" t="s">
        <v>489</v>
      </c>
      <c r="G263" s="146"/>
      <c r="H263" s="146"/>
      <c r="I263" s="146"/>
      <c r="J263" s="146"/>
      <c r="K263" s="146"/>
      <c r="L263" s="146"/>
      <c r="M263" s="146"/>
    </row>
    <row r="264" spans="1:13" s="137" customFormat="1" ht="12.75">
      <c r="B264" s="133">
        <v>83</v>
      </c>
      <c r="C264" s="134" t="s">
        <v>124</v>
      </c>
      <c r="D264" s="135">
        <f t="shared" si="29"/>
        <v>0</v>
      </c>
      <c r="E264" s="146"/>
      <c r="F264" s="136" t="s">
        <v>489</v>
      </c>
      <c r="G264" s="136" t="s">
        <v>489</v>
      </c>
      <c r="H264" s="136" t="s">
        <v>489</v>
      </c>
      <c r="I264" s="136" t="s">
        <v>489</v>
      </c>
      <c r="J264" s="136" t="s">
        <v>489</v>
      </c>
      <c r="K264" s="146"/>
      <c r="L264" s="136" t="s">
        <v>489</v>
      </c>
      <c r="M264" s="136" t="s">
        <v>489</v>
      </c>
    </row>
    <row r="265" spans="1:13" s="137" customFormat="1" ht="12.75">
      <c r="B265" s="133">
        <v>89</v>
      </c>
      <c r="C265" s="134" t="s">
        <v>565</v>
      </c>
      <c r="D265" s="135">
        <f t="shared" si="29"/>
        <v>0</v>
      </c>
      <c r="E265" s="145"/>
      <c r="F265" s="136" t="s">
        <v>489</v>
      </c>
      <c r="G265" s="154" t="s">
        <v>489</v>
      </c>
      <c r="H265" s="157" t="s">
        <v>489</v>
      </c>
      <c r="I265" s="154" t="s">
        <v>489</v>
      </c>
      <c r="J265" s="154" t="s">
        <v>489</v>
      </c>
      <c r="K265" s="154" t="s">
        <v>489</v>
      </c>
      <c r="L265" s="154" t="s">
        <v>489</v>
      </c>
    </row>
    <row r="266" spans="1:13" s="137" customFormat="1" ht="12.75">
      <c r="B266" s="133">
        <v>98</v>
      </c>
      <c r="C266" s="134" t="s">
        <v>127</v>
      </c>
      <c r="D266" s="135">
        <f t="shared" si="29"/>
        <v>0</v>
      </c>
      <c r="E266" s="146"/>
      <c r="F266" s="136" t="s">
        <v>489</v>
      </c>
      <c r="G266" s="146"/>
      <c r="H266" s="146"/>
      <c r="I266" s="146"/>
      <c r="J266" s="146"/>
      <c r="K266" s="146"/>
      <c r="L266" s="146"/>
      <c r="M266" s="146"/>
    </row>
    <row r="267" spans="1:13" s="137" customFormat="1" ht="15">
      <c r="B267" s="133">
        <v>99</v>
      </c>
      <c r="C267" s="134" t="s">
        <v>444</v>
      </c>
      <c r="D267" s="119">
        <f>SUM(E267:F267)</f>
        <v>0</v>
      </c>
      <c r="E267" s="119"/>
      <c r="F267" s="119"/>
      <c r="G267" s="138" t="s">
        <v>489</v>
      </c>
      <c r="H267" s="138" t="s">
        <v>489</v>
      </c>
      <c r="I267" s="138" t="s">
        <v>489</v>
      </c>
      <c r="J267" s="138" t="s">
        <v>489</v>
      </c>
      <c r="K267" s="138" t="s">
        <v>489</v>
      </c>
      <c r="L267" s="138" t="s">
        <v>489</v>
      </c>
      <c r="M267" s="138" t="s">
        <v>489</v>
      </c>
    </row>
    <row r="268" spans="1:13" s="141" customFormat="1" ht="15">
      <c r="A268" s="137"/>
      <c r="B268" s="147"/>
      <c r="C268" s="122" t="s">
        <v>491</v>
      </c>
      <c r="D268" s="140">
        <f>SUM(D261:D267)</f>
        <v>0</v>
      </c>
      <c r="E268" s="140">
        <f>SUM(E261:E267)</f>
        <v>0</v>
      </c>
      <c r="F268" s="140">
        <f>SUM(F267)</f>
        <v>0</v>
      </c>
      <c r="G268" s="140">
        <f t="shared" ref="G268:M268" si="30">SUM(G261:G267)</f>
        <v>0</v>
      </c>
      <c r="H268" s="140">
        <f t="shared" si="30"/>
        <v>0</v>
      </c>
      <c r="I268" s="140">
        <f t="shared" si="30"/>
        <v>0</v>
      </c>
      <c r="J268" s="140">
        <f t="shared" si="30"/>
        <v>0</v>
      </c>
      <c r="K268" s="140">
        <f t="shared" si="30"/>
        <v>0</v>
      </c>
      <c r="L268" s="140">
        <f t="shared" si="30"/>
        <v>0</v>
      </c>
      <c r="M268" s="140">
        <f t="shared" si="30"/>
        <v>0</v>
      </c>
    </row>
    <row r="269" spans="1:13" s="137" customFormat="1" ht="12.75">
      <c r="A269" s="141"/>
      <c r="B269" s="152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</row>
    <row r="270" spans="1:13" s="137" customFormat="1" ht="12.75">
      <c r="B270" s="133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</row>
    <row r="271" spans="1:13" s="137" customFormat="1" ht="12.75">
      <c r="B271" s="150" t="s">
        <v>501</v>
      </c>
      <c r="C271" s="134"/>
      <c r="D271" s="134"/>
      <c r="E271" s="134"/>
      <c r="F271" s="134"/>
      <c r="G271" s="134"/>
      <c r="H271" s="134"/>
      <c r="I271" s="144" t="s">
        <v>446</v>
      </c>
      <c r="J271" s="134"/>
      <c r="K271" s="134"/>
      <c r="L271" s="134"/>
      <c r="M271" s="134"/>
    </row>
    <row r="272" spans="1:13" s="137" customFormat="1" ht="12.75">
      <c r="B272" s="133"/>
      <c r="C272" s="134"/>
      <c r="D272" s="134"/>
      <c r="E272" s="144" t="s">
        <v>473</v>
      </c>
      <c r="F272" s="144" t="s">
        <v>474</v>
      </c>
      <c r="G272" s="144" t="s">
        <v>475</v>
      </c>
      <c r="H272" s="144" t="s">
        <v>476</v>
      </c>
      <c r="I272" s="144" t="s">
        <v>477</v>
      </c>
      <c r="J272" s="130" t="s">
        <v>478</v>
      </c>
      <c r="K272" s="144" t="s">
        <v>479</v>
      </c>
      <c r="L272" s="134"/>
      <c r="M272" s="144" t="s">
        <v>480</v>
      </c>
    </row>
    <row r="273" spans="1:13" s="137" customFormat="1" ht="12.75">
      <c r="B273" s="133"/>
      <c r="C273" s="144" t="s">
        <v>481</v>
      </c>
      <c r="D273" s="144" t="s">
        <v>482</v>
      </c>
      <c r="E273" s="144" t="s">
        <v>483</v>
      </c>
      <c r="F273" s="144" t="s">
        <v>483</v>
      </c>
      <c r="G273" s="144" t="s">
        <v>484</v>
      </c>
      <c r="H273" s="144" t="s">
        <v>484</v>
      </c>
      <c r="I273" s="144" t="s">
        <v>485</v>
      </c>
      <c r="J273" s="130" t="s">
        <v>486</v>
      </c>
      <c r="K273" s="144" t="s">
        <v>487</v>
      </c>
      <c r="L273" s="144" t="s">
        <v>459</v>
      </c>
      <c r="M273" s="144" t="s">
        <v>488</v>
      </c>
    </row>
    <row r="274" spans="1:13" s="137" customFormat="1" ht="12.75">
      <c r="B274" s="133"/>
      <c r="C274" s="134"/>
      <c r="D274" s="134"/>
      <c r="E274" s="144" t="str">
        <f>"(0)"</f>
        <v>(0)</v>
      </c>
      <c r="F274" s="144" t="str">
        <f>"(1)"</f>
        <v>(1)</v>
      </c>
      <c r="G274" s="144" t="str">
        <f>"(2)"</f>
        <v>(2)</v>
      </c>
      <c r="H274" s="144" t="str">
        <f>"(3)"</f>
        <v>(3)</v>
      </c>
      <c r="I274" s="144" t="str">
        <f>"(4)"</f>
        <v>(4)</v>
      </c>
      <c r="J274" s="144" t="str">
        <f>"(5)"</f>
        <v>(5)</v>
      </c>
      <c r="K274" s="144" t="str">
        <f>"(7)"</f>
        <v>(7)</v>
      </c>
      <c r="L274" s="144" t="str">
        <f>"(8)"</f>
        <v>(8)</v>
      </c>
      <c r="M274" s="144" t="str">
        <f>"(9)"</f>
        <v>(9)</v>
      </c>
    </row>
    <row r="275" spans="1:13" s="137" customFormat="1" ht="12.75">
      <c r="B275" s="133">
        <v>21</v>
      </c>
      <c r="C275" s="134" t="s">
        <v>175</v>
      </c>
      <c r="D275" s="135">
        <f t="shared" ref="D275:D280" si="31">SUM(E275:M275)</f>
        <v>443442.86000000004</v>
      </c>
      <c r="E275" s="146">
        <v>1554.21</v>
      </c>
      <c r="F275" s="136" t="s">
        <v>489</v>
      </c>
      <c r="G275" s="146">
        <v>184192.59</v>
      </c>
      <c r="H275" s="146">
        <v>63739.76</v>
      </c>
      <c r="I275" s="146">
        <v>75469.39</v>
      </c>
      <c r="J275" s="146">
        <v>22440.77</v>
      </c>
      <c r="K275" s="146">
        <v>63923.37</v>
      </c>
      <c r="L275" s="146">
        <v>32122.77</v>
      </c>
      <c r="M275" s="146"/>
    </row>
    <row r="276" spans="1:13" s="137" customFormat="1" ht="12.75">
      <c r="B276" s="133">
        <v>27</v>
      </c>
      <c r="C276" s="134" t="s">
        <v>182</v>
      </c>
      <c r="D276" s="135">
        <f t="shared" si="31"/>
        <v>638588.5</v>
      </c>
      <c r="E276" s="146"/>
      <c r="F276" s="136" t="s">
        <v>489</v>
      </c>
      <c r="G276" s="146">
        <v>114556.57</v>
      </c>
      <c r="H276" s="146">
        <v>88914.58</v>
      </c>
      <c r="I276" s="146">
        <v>38539.449999999997</v>
      </c>
      <c r="J276" s="146">
        <v>349052.32</v>
      </c>
      <c r="K276" s="146">
        <v>23053.119999999999</v>
      </c>
      <c r="L276" s="146">
        <v>24472.46</v>
      </c>
      <c r="M276" s="146"/>
    </row>
    <row r="277" spans="1:13" s="137" customFormat="1" ht="12.75">
      <c r="B277" s="133">
        <v>60</v>
      </c>
      <c r="C277" s="134" t="s">
        <v>190</v>
      </c>
      <c r="D277" s="135">
        <f t="shared" si="31"/>
        <v>0</v>
      </c>
      <c r="E277" s="146"/>
      <c r="F277" s="136" t="s">
        <v>489</v>
      </c>
      <c r="G277" s="146"/>
      <c r="H277" s="146"/>
      <c r="I277" s="146"/>
      <c r="J277" s="146"/>
      <c r="K277" s="146"/>
      <c r="L277" s="146"/>
      <c r="M277" s="146"/>
    </row>
    <row r="278" spans="1:13" s="137" customFormat="1" ht="12.75">
      <c r="B278" s="133">
        <v>83</v>
      </c>
      <c r="C278" s="134" t="s">
        <v>124</v>
      </c>
      <c r="D278" s="135">
        <f t="shared" si="31"/>
        <v>0</v>
      </c>
      <c r="E278" s="146"/>
      <c r="F278" s="136" t="s">
        <v>489</v>
      </c>
      <c r="G278" s="136" t="s">
        <v>489</v>
      </c>
      <c r="H278" s="136" t="s">
        <v>489</v>
      </c>
      <c r="I278" s="136" t="s">
        <v>489</v>
      </c>
      <c r="J278" s="136" t="s">
        <v>489</v>
      </c>
      <c r="K278" s="146"/>
      <c r="L278" s="136" t="s">
        <v>489</v>
      </c>
      <c r="M278" s="136" t="s">
        <v>489</v>
      </c>
    </row>
    <row r="279" spans="1:13" s="137" customFormat="1" ht="12.75">
      <c r="B279" s="133">
        <v>89</v>
      </c>
      <c r="C279" s="134" t="s">
        <v>565</v>
      </c>
      <c r="D279" s="135">
        <f t="shared" si="31"/>
        <v>0</v>
      </c>
      <c r="E279" s="145"/>
      <c r="F279" s="136" t="s">
        <v>489</v>
      </c>
      <c r="G279" s="154" t="s">
        <v>489</v>
      </c>
      <c r="H279" s="157" t="s">
        <v>489</v>
      </c>
      <c r="I279" s="154" t="s">
        <v>489</v>
      </c>
      <c r="J279" s="154" t="s">
        <v>489</v>
      </c>
      <c r="K279" s="154" t="s">
        <v>489</v>
      </c>
      <c r="L279" s="154" t="s">
        <v>489</v>
      </c>
    </row>
    <row r="280" spans="1:13" s="137" customFormat="1" ht="12.75">
      <c r="B280" s="133">
        <v>98</v>
      </c>
      <c r="C280" s="134" t="s">
        <v>127</v>
      </c>
      <c r="D280" s="135">
        <f t="shared" si="31"/>
        <v>27089.77</v>
      </c>
      <c r="E280" s="146">
        <v>490</v>
      </c>
      <c r="F280" s="136" t="s">
        <v>489</v>
      </c>
      <c r="G280" s="146">
        <v>18400.5</v>
      </c>
      <c r="H280" s="146"/>
      <c r="I280" s="146">
        <v>1598.57</v>
      </c>
      <c r="J280" s="146">
        <v>5281.01</v>
      </c>
      <c r="K280" s="146">
        <v>1319.69</v>
      </c>
      <c r="L280" s="146"/>
      <c r="M280" s="146"/>
    </row>
    <row r="281" spans="1:13" s="137" customFormat="1" ht="15">
      <c r="B281" s="133">
        <v>99</v>
      </c>
      <c r="C281" s="134" t="s">
        <v>444</v>
      </c>
      <c r="D281" s="119">
        <f>SUM(E281:F281)</f>
        <v>0</v>
      </c>
      <c r="E281" s="119"/>
      <c r="F281" s="119"/>
      <c r="G281" s="138" t="s">
        <v>489</v>
      </c>
      <c r="H281" s="138" t="s">
        <v>489</v>
      </c>
      <c r="I281" s="138" t="s">
        <v>489</v>
      </c>
      <c r="J281" s="138" t="s">
        <v>489</v>
      </c>
      <c r="K281" s="138" t="s">
        <v>489</v>
      </c>
      <c r="L281" s="138" t="s">
        <v>489</v>
      </c>
      <c r="M281" s="138" t="s">
        <v>489</v>
      </c>
    </row>
    <row r="282" spans="1:13" s="141" customFormat="1" ht="15">
      <c r="A282" s="137"/>
      <c r="B282" s="147"/>
      <c r="C282" s="122" t="s">
        <v>491</v>
      </c>
      <c r="D282" s="140">
        <f t="shared" ref="D282:M282" si="32">SUM(D275:D281)</f>
        <v>1109121.1300000001</v>
      </c>
      <c r="E282" s="140">
        <f t="shared" si="32"/>
        <v>2044.21</v>
      </c>
      <c r="F282" s="140">
        <f t="shared" si="32"/>
        <v>0</v>
      </c>
      <c r="G282" s="140">
        <f t="shared" si="32"/>
        <v>317149.66000000003</v>
      </c>
      <c r="H282" s="140">
        <f t="shared" si="32"/>
        <v>152654.34</v>
      </c>
      <c r="I282" s="140">
        <f t="shared" si="32"/>
        <v>115607.41</v>
      </c>
      <c r="J282" s="140">
        <f t="shared" si="32"/>
        <v>376774.10000000003</v>
      </c>
      <c r="K282" s="140">
        <f t="shared" si="32"/>
        <v>88296.180000000008</v>
      </c>
      <c r="L282" s="140">
        <f t="shared" si="32"/>
        <v>56595.229999999996</v>
      </c>
      <c r="M282" s="140">
        <f t="shared" si="32"/>
        <v>0</v>
      </c>
    </row>
    <row r="283" spans="1:13" s="137" customFormat="1" ht="12.75">
      <c r="A283" s="141"/>
      <c r="B283" s="133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</row>
    <row r="284" spans="1:13" s="137" customFormat="1" ht="12.75">
      <c r="B284" s="133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</row>
    <row r="285" spans="1:13" s="137" customFormat="1" ht="12.75">
      <c r="B285" s="150" t="s">
        <v>502</v>
      </c>
      <c r="C285" s="134"/>
      <c r="D285" s="134"/>
      <c r="E285" s="134"/>
      <c r="F285" s="134"/>
      <c r="G285" s="134"/>
      <c r="H285" s="144"/>
      <c r="I285" s="144" t="s">
        <v>446</v>
      </c>
      <c r="J285" s="134"/>
      <c r="K285" s="134"/>
      <c r="L285" s="134"/>
      <c r="M285" s="134"/>
    </row>
    <row r="286" spans="1:13" s="137" customFormat="1" ht="12.75">
      <c r="B286" s="133"/>
      <c r="C286" s="134"/>
      <c r="D286" s="134"/>
      <c r="E286" s="144" t="s">
        <v>473</v>
      </c>
      <c r="F286" s="144" t="s">
        <v>474</v>
      </c>
      <c r="G286" s="144" t="s">
        <v>475</v>
      </c>
      <c r="H286" s="144" t="s">
        <v>476</v>
      </c>
      <c r="I286" s="144" t="s">
        <v>477</v>
      </c>
      <c r="J286" s="130" t="s">
        <v>478</v>
      </c>
      <c r="K286" s="144" t="s">
        <v>479</v>
      </c>
      <c r="L286" s="134"/>
      <c r="M286" s="144" t="s">
        <v>480</v>
      </c>
    </row>
    <row r="287" spans="1:13" s="137" customFormat="1" ht="12.75">
      <c r="B287" s="133"/>
      <c r="C287" s="144" t="s">
        <v>481</v>
      </c>
      <c r="D287" s="144" t="s">
        <v>482</v>
      </c>
      <c r="E287" s="144" t="s">
        <v>483</v>
      </c>
      <c r="F287" s="144" t="s">
        <v>483</v>
      </c>
      <c r="G287" s="144" t="s">
        <v>484</v>
      </c>
      <c r="H287" s="144" t="s">
        <v>484</v>
      </c>
      <c r="I287" s="144" t="s">
        <v>485</v>
      </c>
      <c r="J287" s="130" t="s">
        <v>486</v>
      </c>
      <c r="K287" s="144" t="s">
        <v>487</v>
      </c>
      <c r="L287" s="144" t="s">
        <v>459</v>
      </c>
      <c r="M287" s="144" t="s">
        <v>488</v>
      </c>
    </row>
    <row r="288" spans="1:13" s="137" customFormat="1" ht="12.75">
      <c r="B288" s="133"/>
      <c r="C288" s="134"/>
      <c r="D288" s="134"/>
      <c r="E288" s="144" t="str">
        <f>"(0)"</f>
        <v>(0)</v>
      </c>
      <c r="F288" s="144" t="str">
        <f>"(1)"</f>
        <v>(1)</v>
      </c>
      <c r="G288" s="144" t="str">
        <f>"(2)"</f>
        <v>(2)</v>
      </c>
      <c r="H288" s="144" t="str">
        <f>"(3)"</f>
        <v>(3)</v>
      </c>
      <c r="I288" s="144" t="str">
        <f>"(4)"</f>
        <v>(4)</v>
      </c>
      <c r="J288" s="144" t="str">
        <f>"(5)"</f>
        <v>(5)</v>
      </c>
      <c r="K288" s="144" t="str">
        <f>"(7)"</f>
        <v>(7)</v>
      </c>
      <c r="L288" s="144" t="str">
        <f>"(8)"</f>
        <v>(8)</v>
      </c>
      <c r="M288" s="144" t="str">
        <f>"(9)"</f>
        <v>(9)</v>
      </c>
    </row>
    <row r="289" spans="1:13" s="137" customFormat="1" ht="12.75">
      <c r="B289" s="133">
        <v>21</v>
      </c>
      <c r="C289" s="134" t="s">
        <v>175</v>
      </c>
      <c r="D289" s="135">
        <f t="shared" ref="D289:D294" si="33">SUM(E289:M289)</f>
        <v>12702.7</v>
      </c>
      <c r="E289" s="146">
        <v>688</v>
      </c>
      <c r="F289" s="136" t="s">
        <v>489</v>
      </c>
      <c r="G289" s="146"/>
      <c r="H289" s="146">
        <v>8322.17</v>
      </c>
      <c r="I289" s="146">
        <v>2297.0300000000002</v>
      </c>
      <c r="J289" s="146"/>
      <c r="K289" s="146">
        <v>1287.28</v>
      </c>
      <c r="L289" s="146">
        <v>108.22</v>
      </c>
      <c r="M289" s="146"/>
    </row>
    <row r="290" spans="1:13" s="137" customFormat="1" ht="12.75">
      <c r="B290" s="133">
        <v>27</v>
      </c>
      <c r="C290" s="134" t="s">
        <v>182</v>
      </c>
      <c r="D290" s="135">
        <f t="shared" si="33"/>
        <v>0</v>
      </c>
      <c r="E290" s="146"/>
      <c r="F290" s="136" t="s">
        <v>489</v>
      </c>
      <c r="G290" s="146"/>
      <c r="H290" s="146"/>
      <c r="I290" s="146"/>
      <c r="J290" s="146"/>
      <c r="K290" s="146"/>
      <c r="L290" s="146"/>
      <c r="M290" s="146"/>
    </row>
    <row r="291" spans="1:13" s="137" customFormat="1" ht="12.75">
      <c r="B291" s="133">
        <v>60</v>
      </c>
      <c r="C291" s="134" t="s">
        <v>190</v>
      </c>
      <c r="D291" s="135">
        <f t="shared" si="33"/>
        <v>0</v>
      </c>
      <c r="E291" s="146"/>
      <c r="F291" s="136" t="s">
        <v>489</v>
      </c>
      <c r="G291" s="146"/>
      <c r="H291" s="146"/>
      <c r="I291" s="146"/>
      <c r="J291" s="146"/>
      <c r="K291" s="146"/>
      <c r="L291" s="146"/>
      <c r="M291" s="146"/>
    </row>
    <row r="292" spans="1:13" s="137" customFormat="1" ht="12.75">
      <c r="B292" s="133">
        <v>83</v>
      </c>
      <c r="C292" s="134" t="s">
        <v>124</v>
      </c>
      <c r="D292" s="135">
        <f t="shared" si="33"/>
        <v>0</v>
      </c>
      <c r="E292" s="146"/>
      <c r="F292" s="136" t="s">
        <v>489</v>
      </c>
      <c r="G292" s="136" t="s">
        <v>489</v>
      </c>
      <c r="H292" s="136" t="s">
        <v>489</v>
      </c>
      <c r="I292" s="136" t="s">
        <v>489</v>
      </c>
      <c r="J292" s="136" t="s">
        <v>489</v>
      </c>
      <c r="K292" s="146"/>
      <c r="L292" s="136" t="s">
        <v>489</v>
      </c>
      <c r="M292" s="136" t="s">
        <v>489</v>
      </c>
    </row>
    <row r="293" spans="1:13" s="137" customFormat="1" ht="12.75">
      <c r="B293" s="133">
        <v>89</v>
      </c>
      <c r="C293" s="134" t="s">
        <v>565</v>
      </c>
      <c r="D293" s="135">
        <f t="shared" si="33"/>
        <v>0</v>
      </c>
      <c r="E293" s="145"/>
      <c r="F293" s="136" t="s">
        <v>489</v>
      </c>
      <c r="G293" s="154" t="s">
        <v>489</v>
      </c>
      <c r="H293" s="157" t="s">
        <v>489</v>
      </c>
      <c r="I293" s="154" t="s">
        <v>489</v>
      </c>
      <c r="J293" s="154" t="s">
        <v>489</v>
      </c>
      <c r="K293" s="154" t="s">
        <v>489</v>
      </c>
      <c r="L293" s="154" t="s">
        <v>489</v>
      </c>
    </row>
    <row r="294" spans="1:13" s="137" customFormat="1" ht="12.75">
      <c r="B294" s="133">
        <v>98</v>
      </c>
      <c r="C294" s="134" t="s">
        <v>127</v>
      </c>
      <c r="D294" s="135">
        <f t="shared" si="33"/>
        <v>0</v>
      </c>
      <c r="E294" s="146"/>
      <c r="F294" s="136" t="s">
        <v>489</v>
      </c>
      <c r="G294" s="146"/>
      <c r="H294" s="146"/>
      <c r="I294" s="146"/>
      <c r="J294" s="146"/>
      <c r="K294" s="146"/>
      <c r="L294" s="146"/>
      <c r="M294" s="146"/>
    </row>
    <row r="295" spans="1:13" s="137" customFormat="1" ht="15">
      <c r="B295" s="133">
        <v>99</v>
      </c>
      <c r="C295" s="134" t="s">
        <v>444</v>
      </c>
      <c r="D295" s="119">
        <f>SUM(E295:F295)</f>
        <v>0</v>
      </c>
      <c r="E295" s="119"/>
      <c r="F295" s="119"/>
      <c r="G295" s="138" t="s">
        <v>489</v>
      </c>
      <c r="H295" s="138" t="s">
        <v>489</v>
      </c>
      <c r="I295" s="138" t="s">
        <v>489</v>
      </c>
      <c r="J295" s="138" t="s">
        <v>489</v>
      </c>
      <c r="K295" s="138" t="s">
        <v>489</v>
      </c>
      <c r="L295" s="138" t="s">
        <v>489</v>
      </c>
      <c r="M295" s="138" t="s">
        <v>489</v>
      </c>
    </row>
    <row r="296" spans="1:13" s="141" customFormat="1" ht="15">
      <c r="A296" s="137"/>
      <c r="B296" s="147"/>
      <c r="C296" s="122" t="s">
        <v>491</v>
      </c>
      <c r="D296" s="140">
        <f t="shared" ref="D296:M296" si="34">SUM(D289:D295)</f>
        <v>12702.7</v>
      </c>
      <c r="E296" s="140">
        <f t="shared" si="34"/>
        <v>688</v>
      </c>
      <c r="F296" s="140">
        <f t="shared" si="34"/>
        <v>0</v>
      </c>
      <c r="G296" s="140">
        <f t="shared" si="34"/>
        <v>0</v>
      </c>
      <c r="H296" s="140">
        <f t="shared" si="34"/>
        <v>8322.17</v>
      </c>
      <c r="I296" s="140">
        <f t="shared" si="34"/>
        <v>2297.0300000000002</v>
      </c>
      <c r="J296" s="140">
        <f t="shared" si="34"/>
        <v>0</v>
      </c>
      <c r="K296" s="140">
        <f t="shared" si="34"/>
        <v>1287.28</v>
      </c>
      <c r="L296" s="140">
        <f t="shared" si="34"/>
        <v>108.22</v>
      </c>
      <c r="M296" s="140">
        <f t="shared" si="34"/>
        <v>0</v>
      </c>
    </row>
    <row r="297" spans="1:13" s="137" customFormat="1" ht="12.75">
      <c r="A297" s="141"/>
      <c r="B297" s="133"/>
      <c r="C297" s="134"/>
      <c r="D297" s="134"/>
      <c r="E297" s="144"/>
      <c r="F297" s="144"/>
      <c r="G297" s="144"/>
      <c r="H297" s="144"/>
      <c r="I297" s="144"/>
      <c r="J297" s="144"/>
      <c r="K297" s="144"/>
      <c r="L297" s="144"/>
      <c r="M297" s="144"/>
    </row>
    <row r="298" spans="1:13" s="137" customFormat="1" ht="12.75">
      <c r="B298" s="133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</row>
    <row r="299" spans="1:13" s="137" customFormat="1" ht="12.75">
      <c r="B299" s="150" t="s">
        <v>503</v>
      </c>
      <c r="C299" s="134"/>
      <c r="D299" s="134"/>
      <c r="E299" s="134"/>
      <c r="F299" s="134"/>
      <c r="G299" s="134"/>
      <c r="H299" s="134"/>
      <c r="I299" s="144" t="s">
        <v>446</v>
      </c>
      <c r="J299" s="134"/>
      <c r="K299" s="134"/>
      <c r="L299" s="134"/>
      <c r="M299" s="134"/>
    </row>
    <row r="300" spans="1:13" s="137" customFormat="1" ht="12.75">
      <c r="B300" s="133"/>
      <c r="C300" s="134"/>
      <c r="D300" s="134"/>
      <c r="E300" s="144" t="s">
        <v>473</v>
      </c>
      <c r="F300" s="144" t="s">
        <v>474</v>
      </c>
      <c r="G300" s="144" t="s">
        <v>475</v>
      </c>
      <c r="H300" s="144" t="s">
        <v>476</v>
      </c>
      <c r="I300" s="144" t="s">
        <v>477</v>
      </c>
      <c r="J300" s="130" t="s">
        <v>478</v>
      </c>
      <c r="K300" s="144" t="s">
        <v>479</v>
      </c>
      <c r="L300" s="134"/>
      <c r="M300" s="144" t="s">
        <v>480</v>
      </c>
    </row>
    <row r="301" spans="1:13" s="137" customFormat="1" ht="12.75">
      <c r="B301" s="133"/>
      <c r="C301" s="144" t="s">
        <v>481</v>
      </c>
      <c r="D301" s="144" t="s">
        <v>482</v>
      </c>
      <c r="E301" s="144" t="s">
        <v>483</v>
      </c>
      <c r="F301" s="144" t="s">
        <v>483</v>
      </c>
      <c r="G301" s="144" t="s">
        <v>484</v>
      </c>
      <c r="H301" s="144" t="s">
        <v>484</v>
      </c>
      <c r="I301" s="144" t="s">
        <v>485</v>
      </c>
      <c r="J301" s="130" t="s">
        <v>486</v>
      </c>
      <c r="K301" s="144" t="s">
        <v>487</v>
      </c>
      <c r="L301" s="144" t="s">
        <v>459</v>
      </c>
      <c r="M301" s="144" t="s">
        <v>488</v>
      </c>
    </row>
    <row r="302" spans="1:13" s="137" customFormat="1" ht="12.75">
      <c r="B302" s="133"/>
      <c r="C302" s="134"/>
      <c r="D302" s="134"/>
      <c r="E302" s="144" t="str">
        <f>"(0)"</f>
        <v>(0)</v>
      </c>
      <c r="F302" s="144" t="str">
        <f>"(1)"</f>
        <v>(1)</v>
      </c>
      <c r="G302" s="144" t="str">
        <f>"(2)"</f>
        <v>(2)</v>
      </c>
      <c r="H302" s="144" t="str">
        <f>"(3)"</f>
        <v>(3)</v>
      </c>
      <c r="I302" s="144" t="str">
        <f>"(4)"</f>
        <v>(4)</v>
      </c>
      <c r="J302" s="144" t="str">
        <f>"(5)"</f>
        <v>(5)</v>
      </c>
      <c r="K302" s="144" t="str">
        <f>"(7)"</f>
        <v>(7)</v>
      </c>
      <c r="L302" s="144" t="str">
        <f>"(8)"</f>
        <v>(8)</v>
      </c>
      <c r="M302" s="144" t="str">
        <f>"(9)"</f>
        <v>(9)</v>
      </c>
    </row>
    <row r="303" spans="1:13" s="137" customFormat="1" ht="12.75">
      <c r="B303" s="133">
        <v>21</v>
      </c>
      <c r="C303" s="134" t="s">
        <v>175</v>
      </c>
      <c r="D303" s="135">
        <f t="shared" ref="D303:D308" si="35">SUM(E303:M303)</f>
        <v>0</v>
      </c>
      <c r="E303" s="146"/>
      <c r="F303" s="136" t="s">
        <v>489</v>
      </c>
      <c r="G303" s="146"/>
      <c r="H303" s="146"/>
      <c r="I303" s="146"/>
      <c r="J303" s="146"/>
      <c r="K303" s="146"/>
      <c r="L303" s="146"/>
      <c r="M303" s="146"/>
    </row>
    <row r="304" spans="1:13" s="137" customFormat="1" ht="12.75">
      <c r="B304" s="133">
        <v>27</v>
      </c>
      <c r="C304" s="134" t="s">
        <v>182</v>
      </c>
      <c r="D304" s="135">
        <f t="shared" si="35"/>
        <v>0</v>
      </c>
      <c r="E304" s="146"/>
      <c r="F304" s="136" t="s">
        <v>489</v>
      </c>
      <c r="G304" s="146"/>
      <c r="H304" s="146"/>
      <c r="I304" s="146"/>
      <c r="J304" s="146"/>
      <c r="K304" s="146"/>
      <c r="L304" s="146"/>
      <c r="M304" s="146"/>
    </row>
    <row r="305" spans="1:13" s="137" customFormat="1" ht="12.75">
      <c r="B305" s="133">
        <v>60</v>
      </c>
      <c r="C305" s="134" t="s">
        <v>190</v>
      </c>
      <c r="D305" s="135">
        <f t="shared" si="35"/>
        <v>0</v>
      </c>
      <c r="E305" s="146"/>
      <c r="F305" s="136" t="s">
        <v>489</v>
      </c>
      <c r="G305" s="146"/>
      <c r="H305" s="146"/>
      <c r="I305" s="146"/>
      <c r="J305" s="146"/>
      <c r="K305" s="146"/>
      <c r="L305" s="146"/>
      <c r="M305" s="146"/>
    </row>
    <row r="306" spans="1:13" s="137" customFormat="1" ht="12.75">
      <c r="B306" s="133">
        <v>83</v>
      </c>
      <c r="C306" s="134" t="s">
        <v>124</v>
      </c>
      <c r="D306" s="135">
        <f t="shared" si="35"/>
        <v>0</v>
      </c>
      <c r="E306" s="146"/>
      <c r="F306" s="136" t="s">
        <v>489</v>
      </c>
      <c r="G306" s="136" t="s">
        <v>489</v>
      </c>
      <c r="H306" s="136" t="s">
        <v>489</v>
      </c>
      <c r="I306" s="136" t="s">
        <v>489</v>
      </c>
      <c r="J306" s="136" t="s">
        <v>489</v>
      </c>
      <c r="K306" s="146"/>
      <c r="L306" s="136" t="s">
        <v>489</v>
      </c>
      <c r="M306" s="136" t="s">
        <v>489</v>
      </c>
    </row>
    <row r="307" spans="1:13" s="137" customFormat="1" ht="12.75">
      <c r="B307" s="133">
        <v>89</v>
      </c>
      <c r="C307" s="134" t="s">
        <v>565</v>
      </c>
      <c r="D307" s="135">
        <f t="shared" si="35"/>
        <v>0</v>
      </c>
      <c r="E307" s="145"/>
      <c r="F307" s="136" t="s">
        <v>489</v>
      </c>
      <c r="G307" s="154" t="s">
        <v>489</v>
      </c>
      <c r="H307" s="157" t="s">
        <v>489</v>
      </c>
      <c r="I307" s="154" t="s">
        <v>489</v>
      </c>
      <c r="J307" s="154" t="s">
        <v>489</v>
      </c>
      <c r="K307" s="154" t="s">
        <v>489</v>
      </c>
      <c r="L307" s="154" t="s">
        <v>489</v>
      </c>
    </row>
    <row r="308" spans="1:13" s="137" customFormat="1" ht="12.75">
      <c r="B308" s="133">
        <v>98</v>
      </c>
      <c r="C308" s="134" t="s">
        <v>127</v>
      </c>
      <c r="D308" s="135">
        <f t="shared" si="35"/>
        <v>0</v>
      </c>
      <c r="E308" s="146"/>
      <c r="F308" s="136" t="s">
        <v>489</v>
      </c>
      <c r="G308" s="146"/>
      <c r="H308" s="146"/>
      <c r="I308" s="146"/>
      <c r="J308" s="146"/>
      <c r="K308" s="146"/>
      <c r="L308" s="146"/>
      <c r="M308" s="146"/>
    </row>
    <row r="309" spans="1:13" s="137" customFormat="1" ht="15">
      <c r="B309" s="133">
        <v>99</v>
      </c>
      <c r="C309" s="134" t="s">
        <v>444</v>
      </c>
      <c r="D309" s="119">
        <f>SUM(E309:F309)</f>
        <v>0</v>
      </c>
      <c r="E309" s="119"/>
      <c r="F309" s="119"/>
      <c r="G309" s="138" t="s">
        <v>489</v>
      </c>
      <c r="H309" s="138" t="s">
        <v>489</v>
      </c>
      <c r="I309" s="138" t="s">
        <v>489</v>
      </c>
      <c r="J309" s="138" t="s">
        <v>489</v>
      </c>
      <c r="K309" s="138" t="s">
        <v>489</v>
      </c>
      <c r="L309" s="138" t="s">
        <v>489</v>
      </c>
      <c r="M309" s="138" t="s">
        <v>489</v>
      </c>
    </row>
    <row r="310" spans="1:13" s="141" customFormat="1" ht="15">
      <c r="A310" s="137"/>
      <c r="B310" s="147"/>
      <c r="C310" s="122" t="s">
        <v>491</v>
      </c>
      <c r="D310" s="140">
        <f t="shared" ref="D310:M310" si="36">SUM(D303:D309)</f>
        <v>0</v>
      </c>
      <c r="E310" s="140">
        <f t="shared" si="36"/>
        <v>0</v>
      </c>
      <c r="F310" s="140">
        <f t="shared" si="36"/>
        <v>0</v>
      </c>
      <c r="G310" s="140">
        <f t="shared" si="36"/>
        <v>0</v>
      </c>
      <c r="H310" s="140">
        <f t="shared" si="36"/>
        <v>0</v>
      </c>
      <c r="I310" s="140">
        <f t="shared" si="36"/>
        <v>0</v>
      </c>
      <c r="J310" s="140">
        <f t="shared" si="36"/>
        <v>0</v>
      </c>
      <c r="K310" s="140">
        <f t="shared" si="36"/>
        <v>0</v>
      </c>
      <c r="L310" s="140">
        <f t="shared" si="36"/>
        <v>0</v>
      </c>
      <c r="M310" s="140">
        <f t="shared" si="36"/>
        <v>0</v>
      </c>
    </row>
    <row r="311" spans="1:13" s="137" customFormat="1" ht="12.75">
      <c r="A311" s="141"/>
      <c r="B311" s="133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</row>
    <row r="312" spans="1:13" s="137" customFormat="1" ht="12.75">
      <c r="B312" s="133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</row>
    <row r="313" spans="1:13" s="137" customFormat="1" ht="12.75">
      <c r="B313" s="150" t="s">
        <v>504</v>
      </c>
      <c r="C313" s="134"/>
      <c r="D313" s="134"/>
      <c r="E313" s="134"/>
      <c r="F313" s="134"/>
      <c r="G313" s="134"/>
      <c r="H313" s="134"/>
      <c r="I313" s="144" t="s">
        <v>446</v>
      </c>
      <c r="J313" s="134"/>
      <c r="K313" s="134"/>
      <c r="L313" s="134"/>
      <c r="M313" s="134"/>
    </row>
    <row r="314" spans="1:13" s="137" customFormat="1" ht="12.75">
      <c r="B314" s="133"/>
      <c r="C314" s="134"/>
      <c r="D314" s="134"/>
      <c r="E314" s="144" t="s">
        <v>473</v>
      </c>
      <c r="F314" s="144" t="s">
        <v>474</v>
      </c>
      <c r="G314" s="144" t="s">
        <v>475</v>
      </c>
      <c r="H314" s="144" t="s">
        <v>476</v>
      </c>
      <c r="I314" s="144" t="s">
        <v>477</v>
      </c>
      <c r="J314" s="130" t="s">
        <v>478</v>
      </c>
      <c r="K314" s="144" t="s">
        <v>479</v>
      </c>
      <c r="L314" s="134"/>
      <c r="M314" s="144" t="s">
        <v>480</v>
      </c>
    </row>
    <row r="315" spans="1:13" s="137" customFormat="1" ht="12.75">
      <c r="B315" s="133"/>
      <c r="C315" s="144" t="s">
        <v>481</v>
      </c>
      <c r="D315" s="144" t="s">
        <v>482</v>
      </c>
      <c r="E315" s="144" t="s">
        <v>483</v>
      </c>
      <c r="F315" s="144" t="s">
        <v>483</v>
      </c>
      <c r="G315" s="144" t="s">
        <v>484</v>
      </c>
      <c r="H315" s="144" t="s">
        <v>484</v>
      </c>
      <c r="I315" s="144" t="s">
        <v>485</v>
      </c>
      <c r="J315" s="130" t="s">
        <v>486</v>
      </c>
      <c r="K315" s="144" t="s">
        <v>487</v>
      </c>
      <c r="L315" s="144" t="s">
        <v>459</v>
      </c>
      <c r="M315" s="144" t="s">
        <v>488</v>
      </c>
    </row>
    <row r="316" spans="1:13" s="137" customFormat="1" ht="12.75">
      <c r="B316" s="133"/>
      <c r="C316" s="134"/>
      <c r="D316" s="134"/>
      <c r="E316" s="144" t="s">
        <v>505</v>
      </c>
      <c r="F316" s="144" t="s">
        <v>506</v>
      </c>
      <c r="G316" s="144" t="s">
        <v>507</v>
      </c>
      <c r="H316" s="144" t="s">
        <v>508</v>
      </c>
      <c r="I316" s="144" t="s">
        <v>509</v>
      </c>
      <c r="J316" s="144" t="s">
        <v>510</v>
      </c>
      <c r="K316" s="144" t="s">
        <v>456</v>
      </c>
      <c r="L316" s="144" t="s">
        <v>458</v>
      </c>
      <c r="M316" s="144" t="s">
        <v>460</v>
      </c>
    </row>
    <row r="317" spans="1:13" s="137" customFormat="1" ht="12.75">
      <c r="B317" s="133">
        <v>21</v>
      </c>
      <c r="C317" s="134" t="s">
        <v>175</v>
      </c>
      <c r="D317" s="135">
        <f t="shared" ref="D317:D322" si="37">SUM(E317:M317)</f>
        <v>0</v>
      </c>
      <c r="E317" s="146"/>
      <c r="F317" s="136" t="s">
        <v>489</v>
      </c>
      <c r="G317" s="146"/>
      <c r="H317" s="146"/>
      <c r="I317" s="146"/>
      <c r="J317" s="146"/>
      <c r="K317" s="146"/>
      <c r="L317" s="146"/>
      <c r="M317" s="146"/>
    </row>
    <row r="318" spans="1:13" s="137" customFormat="1" ht="12.75">
      <c r="B318" s="133">
        <v>27</v>
      </c>
      <c r="C318" s="134" t="s">
        <v>182</v>
      </c>
      <c r="D318" s="135">
        <f t="shared" si="37"/>
        <v>0</v>
      </c>
      <c r="E318" s="146"/>
      <c r="F318" s="136" t="s">
        <v>489</v>
      </c>
      <c r="G318" s="146"/>
      <c r="H318" s="146"/>
      <c r="I318" s="146"/>
      <c r="J318" s="146"/>
      <c r="K318" s="146"/>
      <c r="L318" s="146"/>
      <c r="M318" s="146"/>
    </row>
    <row r="319" spans="1:13" s="137" customFormat="1" ht="12.75">
      <c r="B319" s="133">
        <v>60</v>
      </c>
      <c r="C319" s="134" t="s">
        <v>190</v>
      </c>
      <c r="D319" s="135">
        <f t="shared" si="37"/>
        <v>0</v>
      </c>
      <c r="E319" s="146"/>
      <c r="F319" s="136" t="s">
        <v>489</v>
      </c>
      <c r="G319" s="146"/>
      <c r="H319" s="146"/>
      <c r="I319" s="146"/>
      <c r="J319" s="146"/>
      <c r="K319" s="146"/>
      <c r="L319" s="146"/>
      <c r="M319" s="146"/>
    </row>
    <row r="320" spans="1:13" s="137" customFormat="1" ht="12.75">
      <c r="B320" s="133">
        <v>83</v>
      </c>
      <c r="C320" s="134" t="s">
        <v>124</v>
      </c>
      <c r="D320" s="135">
        <f t="shared" si="37"/>
        <v>0</v>
      </c>
      <c r="E320" s="146"/>
      <c r="F320" s="136" t="s">
        <v>489</v>
      </c>
      <c r="G320" s="136" t="s">
        <v>489</v>
      </c>
      <c r="H320" s="136" t="s">
        <v>489</v>
      </c>
      <c r="I320" s="136" t="s">
        <v>489</v>
      </c>
      <c r="J320" s="136" t="s">
        <v>489</v>
      </c>
      <c r="K320" s="146"/>
      <c r="L320" s="136" t="s">
        <v>489</v>
      </c>
      <c r="M320" s="136" t="s">
        <v>489</v>
      </c>
    </row>
    <row r="321" spans="1:13" s="137" customFormat="1" ht="12.75">
      <c r="B321" s="133">
        <v>89</v>
      </c>
      <c r="C321" s="134" t="s">
        <v>565</v>
      </c>
      <c r="D321" s="135">
        <f t="shared" si="37"/>
        <v>0</v>
      </c>
      <c r="E321" s="145"/>
      <c r="F321" s="136" t="s">
        <v>489</v>
      </c>
      <c r="G321" s="154" t="s">
        <v>489</v>
      </c>
      <c r="H321" s="157" t="s">
        <v>489</v>
      </c>
      <c r="I321" s="154" t="s">
        <v>489</v>
      </c>
      <c r="J321" s="154" t="s">
        <v>489</v>
      </c>
      <c r="K321" s="154" t="s">
        <v>489</v>
      </c>
      <c r="L321" s="154" t="s">
        <v>489</v>
      </c>
    </row>
    <row r="322" spans="1:13" s="137" customFormat="1" ht="12.75">
      <c r="B322" s="133">
        <v>98</v>
      </c>
      <c r="C322" s="134" t="s">
        <v>127</v>
      </c>
      <c r="D322" s="135">
        <f t="shared" si="37"/>
        <v>0</v>
      </c>
      <c r="E322" s="146"/>
      <c r="F322" s="136" t="s">
        <v>489</v>
      </c>
      <c r="G322" s="146"/>
      <c r="H322" s="146"/>
      <c r="I322" s="146"/>
      <c r="J322" s="146"/>
      <c r="K322" s="146"/>
      <c r="L322" s="146"/>
      <c r="M322" s="146"/>
    </row>
    <row r="323" spans="1:13" s="137" customFormat="1" ht="15">
      <c r="B323" s="133">
        <v>99</v>
      </c>
      <c r="C323" s="134" t="s">
        <v>444</v>
      </c>
      <c r="D323" s="119">
        <f>SUM(E323:F323)</f>
        <v>0</v>
      </c>
      <c r="E323" s="119"/>
      <c r="F323" s="119"/>
      <c r="G323" s="138" t="s">
        <v>489</v>
      </c>
      <c r="H323" s="138" t="s">
        <v>489</v>
      </c>
      <c r="I323" s="138" t="s">
        <v>489</v>
      </c>
      <c r="J323" s="138" t="s">
        <v>489</v>
      </c>
      <c r="K323" s="138" t="s">
        <v>489</v>
      </c>
      <c r="L323" s="138" t="s">
        <v>489</v>
      </c>
      <c r="M323" s="138" t="s">
        <v>489</v>
      </c>
    </row>
    <row r="324" spans="1:13" s="141" customFormat="1" ht="15">
      <c r="A324" s="137"/>
      <c r="B324" s="147"/>
      <c r="C324" s="122" t="s">
        <v>491</v>
      </c>
      <c r="D324" s="140">
        <f t="shared" ref="D324:M324" si="38">SUM(D317:D323)</f>
        <v>0</v>
      </c>
      <c r="E324" s="140">
        <f t="shared" si="38"/>
        <v>0</v>
      </c>
      <c r="F324" s="140">
        <f t="shared" si="38"/>
        <v>0</v>
      </c>
      <c r="G324" s="140">
        <f t="shared" si="38"/>
        <v>0</v>
      </c>
      <c r="H324" s="140">
        <f t="shared" si="38"/>
        <v>0</v>
      </c>
      <c r="I324" s="140">
        <f t="shared" si="38"/>
        <v>0</v>
      </c>
      <c r="J324" s="140">
        <f t="shared" si="38"/>
        <v>0</v>
      </c>
      <c r="K324" s="140">
        <f t="shared" si="38"/>
        <v>0</v>
      </c>
      <c r="L324" s="140">
        <f t="shared" si="38"/>
        <v>0</v>
      </c>
      <c r="M324" s="140">
        <f t="shared" si="38"/>
        <v>0</v>
      </c>
    </row>
    <row r="325" spans="1:13" s="137" customFormat="1" ht="12.75">
      <c r="A325" s="141"/>
      <c r="B325" s="133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</row>
    <row r="326" spans="1:13" s="137" customFormat="1" ht="12.75">
      <c r="B326" s="133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</row>
    <row r="327" spans="1:13" s="137" customFormat="1" ht="12.75">
      <c r="B327" s="150" t="s">
        <v>511</v>
      </c>
      <c r="C327" s="134"/>
      <c r="D327" s="134"/>
      <c r="E327" s="134"/>
      <c r="F327" s="134"/>
      <c r="G327" s="134"/>
      <c r="H327" s="134"/>
      <c r="I327" s="144" t="s">
        <v>446</v>
      </c>
      <c r="J327" s="134"/>
      <c r="K327" s="134"/>
      <c r="L327" s="134"/>
      <c r="M327" s="134"/>
    </row>
    <row r="328" spans="1:13" s="137" customFormat="1" ht="12.75">
      <c r="B328" s="133"/>
      <c r="C328" s="134"/>
      <c r="D328" s="134"/>
      <c r="E328" s="144" t="s">
        <v>473</v>
      </c>
      <c r="F328" s="144" t="s">
        <v>474</v>
      </c>
      <c r="G328" s="144" t="s">
        <v>475</v>
      </c>
      <c r="H328" s="144" t="s">
        <v>476</v>
      </c>
      <c r="I328" s="144" t="s">
        <v>477</v>
      </c>
      <c r="J328" s="130" t="s">
        <v>478</v>
      </c>
      <c r="K328" s="144" t="s">
        <v>479</v>
      </c>
      <c r="L328" s="134"/>
      <c r="M328" s="144" t="s">
        <v>480</v>
      </c>
    </row>
    <row r="329" spans="1:13" s="137" customFormat="1" ht="12.75">
      <c r="B329" s="133"/>
      <c r="C329" s="144" t="s">
        <v>481</v>
      </c>
      <c r="D329" s="144" t="s">
        <v>482</v>
      </c>
      <c r="E329" s="144" t="s">
        <v>483</v>
      </c>
      <c r="F329" s="144" t="s">
        <v>483</v>
      </c>
      <c r="G329" s="144" t="s">
        <v>484</v>
      </c>
      <c r="H329" s="144" t="s">
        <v>484</v>
      </c>
      <c r="I329" s="144" t="s">
        <v>485</v>
      </c>
      <c r="J329" s="130" t="s">
        <v>486</v>
      </c>
      <c r="K329" s="144" t="s">
        <v>487</v>
      </c>
      <c r="L329" s="144" t="s">
        <v>459</v>
      </c>
      <c r="M329" s="144" t="s">
        <v>488</v>
      </c>
    </row>
    <row r="330" spans="1:13" s="137" customFormat="1" ht="12.75">
      <c r="B330" s="133"/>
      <c r="C330" s="134"/>
      <c r="D330" s="134"/>
      <c r="E330" s="144" t="str">
        <f>"(0)"</f>
        <v>(0)</v>
      </c>
      <c r="F330" s="144" t="str">
        <f>"(1)"</f>
        <v>(1)</v>
      </c>
      <c r="G330" s="144" t="str">
        <f>"(2)"</f>
        <v>(2)</v>
      </c>
      <c r="H330" s="144" t="str">
        <f>"(3)"</f>
        <v>(3)</v>
      </c>
      <c r="I330" s="144" t="str">
        <f>"(4)"</f>
        <v>(4)</v>
      </c>
      <c r="J330" s="144" t="str">
        <f>"(5)"</f>
        <v>(5)</v>
      </c>
      <c r="K330" s="144" t="str">
        <f>"(7)"</f>
        <v>(7)</v>
      </c>
      <c r="L330" s="144" t="str">
        <f>"(8)"</f>
        <v>(8)</v>
      </c>
      <c r="M330" s="144" t="str">
        <f>"(9)"</f>
        <v>(9)</v>
      </c>
    </row>
    <row r="331" spans="1:13" s="137" customFormat="1" ht="12.75">
      <c r="B331" s="133">
        <v>21</v>
      </c>
      <c r="C331" s="134" t="s">
        <v>175</v>
      </c>
      <c r="D331" s="135">
        <f t="shared" ref="D331:D336" si="39">SUM(E331:M331)</f>
        <v>0</v>
      </c>
      <c r="E331" s="146"/>
      <c r="F331" s="136" t="s">
        <v>489</v>
      </c>
      <c r="G331" s="146"/>
      <c r="H331" s="146"/>
      <c r="I331" s="146"/>
      <c r="J331" s="146"/>
      <c r="K331" s="146"/>
      <c r="L331" s="146"/>
      <c r="M331" s="146"/>
    </row>
    <row r="332" spans="1:13" s="137" customFormat="1" ht="12.75">
      <c r="B332" s="133">
        <v>27</v>
      </c>
      <c r="C332" s="134" t="s">
        <v>182</v>
      </c>
      <c r="D332" s="135">
        <f t="shared" si="39"/>
        <v>0</v>
      </c>
      <c r="E332" s="146"/>
      <c r="F332" s="136" t="s">
        <v>489</v>
      </c>
      <c r="G332" s="146"/>
      <c r="H332" s="146"/>
      <c r="I332" s="146"/>
      <c r="J332" s="146"/>
      <c r="K332" s="146"/>
      <c r="L332" s="146"/>
      <c r="M332" s="146"/>
    </row>
    <row r="333" spans="1:13" s="137" customFormat="1" ht="12.75">
      <c r="B333" s="133">
        <v>60</v>
      </c>
      <c r="C333" s="134" t="s">
        <v>190</v>
      </c>
      <c r="D333" s="135">
        <f t="shared" si="39"/>
        <v>0</v>
      </c>
      <c r="E333" s="146"/>
      <c r="F333" s="136" t="s">
        <v>489</v>
      </c>
      <c r="G333" s="146"/>
      <c r="H333" s="146"/>
      <c r="I333" s="146"/>
      <c r="J333" s="146"/>
      <c r="K333" s="146"/>
      <c r="L333" s="146"/>
      <c r="M333" s="146"/>
    </row>
    <row r="334" spans="1:13" s="137" customFormat="1" ht="12.75">
      <c r="B334" s="133">
        <v>83</v>
      </c>
      <c r="C334" s="134" t="s">
        <v>124</v>
      </c>
      <c r="D334" s="135">
        <f t="shared" si="39"/>
        <v>0</v>
      </c>
      <c r="E334" s="146"/>
      <c r="F334" s="136" t="s">
        <v>489</v>
      </c>
      <c r="G334" s="136" t="s">
        <v>489</v>
      </c>
      <c r="H334" s="136" t="s">
        <v>489</v>
      </c>
      <c r="I334" s="136" t="s">
        <v>489</v>
      </c>
      <c r="J334" s="136" t="s">
        <v>489</v>
      </c>
      <c r="K334" s="146"/>
      <c r="L334" s="136" t="s">
        <v>489</v>
      </c>
      <c r="M334" s="136" t="s">
        <v>489</v>
      </c>
    </row>
    <row r="335" spans="1:13" s="137" customFormat="1" ht="12.75">
      <c r="B335" s="133">
        <v>89</v>
      </c>
      <c r="C335" s="134" t="s">
        <v>565</v>
      </c>
      <c r="D335" s="135">
        <f t="shared" si="39"/>
        <v>0</v>
      </c>
      <c r="E335" s="145"/>
      <c r="F335" s="136" t="s">
        <v>489</v>
      </c>
      <c r="G335" s="154" t="s">
        <v>489</v>
      </c>
      <c r="H335" s="157" t="s">
        <v>489</v>
      </c>
      <c r="I335" s="154" t="s">
        <v>489</v>
      </c>
      <c r="J335" s="154" t="s">
        <v>489</v>
      </c>
      <c r="K335" s="154" t="s">
        <v>489</v>
      </c>
      <c r="L335" s="154" t="s">
        <v>489</v>
      </c>
    </row>
    <row r="336" spans="1:13" s="137" customFormat="1" ht="12.75">
      <c r="B336" s="133">
        <v>98</v>
      </c>
      <c r="C336" s="134" t="s">
        <v>127</v>
      </c>
      <c r="D336" s="135">
        <f t="shared" si="39"/>
        <v>0</v>
      </c>
      <c r="E336" s="146"/>
      <c r="F336" s="136" t="s">
        <v>489</v>
      </c>
      <c r="G336" s="146"/>
      <c r="H336" s="146"/>
      <c r="I336" s="146"/>
      <c r="J336" s="146"/>
      <c r="K336" s="146"/>
      <c r="L336" s="146"/>
      <c r="M336" s="146"/>
    </row>
    <row r="337" spans="1:13" s="137" customFormat="1" ht="15">
      <c r="B337" s="133">
        <v>99</v>
      </c>
      <c r="C337" s="134" t="s">
        <v>444</v>
      </c>
      <c r="D337" s="119">
        <f>SUM(E337:F337)</f>
        <v>0</v>
      </c>
      <c r="E337" s="119"/>
      <c r="F337" s="119"/>
      <c r="G337" s="138" t="s">
        <v>489</v>
      </c>
      <c r="H337" s="138" t="s">
        <v>489</v>
      </c>
      <c r="I337" s="138" t="s">
        <v>489</v>
      </c>
      <c r="J337" s="138" t="s">
        <v>489</v>
      </c>
      <c r="K337" s="138" t="s">
        <v>489</v>
      </c>
      <c r="L337" s="138" t="s">
        <v>489</v>
      </c>
      <c r="M337" s="138" t="s">
        <v>489</v>
      </c>
    </row>
    <row r="338" spans="1:13" s="141" customFormat="1" ht="15">
      <c r="A338" s="137"/>
      <c r="B338" s="147"/>
      <c r="C338" s="122" t="s">
        <v>491</v>
      </c>
      <c r="D338" s="140">
        <f t="shared" ref="D338:M338" si="40">SUM(D331:D337)</f>
        <v>0</v>
      </c>
      <c r="E338" s="140">
        <f t="shared" si="40"/>
        <v>0</v>
      </c>
      <c r="F338" s="140">
        <f t="shared" si="40"/>
        <v>0</v>
      </c>
      <c r="G338" s="140">
        <f t="shared" si="40"/>
        <v>0</v>
      </c>
      <c r="H338" s="140">
        <f t="shared" si="40"/>
        <v>0</v>
      </c>
      <c r="I338" s="140">
        <f t="shared" si="40"/>
        <v>0</v>
      </c>
      <c r="J338" s="140">
        <f t="shared" si="40"/>
        <v>0</v>
      </c>
      <c r="K338" s="140">
        <f t="shared" si="40"/>
        <v>0</v>
      </c>
      <c r="L338" s="140">
        <f t="shared" si="40"/>
        <v>0</v>
      </c>
      <c r="M338" s="140">
        <f t="shared" si="40"/>
        <v>0</v>
      </c>
    </row>
    <row r="339" spans="1:13" s="137" customFormat="1" ht="12.75">
      <c r="A339" s="141"/>
      <c r="B339" s="152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</row>
    <row r="340" spans="1:13" s="137" customFormat="1" ht="12.75">
      <c r="B340" s="133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</row>
    <row r="341" spans="1:13" s="137" customFormat="1" ht="12.75">
      <c r="B341" s="150" t="s">
        <v>512</v>
      </c>
      <c r="C341" s="134"/>
      <c r="D341" s="134"/>
      <c r="E341" s="134"/>
      <c r="F341" s="134"/>
      <c r="G341" s="134"/>
      <c r="H341" s="134"/>
      <c r="I341" s="144" t="s">
        <v>446</v>
      </c>
      <c r="J341" s="134"/>
      <c r="K341" s="134"/>
      <c r="L341" s="134"/>
      <c r="M341" s="134"/>
    </row>
    <row r="342" spans="1:13" s="137" customFormat="1" ht="12.75">
      <c r="B342" s="133"/>
      <c r="C342" s="134"/>
      <c r="D342" s="134"/>
      <c r="E342" s="144" t="s">
        <v>473</v>
      </c>
      <c r="F342" s="144" t="s">
        <v>474</v>
      </c>
      <c r="G342" s="144" t="s">
        <v>475</v>
      </c>
      <c r="H342" s="144" t="s">
        <v>476</v>
      </c>
      <c r="I342" s="144" t="s">
        <v>477</v>
      </c>
      <c r="J342" s="130" t="s">
        <v>478</v>
      </c>
      <c r="K342" s="144" t="s">
        <v>479</v>
      </c>
      <c r="L342" s="134"/>
      <c r="M342" s="144" t="s">
        <v>480</v>
      </c>
    </row>
    <row r="343" spans="1:13" s="137" customFormat="1" ht="12.75">
      <c r="B343" s="133"/>
      <c r="C343" s="144" t="s">
        <v>481</v>
      </c>
      <c r="D343" s="144" t="s">
        <v>482</v>
      </c>
      <c r="E343" s="144" t="s">
        <v>483</v>
      </c>
      <c r="F343" s="144" t="s">
        <v>483</v>
      </c>
      <c r="G343" s="144" t="s">
        <v>484</v>
      </c>
      <c r="H343" s="144" t="s">
        <v>484</v>
      </c>
      <c r="I343" s="144" t="s">
        <v>485</v>
      </c>
      <c r="J343" s="130" t="s">
        <v>486</v>
      </c>
      <c r="K343" s="144" t="s">
        <v>487</v>
      </c>
      <c r="L343" s="144" t="s">
        <v>459</v>
      </c>
      <c r="M343" s="144" t="s">
        <v>488</v>
      </c>
    </row>
    <row r="344" spans="1:13" s="137" customFormat="1" ht="12.75">
      <c r="B344" s="133"/>
      <c r="C344" s="134"/>
      <c r="D344" s="134"/>
      <c r="E344" s="144" t="str">
        <f>"(0)"</f>
        <v>(0)</v>
      </c>
      <c r="F344" s="144" t="str">
        <f>"(1)"</f>
        <v>(1)</v>
      </c>
      <c r="G344" s="144" t="str">
        <f>"(2)"</f>
        <v>(2)</v>
      </c>
      <c r="H344" s="144" t="str">
        <f>"(3)"</f>
        <v>(3)</v>
      </c>
      <c r="I344" s="144" t="str">
        <f>"(4)"</f>
        <v>(4)</v>
      </c>
      <c r="J344" s="144" t="str">
        <f>"(5)"</f>
        <v>(5)</v>
      </c>
      <c r="K344" s="144" t="str">
        <f>"(7)"</f>
        <v>(7)</v>
      </c>
      <c r="L344" s="144" t="str">
        <f>"(8)"</f>
        <v>(8)</v>
      </c>
      <c r="M344" s="144" t="str">
        <f>"(9)"</f>
        <v>(9)</v>
      </c>
    </row>
    <row r="345" spans="1:13" s="137" customFormat="1" ht="12.75">
      <c r="B345" s="133">
        <v>21</v>
      </c>
      <c r="C345" s="134" t="s">
        <v>175</v>
      </c>
      <c r="D345" s="135">
        <f t="shared" ref="D345:D350" si="41">SUM(E345:M345)</f>
        <v>0</v>
      </c>
      <c r="E345" s="146"/>
      <c r="F345" s="136" t="s">
        <v>489</v>
      </c>
      <c r="G345" s="146"/>
      <c r="H345" s="146"/>
      <c r="I345" s="146"/>
      <c r="J345" s="146"/>
      <c r="K345" s="146"/>
      <c r="L345" s="146"/>
      <c r="M345" s="146"/>
    </row>
    <row r="346" spans="1:13" s="137" customFormat="1" ht="12.75">
      <c r="B346" s="133">
        <v>27</v>
      </c>
      <c r="C346" s="134" t="s">
        <v>182</v>
      </c>
      <c r="D346" s="135">
        <f t="shared" si="41"/>
        <v>0</v>
      </c>
      <c r="E346" s="146"/>
      <c r="F346" s="136" t="s">
        <v>489</v>
      </c>
      <c r="G346" s="146"/>
      <c r="H346" s="146"/>
      <c r="I346" s="146"/>
      <c r="J346" s="146"/>
      <c r="K346" s="146"/>
      <c r="L346" s="146"/>
      <c r="M346" s="146"/>
    </row>
    <row r="347" spans="1:13" s="137" customFormat="1" ht="12.75">
      <c r="B347" s="133">
        <v>60</v>
      </c>
      <c r="C347" s="134" t="s">
        <v>190</v>
      </c>
      <c r="D347" s="135">
        <f t="shared" si="41"/>
        <v>0</v>
      </c>
      <c r="E347" s="146"/>
      <c r="F347" s="136" t="s">
        <v>489</v>
      </c>
      <c r="G347" s="146"/>
      <c r="H347" s="146"/>
      <c r="I347" s="146"/>
      <c r="J347" s="146"/>
      <c r="K347" s="146"/>
      <c r="L347" s="146"/>
      <c r="M347" s="146"/>
    </row>
    <row r="348" spans="1:13" s="137" customFormat="1" ht="12.75">
      <c r="B348" s="133">
        <v>83</v>
      </c>
      <c r="C348" s="134" t="s">
        <v>124</v>
      </c>
      <c r="D348" s="135">
        <f t="shared" si="41"/>
        <v>0</v>
      </c>
      <c r="E348" s="146"/>
      <c r="F348" s="136" t="s">
        <v>489</v>
      </c>
      <c r="G348" s="136" t="s">
        <v>489</v>
      </c>
      <c r="H348" s="136" t="s">
        <v>489</v>
      </c>
      <c r="I348" s="136" t="s">
        <v>489</v>
      </c>
      <c r="J348" s="136" t="s">
        <v>489</v>
      </c>
      <c r="K348" s="146"/>
      <c r="L348" s="136" t="s">
        <v>489</v>
      </c>
      <c r="M348" s="136" t="s">
        <v>489</v>
      </c>
    </row>
    <row r="349" spans="1:13" s="137" customFormat="1" ht="12.75">
      <c r="B349" s="133">
        <v>89</v>
      </c>
      <c r="C349" s="134" t="s">
        <v>565</v>
      </c>
      <c r="D349" s="135">
        <f t="shared" si="41"/>
        <v>0</v>
      </c>
      <c r="E349" s="145"/>
      <c r="F349" s="136" t="s">
        <v>489</v>
      </c>
      <c r="G349" s="154" t="s">
        <v>489</v>
      </c>
      <c r="H349" s="157" t="s">
        <v>489</v>
      </c>
      <c r="I349" s="154" t="s">
        <v>489</v>
      </c>
      <c r="J349" s="154" t="s">
        <v>489</v>
      </c>
      <c r="K349" s="154" t="s">
        <v>489</v>
      </c>
      <c r="L349" s="154" t="s">
        <v>489</v>
      </c>
    </row>
    <row r="350" spans="1:13" s="137" customFormat="1" ht="12.75">
      <c r="B350" s="133">
        <v>98</v>
      </c>
      <c r="C350" s="134" t="s">
        <v>127</v>
      </c>
      <c r="D350" s="135">
        <f t="shared" si="41"/>
        <v>0</v>
      </c>
      <c r="E350" s="146"/>
      <c r="F350" s="136" t="s">
        <v>489</v>
      </c>
      <c r="G350" s="146"/>
      <c r="H350" s="146"/>
      <c r="I350" s="146"/>
      <c r="J350" s="146"/>
      <c r="K350" s="146"/>
      <c r="L350" s="146"/>
      <c r="M350" s="146"/>
    </row>
    <row r="351" spans="1:13" s="137" customFormat="1" ht="15">
      <c r="B351" s="133">
        <v>99</v>
      </c>
      <c r="C351" s="134" t="s">
        <v>444</v>
      </c>
      <c r="D351" s="119">
        <f>SUM(E351:F351)</f>
        <v>0</v>
      </c>
      <c r="E351" s="119"/>
      <c r="F351" s="119"/>
      <c r="G351" s="138" t="s">
        <v>489</v>
      </c>
      <c r="H351" s="138" t="s">
        <v>489</v>
      </c>
      <c r="I351" s="138" t="s">
        <v>489</v>
      </c>
      <c r="J351" s="138" t="s">
        <v>489</v>
      </c>
      <c r="K351" s="138" t="s">
        <v>489</v>
      </c>
      <c r="L351" s="138" t="s">
        <v>489</v>
      </c>
      <c r="M351" s="138" t="s">
        <v>489</v>
      </c>
    </row>
    <row r="352" spans="1:13" s="141" customFormat="1" ht="15">
      <c r="A352" s="137"/>
      <c r="B352" s="147"/>
      <c r="C352" s="122" t="s">
        <v>491</v>
      </c>
      <c r="D352" s="140">
        <f t="shared" ref="D352:M352" si="42">SUM(D345:D351)</f>
        <v>0</v>
      </c>
      <c r="E352" s="140">
        <f t="shared" si="42"/>
        <v>0</v>
      </c>
      <c r="F352" s="140">
        <f t="shared" si="42"/>
        <v>0</v>
      </c>
      <c r="G352" s="140">
        <f t="shared" si="42"/>
        <v>0</v>
      </c>
      <c r="H352" s="140">
        <f t="shared" si="42"/>
        <v>0</v>
      </c>
      <c r="I352" s="140">
        <f t="shared" si="42"/>
        <v>0</v>
      </c>
      <c r="J352" s="140">
        <f t="shared" si="42"/>
        <v>0</v>
      </c>
      <c r="K352" s="140">
        <f t="shared" si="42"/>
        <v>0</v>
      </c>
      <c r="L352" s="140">
        <f t="shared" si="42"/>
        <v>0</v>
      </c>
      <c r="M352" s="140">
        <f t="shared" si="42"/>
        <v>0</v>
      </c>
    </row>
    <row r="353" spans="1:13" s="137" customFormat="1" ht="12.75">
      <c r="A353" s="141"/>
      <c r="B353" s="152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</row>
    <row r="354" spans="1:13" s="137" customFormat="1" ht="12.75">
      <c r="B354" s="133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</row>
    <row r="355" spans="1:13" s="137" customFormat="1" ht="12.75">
      <c r="B355" s="150" t="s">
        <v>513</v>
      </c>
      <c r="C355" s="134"/>
      <c r="D355" s="134"/>
      <c r="E355" s="134"/>
      <c r="F355" s="134"/>
      <c r="G355" s="134"/>
      <c r="H355" s="134"/>
      <c r="I355" s="144" t="s">
        <v>446</v>
      </c>
      <c r="J355" s="134"/>
      <c r="K355" s="134"/>
      <c r="L355" s="134"/>
      <c r="M355" s="134"/>
    </row>
    <row r="356" spans="1:13" s="137" customFormat="1" ht="12.75">
      <c r="B356" s="133"/>
      <c r="C356" s="134"/>
      <c r="D356" s="134"/>
      <c r="E356" s="144" t="s">
        <v>473</v>
      </c>
      <c r="F356" s="144" t="s">
        <v>474</v>
      </c>
      <c r="G356" s="144" t="s">
        <v>475</v>
      </c>
      <c r="H356" s="144" t="s">
        <v>476</v>
      </c>
      <c r="I356" s="144" t="s">
        <v>477</v>
      </c>
      <c r="J356" s="130" t="s">
        <v>478</v>
      </c>
      <c r="K356" s="144" t="s">
        <v>479</v>
      </c>
      <c r="L356" s="134"/>
      <c r="M356" s="144" t="s">
        <v>480</v>
      </c>
    </row>
    <row r="357" spans="1:13" s="137" customFormat="1" ht="12.75">
      <c r="B357" s="133"/>
      <c r="C357" s="144" t="s">
        <v>481</v>
      </c>
      <c r="D357" s="144" t="s">
        <v>482</v>
      </c>
      <c r="E357" s="144" t="s">
        <v>483</v>
      </c>
      <c r="F357" s="144" t="s">
        <v>483</v>
      </c>
      <c r="G357" s="144" t="s">
        <v>484</v>
      </c>
      <c r="H357" s="144" t="s">
        <v>484</v>
      </c>
      <c r="I357" s="144" t="s">
        <v>485</v>
      </c>
      <c r="J357" s="130" t="s">
        <v>486</v>
      </c>
      <c r="K357" s="144" t="s">
        <v>487</v>
      </c>
      <c r="L357" s="144" t="s">
        <v>459</v>
      </c>
      <c r="M357" s="144" t="s">
        <v>488</v>
      </c>
    </row>
    <row r="358" spans="1:13" s="137" customFormat="1" ht="12.75">
      <c r="B358" s="133"/>
      <c r="C358" s="134"/>
      <c r="D358" s="134"/>
      <c r="E358" s="144" t="str">
        <f>"(0)"</f>
        <v>(0)</v>
      </c>
      <c r="F358" s="144" t="str">
        <f>"(1)"</f>
        <v>(1)</v>
      </c>
      <c r="G358" s="144" t="str">
        <f>"(2)"</f>
        <v>(2)</v>
      </c>
      <c r="H358" s="144" t="str">
        <f>"(3)"</f>
        <v>(3)</v>
      </c>
      <c r="I358" s="144" t="str">
        <f>"(4)"</f>
        <v>(4)</v>
      </c>
      <c r="J358" s="144" t="str">
        <f>"(5)"</f>
        <v>(5)</v>
      </c>
      <c r="K358" s="144" t="str">
        <f>"(7)"</f>
        <v>(7)</v>
      </c>
      <c r="L358" s="144" t="str">
        <f>"(8)"</f>
        <v>(8)</v>
      </c>
      <c r="M358" s="144" t="str">
        <f>"(9)"</f>
        <v>(9)</v>
      </c>
    </row>
    <row r="359" spans="1:13" s="137" customFormat="1" ht="12.75">
      <c r="B359" s="133">
        <v>21</v>
      </c>
      <c r="C359" s="134" t="s">
        <v>175</v>
      </c>
      <c r="D359" s="135">
        <f t="shared" ref="D359:D364" si="43">SUM(E359:M359)</f>
        <v>0</v>
      </c>
      <c r="E359" s="146"/>
      <c r="F359" s="136" t="s">
        <v>489</v>
      </c>
      <c r="G359" s="146"/>
      <c r="H359" s="146"/>
      <c r="I359" s="146"/>
      <c r="J359" s="146"/>
      <c r="K359" s="146"/>
      <c r="L359" s="146"/>
      <c r="M359" s="146"/>
    </row>
    <row r="360" spans="1:13" s="137" customFormat="1" ht="12.75">
      <c r="B360" s="133">
        <v>27</v>
      </c>
      <c r="C360" s="134" t="s">
        <v>182</v>
      </c>
      <c r="D360" s="135">
        <f t="shared" si="43"/>
        <v>94698.78</v>
      </c>
      <c r="E360" s="146"/>
      <c r="F360" s="136" t="s">
        <v>489</v>
      </c>
      <c r="G360" s="146"/>
      <c r="H360" s="146"/>
      <c r="I360" s="146"/>
      <c r="J360" s="146"/>
      <c r="K360" s="146">
        <v>89680</v>
      </c>
      <c r="L360" s="146">
        <v>5018.78</v>
      </c>
      <c r="M360" s="146"/>
    </row>
    <row r="361" spans="1:13" s="137" customFormat="1" ht="12.75">
      <c r="B361" s="133">
        <v>60</v>
      </c>
      <c r="C361" s="134" t="s">
        <v>190</v>
      </c>
      <c r="D361" s="135">
        <f t="shared" si="43"/>
        <v>0</v>
      </c>
      <c r="E361" s="146"/>
      <c r="F361" s="136" t="s">
        <v>489</v>
      </c>
      <c r="G361" s="146"/>
      <c r="H361" s="146"/>
      <c r="I361" s="146"/>
      <c r="J361" s="146"/>
      <c r="K361" s="146"/>
      <c r="L361" s="146"/>
      <c r="M361" s="146"/>
    </row>
    <row r="362" spans="1:13" s="137" customFormat="1" ht="12.75">
      <c r="B362" s="133">
        <v>83</v>
      </c>
      <c r="C362" s="134" t="s">
        <v>124</v>
      </c>
      <c r="D362" s="135">
        <f t="shared" si="43"/>
        <v>0</v>
      </c>
      <c r="E362" s="146"/>
      <c r="F362" s="136" t="s">
        <v>489</v>
      </c>
      <c r="G362" s="136" t="s">
        <v>489</v>
      </c>
      <c r="H362" s="136" t="s">
        <v>489</v>
      </c>
      <c r="I362" s="136" t="s">
        <v>489</v>
      </c>
      <c r="J362" s="136" t="s">
        <v>489</v>
      </c>
      <c r="K362" s="146"/>
      <c r="L362" s="136" t="s">
        <v>489</v>
      </c>
      <c r="M362" s="136" t="s">
        <v>489</v>
      </c>
    </row>
    <row r="363" spans="1:13" s="137" customFormat="1" ht="12.75">
      <c r="B363" s="133">
        <v>89</v>
      </c>
      <c r="C363" s="134" t="s">
        <v>565</v>
      </c>
      <c r="D363" s="135">
        <f t="shared" si="43"/>
        <v>0</v>
      </c>
      <c r="E363" s="145"/>
      <c r="F363" s="136" t="s">
        <v>489</v>
      </c>
      <c r="G363" s="154" t="s">
        <v>489</v>
      </c>
      <c r="H363" s="157" t="s">
        <v>489</v>
      </c>
      <c r="I363" s="154" t="s">
        <v>489</v>
      </c>
      <c r="J363" s="154" t="s">
        <v>489</v>
      </c>
      <c r="K363" s="154" t="s">
        <v>489</v>
      </c>
      <c r="L363" s="154" t="s">
        <v>489</v>
      </c>
    </row>
    <row r="364" spans="1:13" s="137" customFormat="1" ht="12.75">
      <c r="B364" s="133">
        <v>98</v>
      </c>
      <c r="C364" s="134" t="s">
        <v>127</v>
      </c>
      <c r="D364" s="135">
        <f t="shared" si="43"/>
        <v>0</v>
      </c>
      <c r="E364" s="146"/>
      <c r="F364" s="136" t="s">
        <v>489</v>
      </c>
      <c r="G364" s="146"/>
      <c r="H364" s="146"/>
      <c r="I364" s="146"/>
      <c r="J364" s="146"/>
      <c r="K364" s="146"/>
      <c r="L364" s="146"/>
      <c r="M364" s="146"/>
    </row>
    <row r="365" spans="1:13" s="137" customFormat="1" ht="15">
      <c r="B365" s="133">
        <v>99</v>
      </c>
      <c r="C365" s="134" t="s">
        <v>444</v>
      </c>
      <c r="D365" s="119">
        <f>SUM(E365:F365)</f>
        <v>0</v>
      </c>
      <c r="E365" s="119"/>
      <c r="F365" s="119"/>
      <c r="G365" s="138" t="s">
        <v>489</v>
      </c>
      <c r="H365" s="138" t="s">
        <v>489</v>
      </c>
      <c r="I365" s="138" t="s">
        <v>489</v>
      </c>
      <c r="J365" s="138" t="s">
        <v>489</v>
      </c>
      <c r="K365" s="138" t="s">
        <v>489</v>
      </c>
      <c r="L365" s="138" t="s">
        <v>489</v>
      </c>
      <c r="M365" s="138" t="s">
        <v>489</v>
      </c>
    </row>
    <row r="366" spans="1:13" s="141" customFormat="1" ht="15">
      <c r="A366" s="137"/>
      <c r="B366" s="147"/>
      <c r="C366" s="122" t="s">
        <v>491</v>
      </c>
      <c r="D366" s="140">
        <f t="shared" ref="D366:M366" si="44">SUM(D359:D365)</f>
        <v>94698.78</v>
      </c>
      <c r="E366" s="140">
        <f t="shared" si="44"/>
        <v>0</v>
      </c>
      <c r="F366" s="140">
        <f t="shared" si="44"/>
        <v>0</v>
      </c>
      <c r="G366" s="140">
        <f t="shared" si="44"/>
        <v>0</v>
      </c>
      <c r="H366" s="140">
        <f t="shared" si="44"/>
        <v>0</v>
      </c>
      <c r="I366" s="140">
        <f t="shared" si="44"/>
        <v>0</v>
      </c>
      <c r="J366" s="140">
        <f t="shared" si="44"/>
        <v>0</v>
      </c>
      <c r="K366" s="140">
        <f t="shared" si="44"/>
        <v>89680</v>
      </c>
      <c r="L366" s="140">
        <f t="shared" si="44"/>
        <v>5018.78</v>
      </c>
      <c r="M366" s="140">
        <f t="shared" si="44"/>
        <v>0</v>
      </c>
    </row>
    <row r="367" spans="1:13" s="137" customFormat="1" ht="12.75">
      <c r="A367" s="141"/>
      <c r="B367" s="152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</row>
    <row r="368" spans="1:13" s="137" customFormat="1" ht="12.75">
      <c r="B368" s="133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</row>
    <row r="369" spans="1:13" s="137" customFormat="1" ht="12.75">
      <c r="B369" s="150" t="s">
        <v>514</v>
      </c>
      <c r="C369" s="134"/>
      <c r="D369" s="134"/>
      <c r="E369" s="134"/>
      <c r="F369" s="134"/>
      <c r="G369" s="134"/>
      <c r="H369" s="134"/>
      <c r="I369" s="144" t="s">
        <v>446</v>
      </c>
      <c r="J369" s="134"/>
      <c r="K369" s="134"/>
      <c r="L369" s="134"/>
      <c r="M369" s="134"/>
    </row>
    <row r="370" spans="1:13" s="137" customFormat="1" ht="12.75">
      <c r="B370" s="133"/>
      <c r="C370" s="134"/>
      <c r="D370" s="134"/>
      <c r="E370" s="144" t="s">
        <v>473</v>
      </c>
      <c r="F370" s="144" t="s">
        <v>474</v>
      </c>
      <c r="G370" s="144" t="s">
        <v>475</v>
      </c>
      <c r="H370" s="144" t="s">
        <v>476</v>
      </c>
      <c r="I370" s="144" t="s">
        <v>477</v>
      </c>
      <c r="J370" s="130" t="s">
        <v>478</v>
      </c>
      <c r="K370" s="144" t="s">
        <v>479</v>
      </c>
      <c r="L370" s="134"/>
      <c r="M370" s="144" t="s">
        <v>480</v>
      </c>
    </row>
    <row r="371" spans="1:13" s="137" customFormat="1" ht="12.75">
      <c r="B371" s="133"/>
      <c r="C371" s="144" t="s">
        <v>481</v>
      </c>
      <c r="D371" s="144" t="s">
        <v>482</v>
      </c>
      <c r="E371" s="144" t="s">
        <v>483</v>
      </c>
      <c r="F371" s="144" t="s">
        <v>483</v>
      </c>
      <c r="G371" s="144" t="s">
        <v>484</v>
      </c>
      <c r="H371" s="144" t="s">
        <v>484</v>
      </c>
      <c r="I371" s="144" t="s">
        <v>485</v>
      </c>
      <c r="J371" s="130" t="s">
        <v>486</v>
      </c>
      <c r="K371" s="144" t="s">
        <v>487</v>
      </c>
      <c r="L371" s="144" t="s">
        <v>459</v>
      </c>
      <c r="M371" s="144" t="s">
        <v>488</v>
      </c>
    </row>
    <row r="372" spans="1:13" s="137" customFormat="1" ht="12.75">
      <c r="B372" s="133"/>
      <c r="C372" s="134"/>
      <c r="D372" s="134"/>
      <c r="E372" s="144" t="str">
        <f>"(0)"</f>
        <v>(0)</v>
      </c>
      <c r="F372" s="144" t="str">
        <f>"(1)"</f>
        <v>(1)</v>
      </c>
      <c r="G372" s="144" t="str">
        <f>"(2)"</f>
        <v>(2)</v>
      </c>
      <c r="H372" s="144" t="str">
        <f>"(3)"</f>
        <v>(3)</v>
      </c>
      <c r="I372" s="144" t="str">
        <f>"(4)"</f>
        <v>(4)</v>
      </c>
      <c r="J372" s="144" t="str">
        <f>"(5)"</f>
        <v>(5)</v>
      </c>
      <c r="K372" s="144" t="str">
        <f>"(7)"</f>
        <v>(7)</v>
      </c>
      <c r="L372" s="144" t="str">
        <f>"(8)"</f>
        <v>(8)</v>
      </c>
      <c r="M372" s="144" t="str">
        <f>"(9)"</f>
        <v>(9)</v>
      </c>
    </row>
    <row r="373" spans="1:13" s="137" customFormat="1" ht="12.75">
      <c r="B373" s="133">
        <v>21</v>
      </c>
      <c r="C373" s="134" t="s">
        <v>175</v>
      </c>
      <c r="D373" s="135">
        <f t="shared" ref="D373:D378" si="45">SUM(E373:M373)</f>
        <v>127505.09999999999</v>
      </c>
      <c r="E373" s="146">
        <v>774.8</v>
      </c>
      <c r="F373" s="136" t="s">
        <v>489</v>
      </c>
      <c r="G373" s="146">
        <v>32626.66</v>
      </c>
      <c r="H373" s="146">
        <v>42871</v>
      </c>
      <c r="I373" s="146">
        <v>33568.6</v>
      </c>
      <c r="J373" s="146"/>
      <c r="K373" s="146">
        <v>11037.37</v>
      </c>
      <c r="L373" s="146">
        <v>6626.67</v>
      </c>
      <c r="M373" s="146"/>
    </row>
    <row r="374" spans="1:13" s="137" customFormat="1" ht="12.75">
      <c r="B374" s="133">
        <v>27</v>
      </c>
      <c r="C374" s="134" t="s">
        <v>182</v>
      </c>
      <c r="D374" s="135">
        <f t="shared" si="45"/>
        <v>2225093.9000000004</v>
      </c>
      <c r="E374" s="146">
        <v>14736.91</v>
      </c>
      <c r="F374" s="136" t="s">
        <v>489</v>
      </c>
      <c r="G374" s="146">
        <v>16571.650000000001</v>
      </c>
      <c r="H374" s="146">
        <v>1109507.8999999999</v>
      </c>
      <c r="I374" s="146">
        <v>468227.52</v>
      </c>
      <c r="J374" s="146">
        <v>168358.96</v>
      </c>
      <c r="K374" s="146">
        <v>402744.01</v>
      </c>
      <c r="L374" s="146">
        <v>44946.95</v>
      </c>
      <c r="M374" s="146"/>
    </row>
    <row r="375" spans="1:13" s="137" customFormat="1" ht="12.75">
      <c r="B375" s="133">
        <v>60</v>
      </c>
      <c r="C375" s="134" t="s">
        <v>190</v>
      </c>
      <c r="D375" s="135">
        <f t="shared" si="45"/>
        <v>0</v>
      </c>
      <c r="E375" s="146"/>
      <c r="F375" s="136" t="s">
        <v>489</v>
      </c>
      <c r="G375" s="146"/>
      <c r="H375" s="146"/>
      <c r="I375" s="146"/>
      <c r="J375" s="146"/>
      <c r="K375" s="146"/>
      <c r="L375" s="146"/>
      <c r="M375" s="146"/>
    </row>
    <row r="376" spans="1:13" s="137" customFormat="1" ht="12.75">
      <c r="B376" s="133">
        <v>83</v>
      </c>
      <c r="C376" s="134" t="s">
        <v>124</v>
      </c>
      <c r="D376" s="135">
        <f t="shared" si="45"/>
        <v>0</v>
      </c>
      <c r="E376" s="146"/>
      <c r="F376" s="136" t="s">
        <v>489</v>
      </c>
      <c r="G376" s="136" t="s">
        <v>489</v>
      </c>
      <c r="H376" s="136" t="s">
        <v>489</v>
      </c>
      <c r="I376" s="136" t="s">
        <v>489</v>
      </c>
      <c r="J376" s="136" t="s">
        <v>489</v>
      </c>
      <c r="K376" s="146"/>
      <c r="L376" s="136" t="s">
        <v>489</v>
      </c>
      <c r="M376" s="136" t="s">
        <v>489</v>
      </c>
    </row>
    <row r="377" spans="1:13" s="137" customFormat="1" ht="12.75">
      <c r="B377" s="133">
        <v>89</v>
      </c>
      <c r="C377" s="134" t="s">
        <v>565</v>
      </c>
      <c r="D377" s="135">
        <f t="shared" si="45"/>
        <v>0</v>
      </c>
      <c r="E377" s="145"/>
      <c r="F377" s="136" t="s">
        <v>489</v>
      </c>
      <c r="G377" s="154" t="s">
        <v>489</v>
      </c>
      <c r="H377" s="157" t="s">
        <v>489</v>
      </c>
      <c r="I377" s="154" t="s">
        <v>489</v>
      </c>
      <c r="J377" s="154" t="s">
        <v>489</v>
      </c>
      <c r="K377" s="154" t="s">
        <v>489</v>
      </c>
      <c r="L377" s="154" t="s">
        <v>489</v>
      </c>
    </row>
    <row r="378" spans="1:13" s="137" customFormat="1" ht="12.75">
      <c r="B378" s="133">
        <v>98</v>
      </c>
      <c r="C378" s="134" t="s">
        <v>127</v>
      </c>
      <c r="D378" s="135">
        <f t="shared" si="45"/>
        <v>75641.17</v>
      </c>
      <c r="E378" s="146"/>
      <c r="F378" s="136" t="s">
        <v>489</v>
      </c>
      <c r="G378" s="146"/>
      <c r="H378" s="146">
        <v>44570.83</v>
      </c>
      <c r="I378" s="146">
        <v>10957.78</v>
      </c>
      <c r="J378" s="146">
        <v>3126.96</v>
      </c>
      <c r="K378" s="146">
        <v>8064.68</v>
      </c>
      <c r="L378" s="146">
        <v>8920.92</v>
      </c>
      <c r="M378" s="146"/>
    </row>
    <row r="379" spans="1:13" s="137" customFormat="1" ht="15">
      <c r="B379" s="133">
        <v>99</v>
      </c>
      <c r="C379" s="134" t="s">
        <v>444</v>
      </c>
      <c r="D379" s="119">
        <f>SUM(E379:F379)</f>
        <v>0</v>
      </c>
      <c r="E379" s="119"/>
      <c r="F379" s="119"/>
      <c r="G379" s="138" t="s">
        <v>489</v>
      </c>
      <c r="H379" s="138" t="s">
        <v>489</v>
      </c>
      <c r="I379" s="138" t="s">
        <v>489</v>
      </c>
      <c r="J379" s="138" t="s">
        <v>489</v>
      </c>
      <c r="K379" s="138" t="s">
        <v>489</v>
      </c>
      <c r="L379" s="138" t="s">
        <v>489</v>
      </c>
      <c r="M379" s="138" t="s">
        <v>489</v>
      </c>
    </row>
    <row r="380" spans="1:13" s="141" customFormat="1" ht="15">
      <c r="A380" s="137"/>
      <c r="B380" s="147"/>
      <c r="C380" s="122" t="s">
        <v>491</v>
      </c>
      <c r="D380" s="140">
        <f t="shared" ref="D380:M380" si="46">SUM(D373:D379)</f>
        <v>2428240.1700000004</v>
      </c>
      <c r="E380" s="140">
        <f t="shared" si="46"/>
        <v>15511.71</v>
      </c>
      <c r="F380" s="140">
        <f t="shared" si="46"/>
        <v>0</v>
      </c>
      <c r="G380" s="140">
        <f t="shared" si="46"/>
        <v>49198.31</v>
      </c>
      <c r="H380" s="140">
        <f t="shared" si="46"/>
        <v>1196949.73</v>
      </c>
      <c r="I380" s="140">
        <f t="shared" si="46"/>
        <v>512753.9</v>
      </c>
      <c r="J380" s="140">
        <f t="shared" si="46"/>
        <v>171485.91999999998</v>
      </c>
      <c r="K380" s="140">
        <f t="shared" si="46"/>
        <v>421846.06</v>
      </c>
      <c r="L380" s="140">
        <f t="shared" si="46"/>
        <v>60494.539999999994</v>
      </c>
      <c r="M380" s="140">
        <f t="shared" si="46"/>
        <v>0</v>
      </c>
    </row>
    <row r="381" spans="1:13" s="137" customFormat="1" ht="12.75">
      <c r="A381" s="141"/>
      <c r="B381" s="152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</row>
    <row r="382" spans="1:13" s="137" customFormat="1" ht="12.75">
      <c r="B382" s="133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</row>
    <row r="383" spans="1:13" s="137" customFormat="1" ht="12.75">
      <c r="B383" s="150" t="s">
        <v>515</v>
      </c>
      <c r="C383" s="134"/>
      <c r="D383" s="134"/>
      <c r="E383" s="134"/>
      <c r="F383" s="134"/>
      <c r="G383" s="134"/>
      <c r="H383" s="134"/>
      <c r="I383" s="144" t="s">
        <v>446</v>
      </c>
      <c r="J383" s="134"/>
      <c r="K383" s="134"/>
      <c r="L383" s="134"/>
      <c r="M383" s="134"/>
    </row>
    <row r="384" spans="1:13" s="137" customFormat="1" ht="12.75">
      <c r="B384" s="133"/>
      <c r="C384" s="134"/>
      <c r="D384" s="134"/>
      <c r="E384" s="144" t="s">
        <v>473</v>
      </c>
      <c r="F384" s="144" t="s">
        <v>474</v>
      </c>
      <c r="G384" s="144" t="s">
        <v>475</v>
      </c>
      <c r="H384" s="144" t="s">
        <v>476</v>
      </c>
      <c r="I384" s="144" t="s">
        <v>477</v>
      </c>
      <c r="J384" s="130" t="s">
        <v>478</v>
      </c>
      <c r="K384" s="144" t="s">
        <v>479</v>
      </c>
      <c r="L384" s="134"/>
      <c r="M384" s="144" t="s">
        <v>480</v>
      </c>
    </row>
    <row r="385" spans="1:13" s="137" customFormat="1" ht="12.75">
      <c r="B385" s="133"/>
      <c r="C385" s="144" t="s">
        <v>481</v>
      </c>
      <c r="D385" s="144" t="s">
        <v>482</v>
      </c>
      <c r="E385" s="144" t="s">
        <v>483</v>
      </c>
      <c r="F385" s="144" t="s">
        <v>483</v>
      </c>
      <c r="G385" s="144" t="s">
        <v>484</v>
      </c>
      <c r="H385" s="144" t="s">
        <v>484</v>
      </c>
      <c r="I385" s="144" t="s">
        <v>485</v>
      </c>
      <c r="J385" s="130" t="s">
        <v>486</v>
      </c>
      <c r="K385" s="144" t="s">
        <v>487</v>
      </c>
      <c r="L385" s="144" t="s">
        <v>459</v>
      </c>
      <c r="M385" s="144" t="s">
        <v>488</v>
      </c>
    </row>
    <row r="386" spans="1:13" s="137" customFormat="1" ht="12.75">
      <c r="B386" s="133"/>
      <c r="C386" s="134"/>
      <c r="D386" s="134"/>
      <c r="E386" s="144" t="str">
        <f>"(0)"</f>
        <v>(0)</v>
      </c>
      <c r="F386" s="144" t="str">
        <f>"(1)"</f>
        <v>(1)</v>
      </c>
      <c r="G386" s="144" t="str">
        <f>"(2)"</f>
        <v>(2)</v>
      </c>
      <c r="H386" s="144" t="str">
        <f>"(3)"</f>
        <v>(3)</v>
      </c>
      <c r="I386" s="144" t="str">
        <f>"(4)"</f>
        <v>(4)</v>
      </c>
      <c r="J386" s="144" t="str">
        <f>"(5)"</f>
        <v>(5)</v>
      </c>
      <c r="K386" s="144" t="str">
        <f>"(7)"</f>
        <v>(7)</v>
      </c>
      <c r="L386" s="144" t="str">
        <f>"(8)"</f>
        <v>(8)</v>
      </c>
      <c r="M386" s="144" t="str">
        <f>"(9)"</f>
        <v>(9)</v>
      </c>
    </row>
    <row r="387" spans="1:13" s="137" customFormat="1" ht="12.75">
      <c r="B387" s="133">
        <v>21</v>
      </c>
      <c r="C387" s="134" t="s">
        <v>175</v>
      </c>
      <c r="D387" s="135">
        <f t="shared" ref="D387:D392" si="47">SUM(E387:M387)</f>
        <v>0</v>
      </c>
      <c r="E387" s="146"/>
      <c r="F387" s="136" t="s">
        <v>489</v>
      </c>
      <c r="G387" s="146"/>
      <c r="H387" s="146"/>
      <c r="I387" s="146"/>
      <c r="J387" s="146"/>
      <c r="K387" s="146"/>
      <c r="L387" s="146"/>
      <c r="M387" s="146"/>
    </row>
    <row r="388" spans="1:13" s="137" customFormat="1" ht="12.75">
      <c r="B388" s="133">
        <v>27</v>
      </c>
      <c r="C388" s="134" t="s">
        <v>182</v>
      </c>
      <c r="D388" s="135">
        <f t="shared" si="47"/>
        <v>0</v>
      </c>
      <c r="E388" s="146"/>
      <c r="F388" s="136" t="s">
        <v>489</v>
      </c>
      <c r="G388" s="146"/>
      <c r="H388" s="146"/>
      <c r="I388" s="146"/>
      <c r="J388" s="146"/>
      <c r="K388" s="146"/>
      <c r="L388" s="146"/>
      <c r="M388" s="146"/>
    </row>
    <row r="389" spans="1:13" s="137" customFormat="1" ht="12.75">
      <c r="B389" s="133">
        <v>60</v>
      </c>
      <c r="C389" s="134" t="s">
        <v>190</v>
      </c>
      <c r="D389" s="135">
        <f t="shared" si="47"/>
        <v>0</v>
      </c>
      <c r="E389" s="146"/>
      <c r="F389" s="136" t="s">
        <v>489</v>
      </c>
      <c r="G389" s="146"/>
      <c r="H389" s="146"/>
      <c r="I389" s="146"/>
      <c r="J389" s="146"/>
      <c r="K389" s="146"/>
      <c r="L389" s="146"/>
      <c r="M389" s="146"/>
    </row>
    <row r="390" spans="1:13" s="137" customFormat="1" ht="12.75">
      <c r="B390" s="133">
        <v>83</v>
      </c>
      <c r="C390" s="134" t="s">
        <v>124</v>
      </c>
      <c r="D390" s="135">
        <f t="shared" si="47"/>
        <v>0</v>
      </c>
      <c r="E390" s="146"/>
      <c r="F390" s="136" t="s">
        <v>489</v>
      </c>
      <c r="G390" s="136" t="s">
        <v>489</v>
      </c>
      <c r="H390" s="136" t="s">
        <v>489</v>
      </c>
      <c r="I390" s="136" t="s">
        <v>489</v>
      </c>
      <c r="J390" s="136" t="s">
        <v>489</v>
      </c>
      <c r="K390" s="146"/>
      <c r="L390" s="136" t="s">
        <v>489</v>
      </c>
      <c r="M390" s="136" t="s">
        <v>489</v>
      </c>
    </row>
    <row r="391" spans="1:13" s="137" customFormat="1" ht="12.75">
      <c r="B391" s="133">
        <v>89</v>
      </c>
      <c r="C391" s="134" t="s">
        <v>565</v>
      </c>
      <c r="D391" s="135">
        <f t="shared" si="47"/>
        <v>0</v>
      </c>
      <c r="E391" s="145"/>
      <c r="F391" s="136" t="s">
        <v>489</v>
      </c>
      <c r="G391" s="154" t="s">
        <v>489</v>
      </c>
      <c r="H391" s="157" t="s">
        <v>489</v>
      </c>
      <c r="I391" s="154" t="s">
        <v>489</v>
      </c>
      <c r="J391" s="154" t="s">
        <v>489</v>
      </c>
      <c r="K391" s="154" t="s">
        <v>489</v>
      </c>
      <c r="L391" s="154" t="s">
        <v>489</v>
      </c>
    </row>
    <row r="392" spans="1:13" s="137" customFormat="1" ht="12.75">
      <c r="B392" s="133">
        <v>98</v>
      </c>
      <c r="C392" s="134" t="s">
        <v>127</v>
      </c>
      <c r="D392" s="135">
        <f t="shared" si="47"/>
        <v>391134.13</v>
      </c>
      <c r="E392" s="146">
        <v>3794.02</v>
      </c>
      <c r="F392" s="136" t="s">
        <v>489</v>
      </c>
      <c r="G392" s="146">
        <v>80120.100000000006</v>
      </c>
      <c r="H392" s="146">
        <v>130237.91</v>
      </c>
      <c r="I392" s="146">
        <v>73879.259999999995</v>
      </c>
      <c r="J392" s="146">
        <v>26018.81</v>
      </c>
      <c r="K392" s="146">
        <v>49096.92</v>
      </c>
      <c r="L392" s="146">
        <v>27987.11</v>
      </c>
      <c r="M392" s="146"/>
    </row>
    <row r="393" spans="1:13" s="137" customFormat="1" ht="15">
      <c r="B393" s="133">
        <v>99</v>
      </c>
      <c r="C393" s="134" t="s">
        <v>444</v>
      </c>
      <c r="D393" s="119">
        <f>SUM(E393:F393)</f>
        <v>0</v>
      </c>
      <c r="E393" s="119"/>
      <c r="F393" s="119"/>
      <c r="G393" s="138" t="s">
        <v>489</v>
      </c>
      <c r="H393" s="138" t="s">
        <v>489</v>
      </c>
      <c r="I393" s="138" t="s">
        <v>489</v>
      </c>
      <c r="J393" s="138" t="s">
        <v>489</v>
      </c>
      <c r="K393" s="138" t="s">
        <v>489</v>
      </c>
      <c r="L393" s="138" t="s">
        <v>489</v>
      </c>
      <c r="M393" s="138" t="s">
        <v>489</v>
      </c>
    </row>
    <row r="394" spans="1:13" s="141" customFormat="1" ht="15">
      <c r="A394" s="137"/>
      <c r="B394" s="147"/>
      <c r="C394" s="122" t="s">
        <v>491</v>
      </c>
      <c r="D394" s="140">
        <f t="shared" ref="D394:M394" si="48">SUM(D387:D393)</f>
        <v>391134.13</v>
      </c>
      <c r="E394" s="140">
        <f t="shared" si="48"/>
        <v>3794.02</v>
      </c>
      <c r="F394" s="140">
        <f t="shared" si="48"/>
        <v>0</v>
      </c>
      <c r="G394" s="140">
        <f t="shared" si="48"/>
        <v>80120.100000000006</v>
      </c>
      <c r="H394" s="140">
        <f t="shared" si="48"/>
        <v>130237.91</v>
      </c>
      <c r="I394" s="140">
        <f t="shared" si="48"/>
        <v>73879.259999999995</v>
      </c>
      <c r="J394" s="140">
        <f t="shared" si="48"/>
        <v>26018.81</v>
      </c>
      <c r="K394" s="140">
        <f t="shared" si="48"/>
        <v>49096.92</v>
      </c>
      <c r="L394" s="140">
        <f t="shared" si="48"/>
        <v>27987.11</v>
      </c>
      <c r="M394" s="140">
        <f t="shared" si="48"/>
        <v>0</v>
      </c>
    </row>
    <row r="395" spans="1:13" s="137" customFormat="1" ht="12.75">
      <c r="A395" s="141"/>
      <c r="B395" s="152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</row>
    <row r="396" spans="1:13" s="137" customFormat="1" ht="12.75">
      <c r="B396" s="133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</row>
    <row r="397" spans="1:13" s="137" customFormat="1" ht="12.75">
      <c r="B397" s="150" t="s">
        <v>516</v>
      </c>
      <c r="C397" s="134"/>
      <c r="D397" s="134"/>
      <c r="E397" s="134"/>
      <c r="F397" s="134"/>
      <c r="G397" s="134"/>
      <c r="H397" s="134"/>
      <c r="I397" s="144" t="s">
        <v>446</v>
      </c>
      <c r="J397" s="134"/>
      <c r="K397" s="134"/>
      <c r="L397" s="134"/>
      <c r="M397" s="134"/>
    </row>
    <row r="398" spans="1:13" s="137" customFormat="1" ht="12.75">
      <c r="B398" s="133"/>
      <c r="C398" s="134"/>
      <c r="D398" s="134"/>
      <c r="E398" s="144" t="s">
        <v>473</v>
      </c>
      <c r="F398" s="144" t="s">
        <v>474</v>
      </c>
      <c r="G398" s="144" t="s">
        <v>475</v>
      </c>
      <c r="H398" s="144" t="s">
        <v>476</v>
      </c>
      <c r="I398" s="144" t="s">
        <v>477</v>
      </c>
      <c r="J398" s="130" t="s">
        <v>478</v>
      </c>
      <c r="K398" s="144" t="s">
        <v>479</v>
      </c>
      <c r="L398" s="134"/>
      <c r="M398" s="144" t="s">
        <v>480</v>
      </c>
    </row>
    <row r="399" spans="1:13" s="137" customFormat="1" ht="12.75">
      <c r="B399" s="133"/>
      <c r="C399" s="144" t="s">
        <v>481</v>
      </c>
      <c r="D399" s="144" t="s">
        <v>482</v>
      </c>
      <c r="E399" s="144" t="s">
        <v>483</v>
      </c>
      <c r="F399" s="144" t="s">
        <v>483</v>
      </c>
      <c r="G399" s="144" t="s">
        <v>484</v>
      </c>
      <c r="H399" s="144" t="s">
        <v>484</v>
      </c>
      <c r="I399" s="144" t="s">
        <v>485</v>
      </c>
      <c r="J399" s="130" t="s">
        <v>486</v>
      </c>
      <c r="K399" s="144" t="s">
        <v>487</v>
      </c>
      <c r="L399" s="144" t="s">
        <v>459</v>
      </c>
      <c r="M399" s="144" t="s">
        <v>488</v>
      </c>
    </row>
    <row r="400" spans="1:13" s="137" customFormat="1" ht="12.75">
      <c r="B400" s="133"/>
      <c r="C400" s="134"/>
      <c r="D400" s="134"/>
      <c r="E400" s="144" t="str">
        <f>"(0)"</f>
        <v>(0)</v>
      </c>
      <c r="F400" s="144" t="str">
        <f>"(1)"</f>
        <v>(1)</v>
      </c>
      <c r="G400" s="144" t="str">
        <f>"(2)"</f>
        <v>(2)</v>
      </c>
      <c r="H400" s="144" t="str">
        <f>"(3)"</f>
        <v>(3)</v>
      </c>
      <c r="I400" s="144" t="str">
        <f>"(4)"</f>
        <v>(4)</v>
      </c>
      <c r="J400" s="144" t="str">
        <f>"(5)"</f>
        <v>(5)</v>
      </c>
      <c r="K400" s="144" t="str">
        <f>"(7)"</f>
        <v>(7)</v>
      </c>
      <c r="L400" s="144" t="str">
        <f>"(8)"</f>
        <v>(8)</v>
      </c>
      <c r="M400" s="144" t="str">
        <f>"(9)"</f>
        <v>(9)</v>
      </c>
    </row>
    <row r="401" spans="1:13" s="137" customFormat="1" ht="12.75">
      <c r="B401" s="133">
        <v>21</v>
      </c>
      <c r="C401" s="134" t="s">
        <v>175</v>
      </c>
      <c r="D401" s="135">
        <f t="shared" ref="D401:D406" si="49">SUM(E401:M401)</f>
        <v>0</v>
      </c>
      <c r="E401" s="146"/>
      <c r="F401" s="136" t="s">
        <v>489</v>
      </c>
      <c r="G401" s="146"/>
      <c r="H401" s="146"/>
      <c r="I401" s="146"/>
      <c r="J401" s="146"/>
      <c r="K401" s="146"/>
      <c r="L401" s="146"/>
      <c r="M401" s="146"/>
    </row>
    <row r="402" spans="1:13" s="137" customFormat="1" ht="12.75">
      <c r="B402" s="133">
        <v>27</v>
      </c>
      <c r="C402" s="134" t="s">
        <v>182</v>
      </c>
      <c r="D402" s="135">
        <f t="shared" si="49"/>
        <v>0</v>
      </c>
      <c r="E402" s="146"/>
      <c r="F402" s="136" t="s">
        <v>489</v>
      </c>
      <c r="G402" s="146"/>
      <c r="H402" s="146"/>
      <c r="I402" s="146"/>
      <c r="J402" s="146"/>
      <c r="K402" s="146"/>
      <c r="L402" s="146"/>
      <c r="M402" s="146"/>
    </row>
    <row r="403" spans="1:13" s="137" customFormat="1" ht="12.75">
      <c r="B403" s="133">
        <v>60</v>
      </c>
      <c r="C403" s="134" t="s">
        <v>190</v>
      </c>
      <c r="D403" s="135">
        <f t="shared" si="49"/>
        <v>0</v>
      </c>
      <c r="E403" s="146"/>
      <c r="F403" s="136" t="s">
        <v>489</v>
      </c>
      <c r="G403" s="146"/>
      <c r="H403" s="146"/>
      <c r="I403" s="146"/>
      <c r="J403" s="146"/>
      <c r="K403" s="146"/>
      <c r="L403" s="146"/>
      <c r="M403" s="146"/>
    </row>
    <row r="404" spans="1:13" s="137" customFormat="1" ht="12.75">
      <c r="B404" s="133">
        <v>83</v>
      </c>
      <c r="C404" s="134" t="s">
        <v>124</v>
      </c>
      <c r="D404" s="135">
        <f t="shared" si="49"/>
        <v>0</v>
      </c>
      <c r="E404" s="146"/>
      <c r="F404" s="136" t="s">
        <v>489</v>
      </c>
      <c r="G404" s="136" t="s">
        <v>489</v>
      </c>
      <c r="H404" s="136" t="s">
        <v>489</v>
      </c>
      <c r="I404" s="136" t="s">
        <v>489</v>
      </c>
      <c r="J404" s="136" t="s">
        <v>489</v>
      </c>
      <c r="K404" s="146"/>
      <c r="L404" s="136" t="s">
        <v>489</v>
      </c>
      <c r="M404" s="136" t="s">
        <v>489</v>
      </c>
    </row>
    <row r="405" spans="1:13" s="137" customFormat="1" ht="12.75">
      <c r="B405" s="133">
        <v>89</v>
      </c>
      <c r="C405" s="134" t="s">
        <v>565</v>
      </c>
      <c r="D405" s="135">
        <f t="shared" si="49"/>
        <v>0</v>
      </c>
      <c r="E405" s="145"/>
      <c r="F405" s="136" t="s">
        <v>489</v>
      </c>
      <c r="G405" s="154" t="s">
        <v>489</v>
      </c>
      <c r="H405" s="157" t="s">
        <v>489</v>
      </c>
      <c r="I405" s="154" t="s">
        <v>489</v>
      </c>
      <c r="J405" s="154" t="s">
        <v>489</v>
      </c>
      <c r="K405" s="154" t="s">
        <v>489</v>
      </c>
      <c r="L405" s="154" t="s">
        <v>489</v>
      </c>
    </row>
    <row r="406" spans="1:13" s="137" customFormat="1" ht="12.75">
      <c r="B406" s="133">
        <v>98</v>
      </c>
      <c r="C406" s="134" t="s">
        <v>127</v>
      </c>
      <c r="D406" s="135">
        <f t="shared" si="49"/>
        <v>0</v>
      </c>
      <c r="E406" s="146"/>
      <c r="F406" s="136" t="s">
        <v>489</v>
      </c>
      <c r="G406" s="146"/>
      <c r="H406" s="146"/>
      <c r="I406" s="146"/>
      <c r="J406" s="146"/>
      <c r="K406" s="146"/>
      <c r="L406" s="146"/>
      <c r="M406" s="146"/>
    </row>
    <row r="407" spans="1:13" s="137" customFormat="1" ht="15">
      <c r="B407" s="133">
        <v>99</v>
      </c>
      <c r="C407" s="134" t="s">
        <v>444</v>
      </c>
      <c r="D407" s="119">
        <f>SUM(E407:F407)</f>
        <v>0</v>
      </c>
      <c r="E407" s="119"/>
      <c r="F407" s="119"/>
      <c r="G407" s="138" t="s">
        <v>489</v>
      </c>
      <c r="H407" s="138" t="s">
        <v>489</v>
      </c>
      <c r="I407" s="138" t="s">
        <v>489</v>
      </c>
      <c r="J407" s="138" t="s">
        <v>489</v>
      </c>
      <c r="K407" s="138" t="s">
        <v>489</v>
      </c>
      <c r="L407" s="138" t="s">
        <v>489</v>
      </c>
      <c r="M407" s="138" t="s">
        <v>489</v>
      </c>
    </row>
    <row r="408" spans="1:13" s="141" customFormat="1" ht="15">
      <c r="A408" s="137"/>
      <c r="B408" s="147"/>
      <c r="C408" s="122" t="s">
        <v>491</v>
      </c>
      <c r="D408" s="140">
        <f t="shared" ref="D408:M408" si="50">SUM(D401:D407)</f>
        <v>0</v>
      </c>
      <c r="E408" s="140">
        <f t="shared" si="50"/>
        <v>0</v>
      </c>
      <c r="F408" s="140">
        <f t="shared" si="50"/>
        <v>0</v>
      </c>
      <c r="G408" s="140">
        <f t="shared" si="50"/>
        <v>0</v>
      </c>
      <c r="H408" s="140">
        <f t="shared" si="50"/>
        <v>0</v>
      </c>
      <c r="I408" s="140">
        <f t="shared" si="50"/>
        <v>0</v>
      </c>
      <c r="J408" s="140">
        <f t="shared" si="50"/>
        <v>0</v>
      </c>
      <c r="K408" s="140">
        <f t="shared" si="50"/>
        <v>0</v>
      </c>
      <c r="L408" s="140">
        <f t="shared" si="50"/>
        <v>0</v>
      </c>
      <c r="M408" s="140">
        <f t="shared" si="50"/>
        <v>0</v>
      </c>
    </row>
    <row r="409" spans="1:13" s="137" customFormat="1" ht="12.75">
      <c r="A409" s="141"/>
      <c r="B409" s="152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</row>
    <row r="410" spans="1:13" s="137" customFormat="1" ht="12.75">
      <c r="B410" s="133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</row>
    <row r="411" spans="1:13" s="137" customFormat="1" ht="12.75">
      <c r="B411" s="150" t="s">
        <v>517</v>
      </c>
      <c r="C411" s="134"/>
      <c r="D411" s="134"/>
      <c r="E411" s="134"/>
      <c r="F411" s="134"/>
      <c r="G411" s="134"/>
      <c r="H411" s="134"/>
      <c r="I411" s="144" t="s">
        <v>446</v>
      </c>
      <c r="J411" s="134"/>
      <c r="K411" s="134"/>
      <c r="L411" s="134"/>
      <c r="M411" s="134"/>
    </row>
    <row r="412" spans="1:13" s="137" customFormat="1" ht="12.75">
      <c r="B412" s="133"/>
      <c r="C412" s="134"/>
      <c r="D412" s="134"/>
      <c r="E412" s="144" t="s">
        <v>473</v>
      </c>
      <c r="F412" s="144" t="s">
        <v>474</v>
      </c>
      <c r="G412" s="144" t="s">
        <v>475</v>
      </c>
      <c r="H412" s="144" t="s">
        <v>476</v>
      </c>
      <c r="I412" s="144" t="s">
        <v>477</v>
      </c>
      <c r="J412" s="130" t="s">
        <v>478</v>
      </c>
      <c r="K412" s="144" t="s">
        <v>479</v>
      </c>
      <c r="L412" s="134"/>
      <c r="M412" s="144" t="s">
        <v>480</v>
      </c>
    </row>
    <row r="413" spans="1:13" s="137" customFormat="1" ht="12.75">
      <c r="B413" s="133"/>
      <c r="C413" s="144" t="s">
        <v>481</v>
      </c>
      <c r="D413" s="144" t="s">
        <v>482</v>
      </c>
      <c r="E413" s="144" t="s">
        <v>483</v>
      </c>
      <c r="F413" s="144" t="s">
        <v>483</v>
      </c>
      <c r="G413" s="144" t="s">
        <v>484</v>
      </c>
      <c r="H413" s="144" t="s">
        <v>484</v>
      </c>
      <c r="I413" s="144" t="s">
        <v>485</v>
      </c>
      <c r="J413" s="130" t="s">
        <v>486</v>
      </c>
      <c r="K413" s="144" t="s">
        <v>487</v>
      </c>
      <c r="L413" s="144" t="s">
        <v>459</v>
      </c>
      <c r="M413" s="144" t="s">
        <v>488</v>
      </c>
    </row>
    <row r="414" spans="1:13" s="137" customFormat="1" ht="12.75">
      <c r="B414" s="133"/>
      <c r="C414" s="134"/>
      <c r="D414" s="134"/>
      <c r="E414" s="144" t="str">
        <f>"(0)"</f>
        <v>(0)</v>
      </c>
      <c r="F414" s="144" t="str">
        <f>"(1)"</f>
        <v>(1)</v>
      </c>
      <c r="G414" s="144" t="str">
        <f>"(2)"</f>
        <v>(2)</v>
      </c>
      <c r="H414" s="144" t="str">
        <f>"(3)"</f>
        <v>(3)</v>
      </c>
      <c r="I414" s="144" t="str">
        <f>"(4)"</f>
        <v>(4)</v>
      </c>
      <c r="J414" s="144" t="str">
        <f>"(5)"</f>
        <v>(5)</v>
      </c>
      <c r="K414" s="144" t="str">
        <f>"(7)"</f>
        <v>(7)</v>
      </c>
      <c r="L414" s="144" t="str">
        <f>"(8)"</f>
        <v>(8)</v>
      </c>
      <c r="M414" s="144" t="str">
        <f>"(9)"</f>
        <v>(9)</v>
      </c>
    </row>
    <row r="415" spans="1:13" s="137" customFormat="1" ht="12.75">
      <c r="B415" s="133">
        <v>21</v>
      </c>
      <c r="C415" s="134" t="s">
        <v>175</v>
      </c>
      <c r="D415" s="135">
        <f t="shared" ref="D415:D420" si="51">SUM(E415:M415)</f>
        <v>0</v>
      </c>
      <c r="E415" s="146"/>
      <c r="F415" s="136" t="s">
        <v>489</v>
      </c>
      <c r="G415" s="146"/>
      <c r="H415" s="146"/>
      <c r="I415" s="146"/>
      <c r="J415" s="146"/>
      <c r="K415" s="146"/>
      <c r="L415" s="146"/>
      <c r="M415" s="146"/>
    </row>
    <row r="416" spans="1:13" s="137" customFormat="1" ht="12.75">
      <c r="B416" s="133">
        <v>27</v>
      </c>
      <c r="C416" s="134" t="s">
        <v>182</v>
      </c>
      <c r="D416" s="135">
        <f t="shared" si="51"/>
        <v>0</v>
      </c>
      <c r="E416" s="146"/>
      <c r="F416" s="136" t="s">
        <v>489</v>
      </c>
      <c r="G416" s="146"/>
      <c r="H416" s="146"/>
      <c r="I416" s="146"/>
      <c r="J416" s="146"/>
      <c r="K416" s="146"/>
      <c r="L416" s="146"/>
      <c r="M416" s="146"/>
    </row>
    <row r="417" spans="1:13" s="137" customFormat="1" ht="12.75">
      <c r="B417" s="133">
        <v>60</v>
      </c>
      <c r="C417" s="134" t="s">
        <v>190</v>
      </c>
      <c r="D417" s="135">
        <f t="shared" si="51"/>
        <v>0</v>
      </c>
      <c r="E417" s="146"/>
      <c r="F417" s="136" t="s">
        <v>489</v>
      </c>
      <c r="G417" s="146"/>
      <c r="H417" s="146"/>
      <c r="I417" s="146"/>
      <c r="J417" s="146"/>
      <c r="K417" s="146"/>
      <c r="L417" s="146"/>
      <c r="M417" s="146"/>
    </row>
    <row r="418" spans="1:13" s="137" customFormat="1" ht="12.75">
      <c r="B418" s="133">
        <v>83</v>
      </c>
      <c r="C418" s="134" t="s">
        <v>124</v>
      </c>
      <c r="D418" s="135">
        <f t="shared" si="51"/>
        <v>0</v>
      </c>
      <c r="E418" s="146"/>
      <c r="F418" s="136" t="s">
        <v>489</v>
      </c>
      <c r="G418" s="136" t="s">
        <v>489</v>
      </c>
      <c r="H418" s="136" t="s">
        <v>489</v>
      </c>
      <c r="I418" s="136" t="s">
        <v>489</v>
      </c>
      <c r="J418" s="136" t="s">
        <v>489</v>
      </c>
      <c r="K418" s="146"/>
      <c r="L418" s="136" t="s">
        <v>489</v>
      </c>
      <c r="M418" s="136" t="s">
        <v>489</v>
      </c>
    </row>
    <row r="419" spans="1:13" s="137" customFormat="1" ht="12.75">
      <c r="B419" s="133">
        <v>89</v>
      </c>
      <c r="C419" s="134" t="s">
        <v>565</v>
      </c>
      <c r="D419" s="135">
        <f t="shared" si="51"/>
        <v>0</v>
      </c>
      <c r="E419" s="145"/>
      <c r="F419" s="136" t="s">
        <v>489</v>
      </c>
      <c r="G419" s="154" t="s">
        <v>489</v>
      </c>
      <c r="H419" s="157" t="s">
        <v>489</v>
      </c>
      <c r="I419" s="154" t="s">
        <v>489</v>
      </c>
      <c r="J419" s="154" t="s">
        <v>489</v>
      </c>
      <c r="K419" s="154" t="s">
        <v>489</v>
      </c>
      <c r="L419" s="154" t="s">
        <v>489</v>
      </c>
    </row>
    <row r="420" spans="1:13" s="137" customFormat="1" ht="12.75">
      <c r="B420" s="133">
        <v>98</v>
      </c>
      <c r="C420" s="134" t="s">
        <v>127</v>
      </c>
      <c r="D420" s="135">
        <f t="shared" si="51"/>
        <v>0</v>
      </c>
      <c r="E420" s="146"/>
      <c r="F420" s="136" t="s">
        <v>489</v>
      </c>
      <c r="G420" s="146"/>
      <c r="H420" s="146"/>
      <c r="I420" s="146"/>
      <c r="J420" s="146"/>
      <c r="K420" s="146"/>
      <c r="L420" s="146"/>
      <c r="M420" s="146"/>
    </row>
    <row r="421" spans="1:13" s="137" customFormat="1" ht="15">
      <c r="B421" s="133">
        <v>99</v>
      </c>
      <c r="C421" s="134" t="s">
        <v>444</v>
      </c>
      <c r="D421" s="119">
        <f>SUM(E421:F421)</f>
        <v>0</v>
      </c>
      <c r="E421" s="119"/>
      <c r="F421" s="119"/>
      <c r="G421" s="138" t="s">
        <v>489</v>
      </c>
      <c r="H421" s="138" t="s">
        <v>489</v>
      </c>
      <c r="I421" s="138" t="s">
        <v>489</v>
      </c>
      <c r="J421" s="138" t="s">
        <v>489</v>
      </c>
      <c r="K421" s="138" t="s">
        <v>489</v>
      </c>
      <c r="L421" s="138" t="s">
        <v>489</v>
      </c>
      <c r="M421" s="138" t="s">
        <v>489</v>
      </c>
    </row>
    <row r="422" spans="1:13" s="141" customFormat="1" ht="15">
      <c r="A422" s="137"/>
      <c r="B422" s="147"/>
      <c r="C422" s="122" t="s">
        <v>491</v>
      </c>
      <c r="D422" s="140">
        <f t="shared" ref="D422:M422" si="52">SUM(D415:D421)</f>
        <v>0</v>
      </c>
      <c r="E422" s="140">
        <f t="shared" si="52"/>
        <v>0</v>
      </c>
      <c r="F422" s="140">
        <f t="shared" si="52"/>
        <v>0</v>
      </c>
      <c r="G422" s="140">
        <f t="shared" si="52"/>
        <v>0</v>
      </c>
      <c r="H422" s="140">
        <f t="shared" si="52"/>
        <v>0</v>
      </c>
      <c r="I422" s="140">
        <f t="shared" si="52"/>
        <v>0</v>
      </c>
      <c r="J422" s="140">
        <f t="shared" si="52"/>
        <v>0</v>
      </c>
      <c r="K422" s="140">
        <f t="shared" si="52"/>
        <v>0</v>
      </c>
      <c r="L422" s="140">
        <f t="shared" si="52"/>
        <v>0</v>
      </c>
      <c r="M422" s="140">
        <f t="shared" si="52"/>
        <v>0</v>
      </c>
    </row>
    <row r="423" spans="1:13" s="137" customFormat="1" ht="12.75">
      <c r="A423" s="141"/>
      <c r="B423" s="152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</row>
    <row r="424" spans="1:13" s="137" customFormat="1" ht="12.75">
      <c r="B424" s="133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</row>
    <row r="425" spans="1:13" s="137" customFormat="1" ht="12.75">
      <c r="B425" s="150" t="s">
        <v>518</v>
      </c>
      <c r="C425" s="134"/>
      <c r="D425" s="134"/>
      <c r="E425" s="134"/>
      <c r="F425" s="134"/>
      <c r="G425" s="134"/>
      <c r="H425" s="134"/>
      <c r="I425" s="144" t="s">
        <v>446</v>
      </c>
      <c r="J425" s="134"/>
      <c r="K425" s="134"/>
      <c r="L425" s="134"/>
      <c r="M425" s="134"/>
    </row>
    <row r="426" spans="1:13" s="137" customFormat="1" ht="12.75">
      <c r="B426" s="133"/>
      <c r="C426" s="134"/>
      <c r="D426" s="134"/>
      <c r="E426" s="144" t="s">
        <v>473</v>
      </c>
      <c r="F426" s="144" t="s">
        <v>474</v>
      </c>
      <c r="G426" s="144" t="s">
        <v>475</v>
      </c>
      <c r="H426" s="144" t="s">
        <v>476</v>
      </c>
      <c r="I426" s="144" t="s">
        <v>477</v>
      </c>
      <c r="J426" s="130" t="s">
        <v>478</v>
      </c>
      <c r="K426" s="144" t="s">
        <v>479</v>
      </c>
      <c r="L426" s="134"/>
      <c r="M426" s="144" t="s">
        <v>480</v>
      </c>
    </row>
    <row r="427" spans="1:13" s="137" customFormat="1" ht="12.75">
      <c r="B427" s="133"/>
      <c r="C427" s="144" t="s">
        <v>481</v>
      </c>
      <c r="D427" s="144" t="s">
        <v>482</v>
      </c>
      <c r="E427" s="144" t="s">
        <v>483</v>
      </c>
      <c r="F427" s="144" t="s">
        <v>483</v>
      </c>
      <c r="G427" s="144" t="s">
        <v>484</v>
      </c>
      <c r="H427" s="144" t="s">
        <v>484</v>
      </c>
      <c r="I427" s="144" t="s">
        <v>485</v>
      </c>
      <c r="J427" s="130" t="s">
        <v>486</v>
      </c>
      <c r="K427" s="144" t="s">
        <v>487</v>
      </c>
      <c r="L427" s="144" t="s">
        <v>459</v>
      </c>
      <c r="M427" s="144" t="s">
        <v>488</v>
      </c>
    </row>
    <row r="428" spans="1:13" s="137" customFormat="1" ht="12.75">
      <c r="B428" s="133"/>
      <c r="C428" s="134"/>
      <c r="D428" s="134"/>
      <c r="E428" s="144" t="str">
        <f>"(0)"</f>
        <v>(0)</v>
      </c>
      <c r="F428" s="144" t="str">
        <f>"(1)"</f>
        <v>(1)</v>
      </c>
      <c r="G428" s="144" t="str">
        <f>"(2)"</f>
        <v>(2)</v>
      </c>
      <c r="H428" s="144" t="str">
        <f>"(3)"</f>
        <v>(3)</v>
      </c>
      <c r="I428" s="144" t="str">
        <f>"(4)"</f>
        <v>(4)</v>
      </c>
      <c r="J428" s="144" t="str">
        <f>"(5)"</f>
        <v>(5)</v>
      </c>
      <c r="K428" s="144" t="str">
        <f>"(7)"</f>
        <v>(7)</v>
      </c>
      <c r="L428" s="144" t="str">
        <f>"(8)"</f>
        <v>(8)</v>
      </c>
      <c r="M428" s="144" t="str">
        <f>"(9)"</f>
        <v>(9)</v>
      </c>
    </row>
    <row r="429" spans="1:13" s="137" customFormat="1" ht="12.75">
      <c r="B429" s="133">
        <v>21</v>
      </c>
      <c r="C429" s="134" t="s">
        <v>175</v>
      </c>
      <c r="D429" s="135">
        <f t="shared" ref="D429:D434" si="53">SUM(E429:M429)</f>
        <v>0</v>
      </c>
      <c r="E429" s="146"/>
      <c r="F429" s="136" t="s">
        <v>489</v>
      </c>
      <c r="G429" s="146"/>
      <c r="H429" s="146"/>
      <c r="I429" s="146"/>
      <c r="J429" s="146"/>
      <c r="K429" s="146"/>
      <c r="L429" s="146"/>
      <c r="M429" s="146"/>
    </row>
    <row r="430" spans="1:13" s="137" customFormat="1" ht="12.75">
      <c r="B430" s="133">
        <v>27</v>
      </c>
      <c r="C430" s="134" t="s">
        <v>182</v>
      </c>
      <c r="D430" s="135">
        <f t="shared" si="53"/>
        <v>217274.47999999998</v>
      </c>
      <c r="E430" s="146"/>
      <c r="F430" s="136" t="s">
        <v>489</v>
      </c>
      <c r="G430" s="146">
        <v>121688.71</v>
      </c>
      <c r="H430" s="146">
        <v>29011.39</v>
      </c>
      <c r="I430" s="146">
        <v>50498.14</v>
      </c>
      <c r="J430" s="146">
        <v>5337.88</v>
      </c>
      <c r="K430" s="146">
        <v>10156.11</v>
      </c>
      <c r="L430" s="146">
        <v>582.25</v>
      </c>
      <c r="M430" s="146"/>
    </row>
    <row r="431" spans="1:13" s="137" customFormat="1" ht="12.75">
      <c r="B431" s="133">
        <v>60</v>
      </c>
      <c r="C431" s="134" t="s">
        <v>190</v>
      </c>
      <c r="D431" s="135">
        <f t="shared" si="53"/>
        <v>0</v>
      </c>
      <c r="E431" s="146"/>
      <c r="F431" s="136" t="s">
        <v>489</v>
      </c>
      <c r="G431" s="146"/>
      <c r="H431" s="146"/>
      <c r="I431" s="146"/>
      <c r="J431" s="146"/>
      <c r="K431" s="146"/>
      <c r="L431" s="146"/>
      <c r="M431" s="146"/>
    </row>
    <row r="432" spans="1:13" s="137" customFormat="1" ht="12.75">
      <c r="B432" s="133">
        <v>83</v>
      </c>
      <c r="C432" s="134" t="s">
        <v>124</v>
      </c>
      <c r="D432" s="135">
        <f t="shared" si="53"/>
        <v>0</v>
      </c>
      <c r="E432" s="146"/>
      <c r="F432" s="136" t="s">
        <v>489</v>
      </c>
      <c r="G432" s="136" t="s">
        <v>489</v>
      </c>
      <c r="H432" s="136" t="s">
        <v>489</v>
      </c>
      <c r="I432" s="136" t="s">
        <v>489</v>
      </c>
      <c r="J432" s="136" t="s">
        <v>489</v>
      </c>
      <c r="K432" s="146"/>
      <c r="L432" s="136" t="s">
        <v>489</v>
      </c>
      <c r="M432" s="136" t="s">
        <v>489</v>
      </c>
    </row>
    <row r="433" spans="1:13" s="137" customFormat="1" ht="12.75">
      <c r="B433" s="133">
        <v>89</v>
      </c>
      <c r="C433" s="134" t="s">
        <v>565</v>
      </c>
      <c r="D433" s="135">
        <f t="shared" si="53"/>
        <v>0</v>
      </c>
      <c r="E433" s="145"/>
      <c r="F433" s="136" t="s">
        <v>489</v>
      </c>
      <c r="G433" s="154" t="s">
        <v>489</v>
      </c>
      <c r="H433" s="157" t="s">
        <v>489</v>
      </c>
      <c r="I433" s="154" t="s">
        <v>489</v>
      </c>
      <c r="J433" s="154" t="s">
        <v>489</v>
      </c>
      <c r="K433" s="154" t="s">
        <v>489</v>
      </c>
      <c r="L433" s="154" t="s">
        <v>489</v>
      </c>
    </row>
    <row r="434" spans="1:13" s="137" customFormat="1" ht="12.75">
      <c r="B434" s="133">
        <v>98</v>
      </c>
      <c r="C434" s="134" t="s">
        <v>127</v>
      </c>
      <c r="D434" s="135">
        <f t="shared" si="53"/>
        <v>0</v>
      </c>
      <c r="E434" s="146"/>
      <c r="F434" s="136" t="s">
        <v>489</v>
      </c>
      <c r="G434" s="146"/>
      <c r="H434" s="146"/>
      <c r="I434" s="146"/>
      <c r="J434" s="146"/>
      <c r="K434" s="146"/>
      <c r="L434" s="146"/>
      <c r="M434" s="146"/>
    </row>
    <row r="435" spans="1:13" s="137" customFormat="1" ht="15">
      <c r="B435" s="133">
        <v>99</v>
      </c>
      <c r="C435" s="134" t="s">
        <v>444</v>
      </c>
      <c r="D435" s="119">
        <f>SUM(E435:F435)</f>
        <v>0</v>
      </c>
      <c r="E435" s="119"/>
      <c r="F435" s="119"/>
      <c r="G435" s="138" t="s">
        <v>489</v>
      </c>
      <c r="H435" s="138" t="s">
        <v>489</v>
      </c>
      <c r="I435" s="138" t="s">
        <v>489</v>
      </c>
      <c r="J435" s="138" t="s">
        <v>489</v>
      </c>
      <c r="K435" s="138" t="s">
        <v>489</v>
      </c>
      <c r="L435" s="138" t="s">
        <v>489</v>
      </c>
      <c r="M435" s="138" t="s">
        <v>489</v>
      </c>
    </row>
    <row r="436" spans="1:13" s="141" customFormat="1" ht="15">
      <c r="A436" s="137"/>
      <c r="B436" s="147"/>
      <c r="C436" s="122" t="s">
        <v>491</v>
      </c>
      <c r="D436" s="140">
        <f t="shared" ref="D436:M436" si="54">SUM(D429:D435)</f>
        <v>217274.47999999998</v>
      </c>
      <c r="E436" s="140">
        <f t="shared" si="54"/>
        <v>0</v>
      </c>
      <c r="F436" s="140">
        <f t="shared" si="54"/>
        <v>0</v>
      </c>
      <c r="G436" s="140">
        <f t="shared" si="54"/>
        <v>121688.71</v>
      </c>
      <c r="H436" s="140">
        <f t="shared" si="54"/>
        <v>29011.39</v>
      </c>
      <c r="I436" s="140">
        <f t="shared" si="54"/>
        <v>50498.14</v>
      </c>
      <c r="J436" s="140">
        <f t="shared" si="54"/>
        <v>5337.88</v>
      </c>
      <c r="K436" s="140">
        <f t="shared" si="54"/>
        <v>10156.11</v>
      </c>
      <c r="L436" s="140">
        <f t="shared" si="54"/>
        <v>582.25</v>
      </c>
      <c r="M436" s="140">
        <f t="shared" si="54"/>
        <v>0</v>
      </c>
    </row>
    <row r="437" spans="1:13" s="137" customFormat="1" ht="12.75">
      <c r="A437" s="141"/>
      <c r="B437" s="152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</row>
    <row r="438" spans="1:13" s="137" customFormat="1" ht="12.75">
      <c r="B438" s="133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</row>
    <row r="439" spans="1:13" s="137" customFormat="1" ht="12.75">
      <c r="B439" s="150" t="s">
        <v>519</v>
      </c>
      <c r="C439" s="134"/>
      <c r="D439" s="134"/>
      <c r="E439" s="134"/>
      <c r="F439" s="134"/>
      <c r="G439" s="134"/>
      <c r="H439" s="134"/>
      <c r="I439" s="144" t="s">
        <v>446</v>
      </c>
      <c r="J439" s="134"/>
      <c r="K439" s="134"/>
      <c r="L439" s="134"/>
      <c r="M439" s="134"/>
    </row>
    <row r="440" spans="1:13" s="137" customFormat="1" ht="12.75">
      <c r="B440" s="133"/>
      <c r="C440" s="134"/>
      <c r="D440" s="134"/>
      <c r="E440" s="144" t="s">
        <v>473</v>
      </c>
      <c r="F440" s="144" t="s">
        <v>474</v>
      </c>
      <c r="G440" s="144" t="s">
        <v>475</v>
      </c>
      <c r="H440" s="144" t="s">
        <v>476</v>
      </c>
      <c r="I440" s="144" t="s">
        <v>477</v>
      </c>
      <c r="J440" s="130" t="s">
        <v>478</v>
      </c>
      <c r="K440" s="144" t="s">
        <v>479</v>
      </c>
      <c r="L440" s="134"/>
      <c r="M440" s="144" t="s">
        <v>480</v>
      </c>
    </row>
    <row r="441" spans="1:13" s="137" customFormat="1" ht="12.75">
      <c r="B441" s="133"/>
      <c r="C441" s="144" t="s">
        <v>481</v>
      </c>
      <c r="D441" s="144" t="s">
        <v>482</v>
      </c>
      <c r="E441" s="144" t="s">
        <v>483</v>
      </c>
      <c r="F441" s="144" t="s">
        <v>483</v>
      </c>
      <c r="G441" s="144" t="s">
        <v>484</v>
      </c>
      <c r="H441" s="144" t="s">
        <v>484</v>
      </c>
      <c r="I441" s="144" t="s">
        <v>485</v>
      </c>
      <c r="J441" s="130" t="s">
        <v>486</v>
      </c>
      <c r="K441" s="144" t="s">
        <v>487</v>
      </c>
      <c r="L441" s="144" t="s">
        <v>459</v>
      </c>
      <c r="M441" s="144" t="s">
        <v>488</v>
      </c>
    </row>
    <row r="442" spans="1:13" s="137" customFormat="1" ht="12.75">
      <c r="B442" s="133"/>
      <c r="C442" s="134"/>
      <c r="D442" s="134"/>
      <c r="E442" s="144" t="str">
        <f>"(0)"</f>
        <v>(0)</v>
      </c>
      <c r="F442" s="144" t="str">
        <f>"(1)"</f>
        <v>(1)</v>
      </c>
      <c r="G442" s="144" t="str">
        <f>"(2)"</f>
        <v>(2)</v>
      </c>
      <c r="H442" s="144" t="str">
        <f>"(3)"</f>
        <v>(3)</v>
      </c>
      <c r="I442" s="144" t="str">
        <f>"(4)"</f>
        <v>(4)</v>
      </c>
      <c r="J442" s="144" t="str">
        <f>"(5)"</f>
        <v>(5)</v>
      </c>
      <c r="K442" s="144" t="str">
        <f>"(7)"</f>
        <v>(7)</v>
      </c>
      <c r="L442" s="144" t="str">
        <f>"(8)"</f>
        <v>(8)</v>
      </c>
      <c r="M442" s="144" t="str">
        <f>"(9)"</f>
        <v>(9)</v>
      </c>
    </row>
    <row r="443" spans="1:13" s="137" customFormat="1" ht="12.75">
      <c r="B443" s="133">
        <v>21</v>
      </c>
      <c r="C443" s="134" t="s">
        <v>175</v>
      </c>
      <c r="D443" s="135">
        <f t="shared" ref="D443:D448" si="55">SUM(E443:M443)</f>
        <v>0</v>
      </c>
      <c r="E443" s="146"/>
      <c r="F443" s="136" t="s">
        <v>489</v>
      </c>
      <c r="G443" s="146"/>
      <c r="H443" s="146"/>
      <c r="I443" s="146"/>
      <c r="J443" s="146"/>
      <c r="K443" s="146"/>
      <c r="L443" s="146"/>
      <c r="M443" s="146"/>
    </row>
    <row r="444" spans="1:13" s="137" customFormat="1" ht="12.75">
      <c r="B444" s="133">
        <v>27</v>
      </c>
      <c r="C444" s="134" t="s">
        <v>182</v>
      </c>
      <c r="D444" s="135">
        <f t="shared" si="55"/>
        <v>0</v>
      </c>
      <c r="E444" s="146"/>
      <c r="F444" s="136" t="s">
        <v>489</v>
      </c>
      <c r="G444" s="146"/>
      <c r="H444" s="146"/>
      <c r="I444" s="146"/>
      <c r="J444" s="146"/>
      <c r="K444" s="146"/>
      <c r="L444" s="146"/>
      <c r="M444" s="146"/>
    </row>
    <row r="445" spans="1:13" s="137" customFormat="1" ht="12.75">
      <c r="B445" s="133">
        <v>60</v>
      </c>
      <c r="C445" s="134" t="s">
        <v>190</v>
      </c>
      <c r="D445" s="135">
        <f t="shared" si="55"/>
        <v>0</v>
      </c>
      <c r="E445" s="146"/>
      <c r="F445" s="136" t="s">
        <v>489</v>
      </c>
      <c r="G445" s="146"/>
      <c r="H445" s="146"/>
      <c r="I445" s="146"/>
      <c r="J445" s="146"/>
      <c r="K445" s="146"/>
      <c r="L445" s="146"/>
      <c r="M445" s="146"/>
    </row>
    <row r="446" spans="1:13" s="137" customFormat="1" ht="12.75">
      <c r="B446" s="133">
        <v>83</v>
      </c>
      <c r="C446" s="134" t="s">
        <v>124</v>
      </c>
      <c r="D446" s="135">
        <f t="shared" si="55"/>
        <v>0</v>
      </c>
      <c r="E446" s="146"/>
      <c r="F446" s="136" t="s">
        <v>489</v>
      </c>
      <c r="G446" s="136" t="s">
        <v>489</v>
      </c>
      <c r="H446" s="136" t="s">
        <v>489</v>
      </c>
      <c r="I446" s="136" t="s">
        <v>489</v>
      </c>
      <c r="J446" s="136" t="s">
        <v>489</v>
      </c>
      <c r="K446" s="146"/>
      <c r="L446" s="136" t="s">
        <v>489</v>
      </c>
      <c r="M446" s="136" t="s">
        <v>489</v>
      </c>
    </row>
    <row r="447" spans="1:13" s="137" customFormat="1" ht="12.75">
      <c r="B447" s="133">
        <v>89</v>
      </c>
      <c r="C447" s="134" t="s">
        <v>565</v>
      </c>
      <c r="D447" s="135">
        <f t="shared" si="55"/>
        <v>0</v>
      </c>
      <c r="E447" s="145"/>
      <c r="F447" s="136" t="s">
        <v>489</v>
      </c>
      <c r="G447" s="154" t="s">
        <v>489</v>
      </c>
      <c r="H447" s="157" t="s">
        <v>489</v>
      </c>
      <c r="I447" s="154" t="s">
        <v>489</v>
      </c>
      <c r="J447" s="154" t="s">
        <v>489</v>
      </c>
      <c r="K447" s="154" t="s">
        <v>489</v>
      </c>
      <c r="L447" s="154" t="s">
        <v>489</v>
      </c>
    </row>
    <row r="448" spans="1:13" s="137" customFormat="1" ht="12.75">
      <c r="B448" s="133">
        <v>98</v>
      </c>
      <c r="C448" s="134" t="s">
        <v>127</v>
      </c>
      <c r="D448" s="135">
        <f t="shared" si="55"/>
        <v>0</v>
      </c>
      <c r="E448" s="146"/>
      <c r="F448" s="136" t="s">
        <v>489</v>
      </c>
      <c r="G448" s="146"/>
      <c r="H448" s="146"/>
      <c r="I448" s="146"/>
      <c r="J448" s="146"/>
      <c r="K448" s="146"/>
      <c r="L448" s="146"/>
      <c r="M448" s="146"/>
    </row>
    <row r="449" spans="1:13" s="137" customFormat="1" ht="15">
      <c r="B449" s="133">
        <v>99</v>
      </c>
      <c r="C449" s="134" t="s">
        <v>444</v>
      </c>
      <c r="D449" s="119">
        <f>SUM(E449:F449)</f>
        <v>0</v>
      </c>
      <c r="E449" s="119"/>
      <c r="F449" s="119"/>
      <c r="G449" s="138" t="s">
        <v>489</v>
      </c>
      <c r="H449" s="138" t="s">
        <v>489</v>
      </c>
      <c r="I449" s="138" t="s">
        <v>489</v>
      </c>
      <c r="J449" s="138" t="s">
        <v>489</v>
      </c>
      <c r="K449" s="138" t="s">
        <v>489</v>
      </c>
      <c r="L449" s="138" t="s">
        <v>489</v>
      </c>
      <c r="M449" s="138" t="s">
        <v>489</v>
      </c>
    </row>
    <row r="450" spans="1:13" s="141" customFormat="1" ht="15">
      <c r="A450" s="137"/>
      <c r="B450" s="147"/>
      <c r="C450" s="122" t="s">
        <v>491</v>
      </c>
      <c r="D450" s="140">
        <f t="shared" ref="D450:M450" si="56">SUM(D443:D449)</f>
        <v>0</v>
      </c>
      <c r="E450" s="140">
        <f t="shared" si="56"/>
        <v>0</v>
      </c>
      <c r="F450" s="140">
        <f t="shared" si="56"/>
        <v>0</v>
      </c>
      <c r="G450" s="140">
        <f t="shared" si="56"/>
        <v>0</v>
      </c>
      <c r="H450" s="140">
        <f t="shared" si="56"/>
        <v>0</v>
      </c>
      <c r="I450" s="140">
        <f t="shared" si="56"/>
        <v>0</v>
      </c>
      <c r="J450" s="140">
        <f t="shared" si="56"/>
        <v>0</v>
      </c>
      <c r="K450" s="140">
        <f t="shared" si="56"/>
        <v>0</v>
      </c>
      <c r="L450" s="140">
        <f t="shared" si="56"/>
        <v>0</v>
      </c>
      <c r="M450" s="140">
        <f t="shared" si="56"/>
        <v>0</v>
      </c>
    </row>
    <row r="451" spans="1:13" s="137" customFormat="1" ht="12.75">
      <c r="A451" s="141"/>
      <c r="B451" s="152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</row>
    <row r="452" spans="1:13" s="137" customFormat="1" ht="12.75">
      <c r="B452" s="133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</row>
    <row r="453" spans="1:13" s="137" customFormat="1" ht="12.75" hidden="1">
      <c r="B453" s="150" t="s">
        <v>519</v>
      </c>
      <c r="C453" s="134"/>
      <c r="D453" s="134"/>
      <c r="E453" s="134"/>
      <c r="F453" s="134"/>
      <c r="G453" s="134"/>
      <c r="H453" s="134"/>
      <c r="I453" s="144" t="s">
        <v>446</v>
      </c>
      <c r="J453" s="134"/>
      <c r="K453" s="134"/>
      <c r="L453" s="134"/>
      <c r="M453" s="134"/>
    </row>
    <row r="454" spans="1:13" s="137" customFormat="1" ht="12.75" hidden="1">
      <c r="B454" s="133"/>
      <c r="C454" s="134"/>
      <c r="D454" s="134"/>
      <c r="E454" s="144" t="s">
        <v>473</v>
      </c>
      <c r="F454" s="144" t="s">
        <v>474</v>
      </c>
      <c r="G454" s="144" t="s">
        <v>475</v>
      </c>
      <c r="H454" s="144" t="s">
        <v>476</v>
      </c>
      <c r="I454" s="144" t="s">
        <v>477</v>
      </c>
      <c r="J454" s="130" t="s">
        <v>478</v>
      </c>
      <c r="K454" s="144" t="s">
        <v>479</v>
      </c>
      <c r="L454" s="134"/>
      <c r="M454" s="144" t="s">
        <v>480</v>
      </c>
    </row>
    <row r="455" spans="1:13" s="137" customFormat="1" ht="12.75" hidden="1">
      <c r="B455" s="133"/>
      <c r="C455" s="144" t="s">
        <v>481</v>
      </c>
      <c r="D455" s="144" t="s">
        <v>482</v>
      </c>
      <c r="E455" s="144" t="s">
        <v>483</v>
      </c>
      <c r="F455" s="144" t="s">
        <v>483</v>
      </c>
      <c r="G455" s="144" t="s">
        <v>484</v>
      </c>
      <c r="H455" s="144" t="s">
        <v>484</v>
      </c>
      <c r="I455" s="144" t="s">
        <v>485</v>
      </c>
      <c r="J455" s="130" t="s">
        <v>486</v>
      </c>
      <c r="K455" s="144" t="s">
        <v>487</v>
      </c>
      <c r="L455" s="144" t="s">
        <v>459</v>
      </c>
      <c r="M455" s="144" t="s">
        <v>488</v>
      </c>
    </row>
    <row r="456" spans="1:13" s="137" customFormat="1" ht="12.75" hidden="1">
      <c r="B456" s="133"/>
      <c r="C456" s="134"/>
      <c r="D456" s="134"/>
      <c r="E456" s="144" t="str">
        <f>"(0)"</f>
        <v>(0)</v>
      </c>
      <c r="F456" s="144" t="str">
        <f>"(1)"</f>
        <v>(1)</v>
      </c>
      <c r="G456" s="144" t="str">
        <f>"(2)"</f>
        <v>(2)</v>
      </c>
      <c r="H456" s="144" t="str">
        <f>"(3)"</f>
        <v>(3)</v>
      </c>
      <c r="I456" s="144" t="str">
        <f>"(4)"</f>
        <v>(4)</v>
      </c>
      <c r="J456" s="144" t="str">
        <f>"(5)"</f>
        <v>(5)</v>
      </c>
      <c r="K456" s="144" t="str">
        <f>"(7)"</f>
        <v>(7)</v>
      </c>
      <c r="L456" s="144" t="str">
        <f>"(8)"</f>
        <v>(8)</v>
      </c>
      <c r="M456" s="144" t="str">
        <f>"(9)"</f>
        <v>(9)</v>
      </c>
    </row>
    <row r="457" spans="1:13" s="137" customFormat="1" ht="12.75" hidden="1">
      <c r="B457" s="133">
        <v>21</v>
      </c>
      <c r="C457" s="134" t="s">
        <v>175</v>
      </c>
      <c r="D457" s="135">
        <f>SUM(E457:M457)</f>
        <v>0</v>
      </c>
      <c r="E457" s="146"/>
      <c r="F457" s="136" t="s">
        <v>489</v>
      </c>
      <c r="G457" s="146"/>
      <c r="H457" s="146"/>
      <c r="I457" s="146"/>
      <c r="J457" s="146"/>
      <c r="K457" s="146"/>
      <c r="L457" s="146"/>
      <c r="M457" s="146"/>
    </row>
    <row r="458" spans="1:13" s="137" customFormat="1" ht="12.75" hidden="1">
      <c r="B458" s="133">
        <v>27</v>
      </c>
      <c r="C458" s="134" t="s">
        <v>182</v>
      </c>
      <c r="D458" s="135">
        <f>SUM(E458:M458)</f>
        <v>0</v>
      </c>
      <c r="E458" s="146"/>
      <c r="F458" s="136" t="s">
        <v>489</v>
      </c>
      <c r="G458" s="146"/>
      <c r="H458" s="146"/>
      <c r="I458" s="146"/>
      <c r="J458" s="146"/>
      <c r="K458" s="146"/>
      <c r="L458" s="146"/>
      <c r="M458" s="146"/>
    </row>
    <row r="459" spans="1:13" s="137" customFormat="1" ht="12.75" hidden="1">
      <c r="B459" s="133">
        <v>60</v>
      </c>
      <c r="C459" s="134" t="s">
        <v>190</v>
      </c>
      <c r="D459" s="135">
        <f>SUM(E459:M459)</f>
        <v>0</v>
      </c>
      <c r="E459" s="146"/>
      <c r="F459" s="136" t="s">
        <v>489</v>
      </c>
      <c r="G459" s="146"/>
      <c r="H459" s="146"/>
      <c r="I459" s="146"/>
      <c r="J459" s="146"/>
      <c r="K459" s="146"/>
      <c r="L459" s="146"/>
      <c r="M459" s="146"/>
    </row>
    <row r="460" spans="1:13" s="137" customFormat="1" ht="12.75" hidden="1">
      <c r="B460" s="133">
        <v>83</v>
      </c>
      <c r="C460" s="134" t="s">
        <v>124</v>
      </c>
      <c r="D460" s="135">
        <f>SUM(E460:M460)</f>
        <v>0</v>
      </c>
      <c r="E460" s="146"/>
      <c r="F460" s="136" t="s">
        <v>489</v>
      </c>
      <c r="G460" s="136" t="s">
        <v>489</v>
      </c>
      <c r="H460" s="136" t="s">
        <v>489</v>
      </c>
      <c r="I460" s="136" t="s">
        <v>489</v>
      </c>
      <c r="J460" s="136" t="s">
        <v>489</v>
      </c>
      <c r="K460" s="146"/>
      <c r="L460" s="136" t="s">
        <v>489</v>
      </c>
      <c r="M460" s="136" t="s">
        <v>489</v>
      </c>
    </row>
    <row r="461" spans="1:13" s="137" customFormat="1" ht="12.75" hidden="1">
      <c r="B461" s="133">
        <v>98</v>
      </c>
      <c r="C461" s="134" t="s">
        <v>127</v>
      </c>
      <c r="D461" s="135">
        <f>SUM(E461:M461)</f>
        <v>0</v>
      </c>
      <c r="E461" s="146"/>
      <c r="F461" s="136" t="s">
        <v>489</v>
      </c>
      <c r="G461" s="146"/>
      <c r="H461" s="146"/>
      <c r="I461" s="146"/>
      <c r="J461" s="146"/>
      <c r="K461" s="146"/>
      <c r="L461" s="146"/>
      <c r="M461" s="146"/>
    </row>
    <row r="462" spans="1:13" s="137" customFormat="1" ht="15" hidden="1">
      <c r="B462" s="133">
        <v>99</v>
      </c>
      <c r="C462" s="134" t="s">
        <v>444</v>
      </c>
      <c r="D462" s="119">
        <f>SUM(E462:F462)</f>
        <v>0</v>
      </c>
      <c r="E462" s="119"/>
      <c r="F462" s="119"/>
      <c r="G462" s="138" t="s">
        <v>489</v>
      </c>
      <c r="H462" s="138" t="s">
        <v>489</v>
      </c>
      <c r="I462" s="138" t="s">
        <v>489</v>
      </c>
      <c r="J462" s="138" t="s">
        <v>489</v>
      </c>
      <c r="K462" s="138" t="s">
        <v>489</v>
      </c>
      <c r="L462" s="138" t="s">
        <v>489</v>
      </c>
      <c r="M462" s="138" t="s">
        <v>489</v>
      </c>
    </row>
    <row r="463" spans="1:13" s="141" customFormat="1" ht="15" hidden="1">
      <c r="A463" s="137"/>
      <c r="B463" s="147"/>
      <c r="C463" s="122" t="s">
        <v>491</v>
      </c>
      <c r="D463" s="140">
        <f t="shared" ref="D463:M463" si="57">SUM(D457:D462)</f>
        <v>0</v>
      </c>
      <c r="E463" s="140">
        <f t="shared" si="57"/>
        <v>0</v>
      </c>
      <c r="F463" s="140">
        <f t="shared" si="57"/>
        <v>0</v>
      </c>
      <c r="G463" s="140">
        <f t="shared" si="57"/>
        <v>0</v>
      </c>
      <c r="H463" s="140">
        <f t="shared" si="57"/>
        <v>0</v>
      </c>
      <c r="I463" s="140">
        <f t="shared" si="57"/>
        <v>0</v>
      </c>
      <c r="J463" s="140">
        <f t="shared" si="57"/>
        <v>0</v>
      </c>
      <c r="K463" s="140">
        <f t="shared" si="57"/>
        <v>0</v>
      </c>
      <c r="L463" s="140">
        <f t="shared" si="57"/>
        <v>0</v>
      </c>
      <c r="M463" s="140">
        <f t="shared" si="57"/>
        <v>0</v>
      </c>
    </row>
    <row r="464" spans="1:13" s="141" customFormat="1" ht="12.75" hidden="1">
      <c r="A464" s="137"/>
      <c r="B464" s="147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</row>
    <row r="465" spans="1:13" s="141" customFormat="1" ht="12.75" hidden="1">
      <c r="A465" s="137"/>
      <c r="B465" s="147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</row>
    <row r="466" spans="1:13" s="137" customFormat="1" ht="12.75">
      <c r="B466" s="150" t="s">
        <v>520</v>
      </c>
      <c r="C466" s="134"/>
      <c r="D466" s="134"/>
      <c r="E466" s="134"/>
      <c r="F466" s="134"/>
      <c r="G466" s="134"/>
      <c r="H466" s="134"/>
      <c r="I466" s="144" t="s">
        <v>446</v>
      </c>
      <c r="J466" s="134"/>
      <c r="K466" s="134"/>
      <c r="L466" s="134"/>
      <c r="M466" s="134"/>
    </row>
    <row r="467" spans="1:13" s="137" customFormat="1" ht="12.75">
      <c r="B467" s="133"/>
      <c r="C467" s="134"/>
      <c r="D467" s="134"/>
      <c r="E467" s="144" t="s">
        <v>473</v>
      </c>
      <c r="F467" s="144" t="s">
        <v>474</v>
      </c>
      <c r="G467" s="144" t="s">
        <v>475</v>
      </c>
      <c r="H467" s="144" t="s">
        <v>476</v>
      </c>
      <c r="I467" s="144" t="s">
        <v>477</v>
      </c>
      <c r="J467" s="130" t="s">
        <v>478</v>
      </c>
      <c r="K467" s="144" t="s">
        <v>479</v>
      </c>
      <c r="L467" s="134"/>
      <c r="M467" s="144" t="s">
        <v>480</v>
      </c>
    </row>
    <row r="468" spans="1:13" s="137" customFormat="1" ht="12.75">
      <c r="B468" s="133"/>
      <c r="C468" s="144" t="s">
        <v>481</v>
      </c>
      <c r="D468" s="144" t="s">
        <v>482</v>
      </c>
      <c r="E468" s="144" t="s">
        <v>483</v>
      </c>
      <c r="F468" s="144" t="s">
        <v>483</v>
      </c>
      <c r="G468" s="144" t="s">
        <v>484</v>
      </c>
      <c r="H468" s="144" t="s">
        <v>484</v>
      </c>
      <c r="I468" s="144" t="s">
        <v>485</v>
      </c>
      <c r="J468" s="130" t="s">
        <v>486</v>
      </c>
      <c r="K468" s="144" t="s">
        <v>487</v>
      </c>
      <c r="L468" s="144" t="s">
        <v>459</v>
      </c>
      <c r="M468" s="144" t="s">
        <v>488</v>
      </c>
    </row>
    <row r="469" spans="1:13" s="137" customFormat="1" ht="12.75">
      <c r="B469" s="133"/>
      <c r="C469" s="134"/>
      <c r="D469" s="134"/>
      <c r="E469" s="144" t="str">
        <f>"(0)"</f>
        <v>(0)</v>
      </c>
      <c r="F469" s="144" t="str">
        <f>"(1)"</f>
        <v>(1)</v>
      </c>
      <c r="G469" s="144" t="str">
        <f>"(2)"</f>
        <v>(2)</v>
      </c>
      <c r="H469" s="144" t="str">
        <f>"(3)"</f>
        <v>(3)</v>
      </c>
      <c r="I469" s="144" t="str">
        <f>"(4)"</f>
        <v>(4)</v>
      </c>
      <c r="J469" s="144" t="str">
        <f>"(5)"</f>
        <v>(5)</v>
      </c>
      <c r="K469" s="144" t="str">
        <f>"(7)"</f>
        <v>(7)</v>
      </c>
      <c r="L469" s="144" t="str">
        <f>"(8)"</f>
        <v>(8)</v>
      </c>
      <c r="M469" s="144" t="str">
        <f>"(9)"</f>
        <v>(9)</v>
      </c>
    </row>
    <row r="470" spans="1:13" s="137" customFormat="1" ht="12.75">
      <c r="B470" s="133">
        <v>21</v>
      </c>
      <c r="C470" s="134" t="s">
        <v>175</v>
      </c>
      <c r="D470" s="135">
        <f t="shared" ref="D470:D475" si="58">SUM(E470:M470)</f>
        <v>0</v>
      </c>
      <c r="E470" s="146"/>
      <c r="F470" s="136" t="s">
        <v>489</v>
      </c>
      <c r="G470" s="146"/>
      <c r="H470" s="146"/>
      <c r="I470" s="146"/>
      <c r="J470" s="146"/>
      <c r="K470" s="146"/>
      <c r="L470" s="146"/>
      <c r="M470" s="146"/>
    </row>
    <row r="471" spans="1:13" s="137" customFormat="1" ht="12.75">
      <c r="B471" s="133">
        <v>27</v>
      </c>
      <c r="C471" s="134" t="s">
        <v>182</v>
      </c>
      <c r="D471" s="135">
        <f t="shared" si="58"/>
        <v>0</v>
      </c>
      <c r="E471" s="146"/>
      <c r="F471" s="136" t="s">
        <v>489</v>
      </c>
      <c r="G471" s="146"/>
      <c r="H471" s="146"/>
      <c r="I471" s="146"/>
      <c r="J471" s="146"/>
      <c r="K471" s="146"/>
      <c r="L471" s="146"/>
      <c r="M471" s="146"/>
    </row>
    <row r="472" spans="1:13" s="137" customFormat="1" ht="12.75">
      <c r="B472" s="133">
        <v>60</v>
      </c>
      <c r="C472" s="134" t="s">
        <v>190</v>
      </c>
      <c r="D472" s="135">
        <f t="shared" si="58"/>
        <v>0</v>
      </c>
      <c r="E472" s="146"/>
      <c r="F472" s="136" t="s">
        <v>489</v>
      </c>
      <c r="G472" s="146"/>
      <c r="H472" s="146"/>
      <c r="I472" s="146"/>
      <c r="J472" s="146"/>
      <c r="K472" s="146"/>
      <c r="L472" s="146"/>
      <c r="M472" s="146"/>
    </row>
    <row r="473" spans="1:13" s="137" customFormat="1" ht="12.75">
      <c r="B473" s="133">
        <v>83</v>
      </c>
      <c r="C473" s="134" t="s">
        <v>124</v>
      </c>
      <c r="D473" s="135">
        <f t="shared" si="58"/>
        <v>0</v>
      </c>
      <c r="E473" s="146"/>
      <c r="F473" s="136" t="s">
        <v>489</v>
      </c>
      <c r="G473" s="136" t="s">
        <v>489</v>
      </c>
      <c r="H473" s="136" t="s">
        <v>489</v>
      </c>
      <c r="I473" s="136" t="s">
        <v>489</v>
      </c>
      <c r="J473" s="136" t="s">
        <v>489</v>
      </c>
      <c r="K473" s="146"/>
      <c r="L473" s="136" t="s">
        <v>489</v>
      </c>
      <c r="M473" s="136" t="s">
        <v>489</v>
      </c>
    </row>
    <row r="474" spans="1:13" s="137" customFormat="1" ht="12.75">
      <c r="B474" s="133">
        <v>89</v>
      </c>
      <c r="C474" s="134" t="s">
        <v>565</v>
      </c>
      <c r="D474" s="135">
        <f t="shared" si="58"/>
        <v>0</v>
      </c>
      <c r="E474" s="145"/>
      <c r="F474" s="136" t="s">
        <v>489</v>
      </c>
      <c r="G474" s="154" t="s">
        <v>489</v>
      </c>
      <c r="H474" s="157" t="s">
        <v>489</v>
      </c>
      <c r="I474" s="154" t="s">
        <v>489</v>
      </c>
      <c r="J474" s="154" t="s">
        <v>489</v>
      </c>
      <c r="K474" s="154" t="s">
        <v>489</v>
      </c>
      <c r="L474" s="154" t="s">
        <v>489</v>
      </c>
    </row>
    <row r="475" spans="1:13" s="137" customFormat="1" ht="12.75">
      <c r="B475" s="133">
        <v>98</v>
      </c>
      <c r="C475" s="134" t="s">
        <v>127</v>
      </c>
      <c r="D475" s="135">
        <f t="shared" si="58"/>
        <v>0</v>
      </c>
      <c r="E475" s="146"/>
      <c r="F475" s="136" t="s">
        <v>489</v>
      </c>
      <c r="G475" s="146"/>
      <c r="H475" s="146"/>
      <c r="I475" s="146"/>
      <c r="J475" s="146"/>
      <c r="K475" s="146"/>
      <c r="L475" s="146"/>
      <c r="M475" s="146"/>
    </row>
    <row r="476" spans="1:13" s="137" customFormat="1" ht="15">
      <c r="B476" s="133">
        <v>99</v>
      </c>
      <c r="C476" s="134" t="s">
        <v>444</v>
      </c>
      <c r="D476" s="119">
        <f>SUM(E476:F476)</f>
        <v>0</v>
      </c>
      <c r="E476" s="119"/>
      <c r="F476" s="119"/>
      <c r="G476" s="138" t="s">
        <v>489</v>
      </c>
      <c r="H476" s="138" t="s">
        <v>489</v>
      </c>
      <c r="I476" s="138" t="s">
        <v>489</v>
      </c>
      <c r="J476" s="138" t="s">
        <v>489</v>
      </c>
      <c r="K476" s="138" t="s">
        <v>489</v>
      </c>
      <c r="L476" s="138" t="s">
        <v>489</v>
      </c>
      <c r="M476" s="138" t="s">
        <v>489</v>
      </c>
    </row>
    <row r="477" spans="1:13" s="141" customFormat="1" ht="15">
      <c r="A477" s="137"/>
      <c r="B477" s="147"/>
      <c r="C477" s="122" t="s">
        <v>491</v>
      </c>
      <c r="D477" s="140">
        <f t="shared" ref="D477:M477" si="59">SUM(D470:D476)</f>
        <v>0</v>
      </c>
      <c r="E477" s="140">
        <f t="shared" si="59"/>
        <v>0</v>
      </c>
      <c r="F477" s="140">
        <f t="shared" si="59"/>
        <v>0</v>
      </c>
      <c r="G477" s="140">
        <f t="shared" si="59"/>
        <v>0</v>
      </c>
      <c r="H477" s="140">
        <f t="shared" si="59"/>
        <v>0</v>
      </c>
      <c r="I477" s="140">
        <f t="shared" si="59"/>
        <v>0</v>
      </c>
      <c r="J477" s="140">
        <f t="shared" si="59"/>
        <v>0</v>
      </c>
      <c r="K477" s="140">
        <f t="shared" si="59"/>
        <v>0</v>
      </c>
      <c r="L477" s="140">
        <f t="shared" si="59"/>
        <v>0</v>
      </c>
      <c r="M477" s="140">
        <f t="shared" si="59"/>
        <v>0</v>
      </c>
    </row>
    <row r="478" spans="1:13" s="137" customFormat="1" ht="12.75">
      <c r="A478" s="141"/>
      <c r="B478" s="152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</row>
    <row r="479" spans="1:13" s="137" customFormat="1" ht="12.75">
      <c r="B479" s="152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</row>
    <row r="480" spans="1:13" s="137" customFormat="1" ht="12.75">
      <c r="B480" s="150" t="s">
        <v>521</v>
      </c>
      <c r="C480" s="134"/>
      <c r="D480" s="134"/>
      <c r="E480" s="134"/>
      <c r="F480" s="134"/>
      <c r="G480" s="134"/>
      <c r="H480" s="134"/>
      <c r="I480" s="144" t="s">
        <v>446</v>
      </c>
      <c r="J480" s="134"/>
      <c r="K480" s="134"/>
      <c r="L480" s="134"/>
      <c r="M480" s="134"/>
    </row>
    <row r="481" spans="1:13" s="137" customFormat="1" ht="12.75">
      <c r="B481" s="133"/>
      <c r="C481" s="134"/>
      <c r="D481" s="134"/>
      <c r="E481" s="144" t="s">
        <v>473</v>
      </c>
      <c r="F481" s="144" t="s">
        <v>474</v>
      </c>
      <c r="G481" s="144" t="s">
        <v>475</v>
      </c>
      <c r="H481" s="144" t="s">
        <v>476</v>
      </c>
      <c r="I481" s="144" t="s">
        <v>477</v>
      </c>
      <c r="J481" s="130" t="s">
        <v>478</v>
      </c>
      <c r="K481" s="144" t="s">
        <v>479</v>
      </c>
      <c r="L481" s="134"/>
      <c r="M481" s="144" t="s">
        <v>480</v>
      </c>
    </row>
    <row r="482" spans="1:13" s="137" customFormat="1" ht="12.75">
      <c r="B482" s="133"/>
      <c r="C482" s="144" t="s">
        <v>481</v>
      </c>
      <c r="D482" s="144" t="s">
        <v>482</v>
      </c>
      <c r="E482" s="144" t="s">
        <v>483</v>
      </c>
      <c r="F482" s="144" t="s">
        <v>483</v>
      </c>
      <c r="G482" s="144" t="s">
        <v>484</v>
      </c>
      <c r="H482" s="144" t="s">
        <v>484</v>
      </c>
      <c r="I482" s="144" t="s">
        <v>485</v>
      </c>
      <c r="J482" s="130" t="s">
        <v>486</v>
      </c>
      <c r="K482" s="144" t="s">
        <v>487</v>
      </c>
      <c r="L482" s="144" t="s">
        <v>459</v>
      </c>
      <c r="M482" s="144" t="s">
        <v>488</v>
      </c>
    </row>
    <row r="483" spans="1:13" s="137" customFormat="1" ht="12.75">
      <c r="B483" s="133"/>
      <c r="C483" s="134"/>
      <c r="D483" s="134"/>
      <c r="E483" s="144" t="str">
        <f>"(0)"</f>
        <v>(0)</v>
      </c>
      <c r="F483" s="144" t="str">
        <f>"(1)"</f>
        <v>(1)</v>
      </c>
      <c r="G483" s="144" t="str">
        <f>"(2)"</f>
        <v>(2)</v>
      </c>
      <c r="H483" s="144" t="str">
        <f>"(3)"</f>
        <v>(3)</v>
      </c>
      <c r="I483" s="144" t="str">
        <f>"(4)"</f>
        <v>(4)</v>
      </c>
      <c r="J483" s="144" t="str">
        <f>"(5)"</f>
        <v>(5)</v>
      </c>
      <c r="K483" s="144" t="str">
        <f>"(7)"</f>
        <v>(7)</v>
      </c>
      <c r="L483" s="144" t="str">
        <f>"(8)"</f>
        <v>(8)</v>
      </c>
      <c r="M483" s="144" t="str">
        <f>"(9)"</f>
        <v>(9)</v>
      </c>
    </row>
    <row r="484" spans="1:13" s="137" customFormat="1" ht="12.75">
      <c r="B484" s="133">
        <v>21</v>
      </c>
      <c r="C484" s="134" t="s">
        <v>175</v>
      </c>
      <c r="D484" s="135">
        <f t="shared" ref="D484:D489" si="60">SUM(E484:M484)</f>
        <v>0</v>
      </c>
      <c r="E484" s="146"/>
      <c r="F484" s="136" t="s">
        <v>489</v>
      </c>
      <c r="G484" s="146"/>
      <c r="H484" s="146"/>
      <c r="I484" s="146"/>
      <c r="J484" s="146"/>
      <c r="K484" s="146"/>
      <c r="L484" s="146"/>
      <c r="M484" s="146"/>
    </row>
    <row r="485" spans="1:13" s="137" customFormat="1" ht="12.75">
      <c r="B485" s="133">
        <v>27</v>
      </c>
      <c r="C485" s="134" t="s">
        <v>182</v>
      </c>
      <c r="D485" s="135">
        <f t="shared" si="60"/>
        <v>0</v>
      </c>
      <c r="E485" s="146"/>
      <c r="F485" s="136" t="s">
        <v>489</v>
      </c>
      <c r="G485" s="146"/>
      <c r="H485" s="146"/>
      <c r="I485" s="146"/>
      <c r="J485" s="146"/>
      <c r="K485" s="146"/>
      <c r="L485" s="146"/>
      <c r="M485" s="146"/>
    </row>
    <row r="486" spans="1:13" s="137" customFormat="1" ht="12.75">
      <c r="B486" s="133">
        <v>60</v>
      </c>
      <c r="C486" s="134" t="s">
        <v>190</v>
      </c>
      <c r="D486" s="135">
        <f t="shared" si="60"/>
        <v>0</v>
      </c>
      <c r="E486" s="146"/>
      <c r="F486" s="136" t="s">
        <v>489</v>
      </c>
      <c r="G486" s="146"/>
      <c r="H486" s="146"/>
      <c r="I486" s="146"/>
      <c r="J486" s="146"/>
      <c r="K486" s="146"/>
      <c r="L486" s="146"/>
      <c r="M486" s="146"/>
    </row>
    <row r="487" spans="1:13" s="137" customFormat="1" ht="12.75">
      <c r="B487" s="133">
        <v>83</v>
      </c>
      <c r="C487" s="134" t="s">
        <v>124</v>
      </c>
      <c r="D487" s="135">
        <f t="shared" si="60"/>
        <v>0</v>
      </c>
      <c r="E487" s="146"/>
      <c r="F487" s="136" t="s">
        <v>489</v>
      </c>
      <c r="G487" s="136" t="s">
        <v>489</v>
      </c>
      <c r="H487" s="136" t="s">
        <v>489</v>
      </c>
      <c r="I487" s="136" t="s">
        <v>489</v>
      </c>
      <c r="J487" s="136" t="s">
        <v>489</v>
      </c>
      <c r="K487" s="146"/>
      <c r="L487" s="136" t="s">
        <v>489</v>
      </c>
      <c r="M487" s="136" t="s">
        <v>489</v>
      </c>
    </row>
    <row r="488" spans="1:13" s="137" customFormat="1" ht="12.75">
      <c r="B488" s="133">
        <v>89</v>
      </c>
      <c r="C488" s="134" t="s">
        <v>565</v>
      </c>
      <c r="D488" s="135">
        <f t="shared" si="60"/>
        <v>0</v>
      </c>
      <c r="E488" s="145"/>
      <c r="F488" s="136" t="s">
        <v>489</v>
      </c>
      <c r="G488" s="154" t="s">
        <v>489</v>
      </c>
      <c r="H488" s="157" t="s">
        <v>489</v>
      </c>
      <c r="I488" s="154" t="s">
        <v>489</v>
      </c>
      <c r="J488" s="154" t="s">
        <v>489</v>
      </c>
      <c r="K488" s="154" t="s">
        <v>489</v>
      </c>
      <c r="L488" s="154" t="s">
        <v>489</v>
      </c>
    </row>
    <row r="489" spans="1:13" s="137" customFormat="1" ht="12.75">
      <c r="B489" s="133">
        <v>98</v>
      </c>
      <c r="C489" s="134" t="s">
        <v>127</v>
      </c>
      <c r="D489" s="135">
        <f t="shared" si="60"/>
        <v>0</v>
      </c>
      <c r="E489" s="146"/>
      <c r="F489" s="136" t="s">
        <v>489</v>
      </c>
      <c r="G489" s="146"/>
      <c r="H489" s="146"/>
      <c r="I489" s="146"/>
      <c r="J489" s="146"/>
      <c r="K489" s="146"/>
      <c r="L489" s="146"/>
      <c r="M489" s="146"/>
    </row>
    <row r="490" spans="1:13" s="137" customFormat="1" ht="15">
      <c r="B490" s="133">
        <v>99</v>
      </c>
      <c r="C490" s="134" t="s">
        <v>444</v>
      </c>
      <c r="D490" s="119">
        <f>SUM(E490:F490)</f>
        <v>0</v>
      </c>
      <c r="E490" s="119"/>
      <c r="F490" s="119"/>
      <c r="G490" s="138" t="s">
        <v>489</v>
      </c>
      <c r="H490" s="138" t="s">
        <v>489</v>
      </c>
      <c r="I490" s="138" t="s">
        <v>489</v>
      </c>
      <c r="J490" s="138" t="s">
        <v>489</v>
      </c>
      <c r="K490" s="138" t="s">
        <v>489</v>
      </c>
      <c r="L490" s="138" t="s">
        <v>489</v>
      </c>
      <c r="M490" s="138" t="s">
        <v>489</v>
      </c>
    </row>
    <row r="491" spans="1:13" s="141" customFormat="1" ht="15">
      <c r="A491" s="137"/>
      <c r="B491" s="147"/>
      <c r="C491" s="122" t="s">
        <v>491</v>
      </c>
      <c r="D491" s="140">
        <f t="shared" ref="D491:M491" si="61">SUM(D484:D490)</f>
        <v>0</v>
      </c>
      <c r="E491" s="140">
        <f t="shared" si="61"/>
        <v>0</v>
      </c>
      <c r="F491" s="140">
        <f t="shared" si="61"/>
        <v>0</v>
      </c>
      <c r="G491" s="140">
        <f t="shared" si="61"/>
        <v>0</v>
      </c>
      <c r="H491" s="140">
        <f t="shared" si="61"/>
        <v>0</v>
      </c>
      <c r="I491" s="140">
        <f t="shared" si="61"/>
        <v>0</v>
      </c>
      <c r="J491" s="140">
        <f t="shared" si="61"/>
        <v>0</v>
      </c>
      <c r="K491" s="140">
        <f t="shared" si="61"/>
        <v>0</v>
      </c>
      <c r="L491" s="140">
        <f t="shared" si="61"/>
        <v>0</v>
      </c>
      <c r="M491" s="140">
        <f t="shared" si="61"/>
        <v>0</v>
      </c>
    </row>
    <row r="492" spans="1:13" s="137" customFormat="1" ht="12.75">
      <c r="A492" s="141"/>
      <c r="B492" s="152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</row>
    <row r="493" spans="1:13" s="137" customFormat="1" ht="12.75">
      <c r="B493" s="152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</row>
    <row r="494" spans="1:13" s="137" customFormat="1" ht="12.75">
      <c r="B494" s="150" t="s">
        <v>590</v>
      </c>
      <c r="C494" s="134"/>
      <c r="D494" s="134"/>
      <c r="E494" s="134"/>
      <c r="F494" s="134"/>
      <c r="G494" s="134"/>
      <c r="H494" s="134"/>
      <c r="I494" s="144" t="s">
        <v>446</v>
      </c>
      <c r="J494" s="134"/>
      <c r="K494" s="134"/>
      <c r="L494" s="134"/>
      <c r="M494" s="134"/>
    </row>
    <row r="495" spans="1:13" s="137" customFormat="1" ht="12.75">
      <c r="B495" s="133"/>
      <c r="C495" s="134"/>
      <c r="D495" s="134"/>
      <c r="E495" s="144" t="s">
        <v>473</v>
      </c>
      <c r="F495" s="144" t="s">
        <v>474</v>
      </c>
      <c r="G495" s="144" t="s">
        <v>475</v>
      </c>
      <c r="H495" s="144" t="s">
        <v>476</v>
      </c>
      <c r="I495" s="144" t="s">
        <v>477</v>
      </c>
      <c r="J495" s="130" t="s">
        <v>478</v>
      </c>
      <c r="K495" s="144" t="s">
        <v>479</v>
      </c>
      <c r="L495" s="134"/>
      <c r="M495" s="144" t="s">
        <v>480</v>
      </c>
    </row>
    <row r="496" spans="1:13" s="137" customFormat="1" ht="12.75">
      <c r="B496" s="133"/>
      <c r="C496" s="144" t="s">
        <v>481</v>
      </c>
      <c r="D496" s="144" t="s">
        <v>482</v>
      </c>
      <c r="E496" s="144" t="s">
        <v>483</v>
      </c>
      <c r="F496" s="144" t="s">
        <v>483</v>
      </c>
      <c r="G496" s="144" t="s">
        <v>484</v>
      </c>
      <c r="H496" s="144" t="s">
        <v>484</v>
      </c>
      <c r="I496" s="144" t="s">
        <v>485</v>
      </c>
      <c r="J496" s="130" t="s">
        <v>486</v>
      </c>
      <c r="K496" s="144" t="s">
        <v>487</v>
      </c>
      <c r="L496" s="144" t="s">
        <v>459</v>
      </c>
      <c r="M496" s="144" t="s">
        <v>488</v>
      </c>
    </row>
    <row r="497" spans="1:13" s="137" customFormat="1" ht="12.75">
      <c r="B497" s="133"/>
      <c r="C497" s="134"/>
      <c r="D497" s="134"/>
      <c r="E497" s="144" t="str">
        <f>"(0)"</f>
        <v>(0)</v>
      </c>
      <c r="F497" s="144" t="str">
        <f>"(1)"</f>
        <v>(1)</v>
      </c>
      <c r="G497" s="144" t="str">
        <f>"(2)"</f>
        <v>(2)</v>
      </c>
      <c r="H497" s="144" t="str">
        <f>"(3)"</f>
        <v>(3)</v>
      </c>
      <c r="I497" s="144" t="str">
        <f>"(4)"</f>
        <v>(4)</v>
      </c>
      <c r="J497" s="144" t="str">
        <f>"(5)"</f>
        <v>(5)</v>
      </c>
      <c r="K497" s="144" t="str">
        <f>"(7)"</f>
        <v>(7)</v>
      </c>
      <c r="L497" s="144" t="str">
        <f>"(8)"</f>
        <v>(8)</v>
      </c>
      <c r="M497" s="144" t="str">
        <f>"(9)"</f>
        <v>(9)</v>
      </c>
    </row>
    <row r="498" spans="1:13" s="137" customFormat="1" ht="12.75">
      <c r="B498" s="133">
        <v>21</v>
      </c>
      <c r="C498" s="134" t="s">
        <v>175</v>
      </c>
      <c r="D498" s="135">
        <f t="shared" ref="D498:D503" si="62">SUM(E498:M498)</f>
        <v>0</v>
      </c>
      <c r="E498" s="146"/>
      <c r="F498" s="136" t="s">
        <v>489</v>
      </c>
      <c r="G498" s="146"/>
      <c r="H498" s="146"/>
      <c r="I498" s="146"/>
      <c r="J498" s="146"/>
      <c r="K498" s="146"/>
      <c r="L498" s="146"/>
      <c r="M498" s="146"/>
    </row>
    <row r="499" spans="1:13" s="137" customFormat="1" ht="12.75">
      <c r="B499" s="133">
        <v>27</v>
      </c>
      <c r="C499" s="134" t="s">
        <v>182</v>
      </c>
      <c r="D499" s="135">
        <f t="shared" si="62"/>
        <v>0</v>
      </c>
      <c r="E499" s="146"/>
      <c r="F499" s="136" t="s">
        <v>489</v>
      </c>
      <c r="G499" s="146"/>
      <c r="H499" s="146"/>
      <c r="I499" s="146"/>
      <c r="J499" s="146"/>
      <c r="K499" s="146"/>
      <c r="L499" s="146"/>
      <c r="M499" s="146"/>
    </row>
    <row r="500" spans="1:13" s="137" customFormat="1" ht="12.75">
      <c r="B500" s="133">
        <v>60</v>
      </c>
      <c r="C500" s="134" t="s">
        <v>190</v>
      </c>
      <c r="D500" s="135">
        <f t="shared" si="62"/>
        <v>0</v>
      </c>
      <c r="E500" s="146"/>
      <c r="F500" s="136" t="s">
        <v>489</v>
      </c>
      <c r="G500" s="146"/>
      <c r="H500" s="146"/>
      <c r="I500" s="146"/>
      <c r="J500" s="146"/>
      <c r="K500" s="146"/>
      <c r="L500" s="146"/>
      <c r="M500" s="146"/>
    </row>
    <row r="501" spans="1:13" s="137" customFormat="1" ht="12.75">
      <c r="B501" s="133">
        <v>83</v>
      </c>
      <c r="C501" s="134" t="s">
        <v>124</v>
      </c>
      <c r="D501" s="135">
        <f t="shared" si="62"/>
        <v>0</v>
      </c>
      <c r="E501" s="146"/>
      <c r="F501" s="136" t="s">
        <v>489</v>
      </c>
      <c r="G501" s="136" t="s">
        <v>489</v>
      </c>
      <c r="H501" s="136" t="s">
        <v>489</v>
      </c>
      <c r="I501" s="136" t="s">
        <v>489</v>
      </c>
      <c r="J501" s="136" t="s">
        <v>489</v>
      </c>
      <c r="K501" s="146"/>
      <c r="L501" s="136" t="s">
        <v>489</v>
      </c>
      <c r="M501" s="136" t="s">
        <v>489</v>
      </c>
    </row>
    <row r="502" spans="1:13" s="137" customFormat="1" ht="12.75">
      <c r="B502" s="133">
        <v>89</v>
      </c>
      <c r="C502" s="134" t="s">
        <v>565</v>
      </c>
      <c r="D502" s="135">
        <f t="shared" si="62"/>
        <v>0</v>
      </c>
      <c r="E502" s="145"/>
      <c r="F502" s="136" t="s">
        <v>489</v>
      </c>
      <c r="G502" s="154" t="s">
        <v>489</v>
      </c>
      <c r="H502" s="157" t="s">
        <v>489</v>
      </c>
      <c r="I502" s="154" t="s">
        <v>489</v>
      </c>
      <c r="J502" s="154" t="s">
        <v>489</v>
      </c>
      <c r="K502" s="154" t="s">
        <v>489</v>
      </c>
      <c r="L502" s="154" t="s">
        <v>489</v>
      </c>
    </row>
    <row r="503" spans="1:13" s="137" customFormat="1" ht="12.75">
      <c r="B503" s="133">
        <v>98</v>
      </c>
      <c r="C503" s="134" t="s">
        <v>127</v>
      </c>
      <c r="D503" s="135">
        <f t="shared" si="62"/>
        <v>0</v>
      </c>
      <c r="E503" s="146"/>
      <c r="F503" s="136" t="s">
        <v>489</v>
      </c>
      <c r="G503" s="146"/>
      <c r="H503" s="146"/>
      <c r="I503" s="146"/>
      <c r="J503" s="146"/>
      <c r="K503" s="146"/>
      <c r="L503" s="146"/>
      <c r="M503" s="146"/>
    </row>
    <row r="504" spans="1:13" s="137" customFormat="1" ht="15">
      <c r="B504" s="133">
        <v>99</v>
      </c>
      <c r="C504" s="134" t="s">
        <v>444</v>
      </c>
      <c r="D504" s="119">
        <f>SUM(E504:F504)</f>
        <v>0</v>
      </c>
      <c r="E504" s="119"/>
      <c r="F504" s="119"/>
      <c r="G504" s="138" t="s">
        <v>489</v>
      </c>
      <c r="H504" s="138" t="s">
        <v>489</v>
      </c>
      <c r="I504" s="138" t="s">
        <v>489</v>
      </c>
      <c r="J504" s="138" t="s">
        <v>489</v>
      </c>
      <c r="K504" s="138" t="s">
        <v>489</v>
      </c>
      <c r="L504" s="138" t="s">
        <v>489</v>
      </c>
      <c r="M504" s="138" t="s">
        <v>489</v>
      </c>
    </row>
    <row r="505" spans="1:13" s="141" customFormat="1" ht="15">
      <c r="A505" s="137"/>
      <c r="B505" s="147"/>
      <c r="C505" s="122" t="s">
        <v>491</v>
      </c>
      <c r="D505" s="140">
        <f t="shared" ref="D505:M505" si="63">SUM(D498:D504)</f>
        <v>0</v>
      </c>
      <c r="E505" s="140">
        <f t="shared" si="63"/>
        <v>0</v>
      </c>
      <c r="F505" s="140">
        <f t="shared" si="63"/>
        <v>0</v>
      </c>
      <c r="G505" s="140">
        <f t="shared" si="63"/>
        <v>0</v>
      </c>
      <c r="H505" s="140">
        <f t="shared" si="63"/>
        <v>0</v>
      </c>
      <c r="I505" s="140">
        <f t="shared" si="63"/>
        <v>0</v>
      </c>
      <c r="J505" s="140">
        <f t="shared" si="63"/>
        <v>0</v>
      </c>
      <c r="K505" s="140">
        <f t="shared" si="63"/>
        <v>0</v>
      </c>
      <c r="L505" s="140">
        <f t="shared" si="63"/>
        <v>0</v>
      </c>
      <c r="M505" s="140">
        <f t="shared" si="63"/>
        <v>0</v>
      </c>
    </row>
    <row r="506" spans="1:13" s="137" customFormat="1" ht="12.75">
      <c r="A506" s="141"/>
      <c r="B506" s="133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</row>
    <row r="507" spans="1:13" s="137" customFormat="1" ht="12.75">
      <c r="B507" s="133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</row>
    <row r="508" spans="1:13" s="137" customFormat="1" ht="12.75">
      <c r="B508" s="150" t="s">
        <v>591</v>
      </c>
      <c r="C508" s="134"/>
      <c r="D508" s="134"/>
      <c r="E508" s="134"/>
      <c r="F508" s="134"/>
      <c r="G508" s="134"/>
      <c r="H508" s="134"/>
      <c r="I508" s="144" t="s">
        <v>446</v>
      </c>
      <c r="J508" s="134"/>
      <c r="K508" s="134"/>
      <c r="L508" s="134"/>
      <c r="M508" s="134"/>
    </row>
    <row r="509" spans="1:13" s="137" customFormat="1" ht="12.75">
      <c r="B509" s="133"/>
      <c r="C509" s="134"/>
      <c r="D509" s="134"/>
      <c r="E509" s="144" t="s">
        <v>473</v>
      </c>
      <c r="F509" s="144" t="s">
        <v>474</v>
      </c>
      <c r="G509" s="144" t="s">
        <v>475</v>
      </c>
      <c r="H509" s="144" t="s">
        <v>476</v>
      </c>
      <c r="I509" s="144" t="s">
        <v>477</v>
      </c>
      <c r="J509" s="130" t="s">
        <v>478</v>
      </c>
      <c r="K509" s="144" t="s">
        <v>479</v>
      </c>
      <c r="L509" s="134"/>
      <c r="M509" s="144" t="s">
        <v>480</v>
      </c>
    </row>
    <row r="510" spans="1:13" s="137" customFormat="1" ht="12.75">
      <c r="B510" s="133"/>
      <c r="C510" s="144" t="s">
        <v>481</v>
      </c>
      <c r="D510" s="144" t="s">
        <v>482</v>
      </c>
      <c r="E510" s="144" t="s">
        <v>483</v>
      </c>
      <c r="F510" s="144" t="s">
        <v>483</v>
      </c>
      <c r="G510" s="144" t="s">
        <v>484</v>
      </c>
      <c r="H510" s="144" t="s">
        <v>484</v>
      </c>
      <c r="I510" s="144" t="s">
        <v>485</v>
      </c>
      <c r="J510" s="130" t="s">
        <v>486</v>
      </c>
      <c r="K510" s="144" t="s">
        <v>487</v>
      </c>
      <c r="L510" s="144" t="s">
        <v>459</v>
      </c>
      <c r="M510" s="144" t="s">
        <v>488</v>
      </c>
    </row>
    <row r="511" spans="1:13" s="137" customFormat="1" ht="12.75">
      <c r="B511" s="133"/>
      <c r="C511" s="134"/>
      <c r="D511" s="134"/>
      <c r="E511" s="144" t="str">
        <f>"(0)"</f>
        <v>(0)</v>
      </c>
      <c r="F511" s="144" t="str">
        <f>"(1)"</f>
        <v>(1)</v>
      </c>
      <c r="G511" s="144" t="str">
        <f>"(2)"</f>
        <v>(2)</v>
      </c>
      <c r="H511" s="144" t="str">
        <f>"(3)"</f>
        <v>(3)</v>
      </c>
      <c r="I511" s="144" t="str">
        <f>"(4)"</f>
        <v>(4)</v>
      </c>
      <c r="J511" s="144" t="str">
        <f>"(5)"</f>
        <v>(5)</v>
      </c>
      <c r="K511" s="144" t="str">
        <f>"(7)"</f>
        <v>(7)</v>
      </c>
      <c r="L511" s="144" t="str">
        <f>"(8)"</f>
        <v>(8)</v>
      </c>
      <c r="M511" s="144" t="str">
        <f>"(9)"</f>
        <v>(9)</v>
      </c>
    </row>
    <row r="512" spans="1:13" s="137" customFormat="1" ht="12.75">
      <c r="B512" s="133">
        <v>21</v>
      </c>
      <c r="C512" s="134" t="s">
        <v>175</v>
      </c>
      <c r="D512" s="135">
        <f t="shared" ref="D512:D517" si="64">SUM(E512:M512)</f>
        <v>0</v>
      </c>
      <c r="E512" s="146"/>
      <c r="F512" s="136" t="s">
        <v>489</v>
      </c>
      <c r="G512" s="146"/>
      <c r="H512" s="146"/>
      <c r="I512" s="146"/>
      <c r="J512" s="146"/>
      <c r="K512" s="146"/>
      <c r="L512" s="146"/>
      <c r="M512" s="146"/>
    </row>
    <row r="513" spans="1:13" s="137" customFormat="1" ht="12.75">
      <c r="B513" s="133">
        <v>27</v>
      </c>
      <c r="C513" s="134" t="s">
        <v>182</v>
      </c>
      <c r="D513" s="135">
        <f t="shared" si="64"/>
        <v>0</v>
      </c>
      <c r="E513" s="146"/>
      <c r="F513" s="136" t="s">
        <v>489</v>
      </c>
      <c r="G513" s="146"/>
      <c r="H513" s="146"/>
      <c r="I513" s="146"/>
      <c r="J513" s="146"/>
      <c r="K513" s="146"/>
      <c r="L513" s="146"/>
      <c r="M513" s="146"/>
    </row>
    <row r="514" spans="1:13" s="137" customFormat="1" ht="12.75">
      <c r="B514" s="133">
        <v>60</v>
      </c>
      <c r="C514" s="134" t="s">
        <v>190</v>
      </c>
      <c r="D514" s="135">
        <f t="shared" si="64"/>
        <v>0</v>
      </c>
      <c r="E514" s="146"/>
      <c r="F514" s="136" t="s">
        <v>489</v>
      </c>
      <c r="G514" s="146"/>
      <c r="H514" s="146"/>
      <c r="I514" s="146"/>
      <c r="J514" s="146"/>
      <c r="K514" s="146"/>
      <c r="L514" s="146"/>
      <c r="M514" s="146"/>
    </row>
    <row r="515" spans="1:13" s="137" customFormat="1" ht="12.75">
      <c r="B515" s="133">
        <v>83</v>
      </c>
      <c r="C515" s="134" t="s">
        <v>124</v>
      </c>
      <c r="D515" s="135">
        <f t="shared" si="64"/>
        <v>0</v>
      </c>
      <c r="E515" s="146"/>
      <c r="F515" s="136" t="s">
        <v>489</v>
      </c>
      <c r="G515" s="136" t="s">
        <v>489</v>
      </c>
      <c r="H515" s="136" t="s">
        <v>489</v>
      </c>
      <c r="I515" s="136" t="s">
        <v>489</v>
      </c>
      <c r="J515" s="136" t="s">
        <v>489</v>
      </c>
      <c r="K515" s="146"/>
      <c r="L515" s="136" t="s">
        <v>489</v>
      </c>
      <c r="M515" s="136" t="s">
        <v>489</v>
      </c>
    </row>
    <row r="516" spans="1:13" s="137" customFormat="1" ht="12.75">
      <c r="B516" s="133">
        <v>89</v>
      </c>
      <c r="C516" s="134" t="s">
        <v>565</v>
      </c>
      <c r="D516" s="135">
        <f t="shared" si="64"/>
        <v>0</v>
      </c>
      <c r="E516" s="145"/>
      <c r="F516" s="136" t="s">
        <v>489</v>
      </c>
      <c r="G516" s="154" t="s">
        <v>489</v>
      </c>
      <c r="H516" s="157" t="s">
        <v>489</v>
      </c>
      <c r="I516" s="154" t="s">
        <v>489</v>
      </c>
      <c r="J516" s="154" t="s">
        <v>489</v>
      </c>
      <c r="K516" s="154" t="s">
        <v>489</v>
      </c>
      <c r="L516" s="154" t="s">
        <v>489</v>
      </c>
    </row>
    <row r="517" spans="1:13" s="137" customFormat="1" ht="12.75">
      <c r="B517" s="133">
        <v>98</v>
      </c>
      <c r="C517" s="134" t="s">
        <v>127</v>
      </c>
      <c r="D517" s="135">
        <f t="shared" si="64"/>
        <v>0</v>
      </c>
      <c r="E517" s="146"/>
      <c r="F517" s="136" t="s">
        <v>489</v>
      </c>
      <c r="G517" s="146"/>
      <c r="H517" s="146"/>
      <c r="I517" s="146"/>
      <c r="J517" s="146"/>
      <c r="K517" s="146"/>
      <c r="L517" s="146"/>
      <c r="M517" s="146"/>
    </row>
    <row r="518" spans="1:13" s="137" customFormat="1" ht="15">
      <c r="B518" s="133">
        <v>99</v>
      </c>
      <c r="C518" s="134" t="s">
        <v>444</v>
      </c>
      <c r="D518" s="119">
        <f>SUM(E518:F518)</f>
        <v>0</v>
      </c>
      <c r="E518" s="119"/>
      <c r="F518" s="119"/>
      <c r="G518" s="138" t="s">
        <v>489</v>
      </c>
      <c r="H518" s="138" t="s">
        <v>489</v>
      </c>
      <c r="I518" s="138" t="s">
        <v>489</v>
      </c>
      <c r="J518" s="138" t="s">
        <v>489</v>
      </c>
      <c r="K518" s="138" t="s">
        <v>489</v>
      </c>
      <c r="L518" s="138" t="s">
        <v>489</v>
      </c>
      <c r="M518" s="138" t="s">
        <v>489</v>
      </c>
    </row>
    <row r="519" spans="1:13" s="141" customFormat="1" ht="15">
      <c r="A519" s="137"/>
      <c r="B519" s="147"/>
      <c r="C519" s="122" t="s">
        <v>491</v>
      </c>
      <c r="D519" s="140">
        <f t="shared" ref="D519:M519" si="65">SUM(D512:D518)</f>
        <v>0</v>
      </c>
      <c r="E519" s="140">
        <f t="shared" si="65"/>
        <v>0</v>
      </c>
      <c r="F519" s="140">
        <f t="shared" si="65"/>
        <v>0</v>
      </c>
      <c r="G519" s="140">
        <f t="shared" si="65"/>
        <v>0</v>
      </c>
      <c r="H519" s="140">
        <f t="shared" si="65"/>
        <v>0</v>
      </c>
      <c r="I519" s="140">
        <f t="shared" si="65"/>
        <v>0</v>
      </c>
      <c r="J519" s="140">
        <f t="shared" si="65"/>
        <v>0</v>
      </c>
      <c r="K519" s="140">
        <f t="shared" si="65"/>
        <v>0</v>
      </c>
      <c r="L519" s="140">
        <f t="shared" si="65"/>
        <v>0</v>
      </c>
      <c r="M519" s="140">
        <f t="shared" si="65"/>
        <v>0</v>
      </c>
    </row>
    <row r="520" spans="1:13" s="137" customFormat="1" ht="12.75">
      <c r="A520" s="141"/>
      <c r="B520" s="133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</row>
    <row r="521" spans="1:13" s="137" customFormat="1" ht="12.75">
      <c r="B521" s="133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</row>
    <row r="522" spans="1:13" s="137" customFormat="1" ht="12.75">
      <c r="B522" s="150" t="s">
        <v>592</v>
      </c>
      <c r="C522" s="134"/>
      <c r="D522" s="134"/>
      <c r="E522" s="134"/>
      <c r="F522" s="134"/>
      <c r="G522" s="134"/>
      <c r="H522" s="134"/>
      <c r="I522" s="144" t="s">
        <v>446</v>
      </c>
      <c r="J522" s="134"/>
      <c r="K522" s="134"/>
      <c r="L522" s="134"/>
      <c r="M522" s="134"/>
    </row>
    <row r="523" spans="1:13" s="137" customFormat="1" ht="12.75">
      <c r="B523" s="133"/>
      <c r="C523" s="134"/>
      <c r="D523" s="134"/>
      <c r="E523" s="144" t="s">
        <v>473</v>
      </c>
      <c r="F523" s="144" t="s">
        <v>474</v>
      </c>
      <c r="G523" s="144" t="s">
        <v>475</v>
      </c>
      <c r="H523" s="144" t="s">
        <v>476</v>
      </c>
      <c r="I523" s="144" t="s">
        <v>477</v>
      </c>
      <c r="J523" s="130" t="s">
        <v>478</v>
      </c>
      <c r="K523" s="144" t="s">
        <v>479</v>
      </c>
      <c r="L523" s="134"/>
      <c r="M523" s="144" t="s">
        <v>480</v>
      </c>
    </row>
    <row r="524" spans="1:13" s="137" customFormat="1" ht="12.75">
      <c r="B524" s="133"/>
      <c r="C524" s="144" t="s">
        <v>481</v>
      </c>
      <c r="D524" s="144" t="s">
        <v>482</v>
      </c>
      <c r="E524" s="144" t="s">
        <v>483</v>
      </c>
      <c r="F524" s="144" t="s">
        <v>483</v>
      </c>
      <c r="G524" s="144" t="s">
        <v>484</v>
      </c>
      <c r="H524" s="144" t="s">
        <v>484</v>
      </c>
      <c r="I524" s="144" t="s">
        <v>485</v>
      </c>
      <c r="J524" s="130" t="s">
        <v>486</v>
      </c>
      <c r="K524" s="144" t="s">
        <v>487</v>
      </c>
      <c r="L524" s="144" t="s">
        <v>459</v>
      </c>
      <c r="M524" s="144" t="s">
        <v>488</v>
      </c>
    </row>
    <row r="525" spans="1:13" s="137" customFormat="1" ht="12.75">
      <c r="B525" s="133"/>
      <c r="C525" s="134"/>
      <c r="D525" s="134"/>
      <c r="E525" s="144" t="str">
        <f>"(0)"</f>
        <v>(0)</v>
      </c>
      <c r="F525" s="144" t="str">
        <f>"(1)"</f>
        <v>(1)</v>
      </c>
      <c r="G525" s="144" t="str">
        <f>"(2)"</f>
        <v>(2)</v>
      </c>
      <c r="H525" s="144" t="str">
        <f>"(3)"</f>
        <v>(3)</v>
      </c>
      <c r="I525" s="144" t="str">
        <f>"(4)"</f>
        <v>(4)</v>
      </c>
      <c r="J525" s="144" t="str">
        <f>"(5)"</f>
        <v>(5)</v>
      </c>
      <c r="K525" s="144" t="str">
        <f>"(7)"</f>
        <v>(7)</v>
      </c>
      <c r="L525" s="144" t="str">
        <f>"(8)"</f>
        <v>(8)</v>
      </c>
      <c r="M525" s="144" t="str">
        <f>"(9)"</f>
        <v>(9)</v>
      </c>
    </row>
    <row r="526" spans="1:13" s="137" customFormat="1" ht="12.75">
      <c r="B526" s="133">
        <v>21</v>
      </c>
      <c r="C526" s="134" t="s">
        <v>175</v>
      </c>
      <c r="D526" s="135">
        <f t="shared" ref="D526:D531" si="66">SUM(E526:M526)</f>
        <v>0</v>
      </c>
      <c r="E526" s="146"/>
      <c r="F526" s="136" t="s">
        <v>489</v>
      </c>
      <c r="G526" s="146"/>
      <c r="H526" s="146"/>
      <c r="I526" s="146"/>
      <c r="J526" s="146"/>
      <c r="K526" s="146"/>
      <c r="L526" s="146"/>
      <c r="M526" s="146"/>
    </row>
    <row r="527" spans="1:13" s="137" customFormat="1" ht="12.75">
      <c r="B527" s="133">
        <v>27</v>
      </c>
      <c r="C527" s="134" t="s">
        <v>182</v>
      </c>
      <c r="D527" s="135">
        <f t="shared" si="66"/>
        <v>0</v>
      </c>
      <c r="E527" s="146"/>
      <c r="F527" s="136" t="s">
        <v>489</v>
      </c>
      <c r="G527" s="146"/>
      <c r="H527" s="146"/>
      <c r="I527" s="146"/>
      <c r="J527" s="146"/>
      <c r="K527" s="146"/>
      <c r="L527" s="146"/>
      <c r="M527" s="146"/>
    </row>
    <row r="528" spans="1:13" s="137" customFormat="1" ht="12.75">
      <c r="B528" s="133">
        <v>60</v>
      </c>
      <c r="C528" s="134" t="s">
        <v>190</v>
      </c>
      <c r="D528" s="135">
        <f t="shared" si="66"/>
        <v>0</v>
      </c>
      <c r="E528" s="146"/>
      <c r="F528" s="136" t="s">
        <v>489</v>
      </c>
      <c r="G528" s="146"/>
      <c r="H528" s="146"/>
      <c r="I528" s="146"/>
      <c r="J528" s="146"/>
      <c r="K528" s="146"/>
      <c r="L528" s="146"/>
      <c r="M528" s="146"/>
    </row>
    <row r="529" spans="1:13" s="137" customFormat="1" ht="12.75">
      <c r="B529" s="133">
        <v>83</v>
      </c>
      <c r="C529" s="134" t="s">
        <v>124</v>
      </c>
      <c r="D529" s="135">
        <f t="shared" si="66"/>
        <v>0</v>
      </c>
      <c r="E529" s="146"/>
      <c r="F529" s="136" t="s">
        <v>489</v>
      </c>
      <c r="G529" s="136" t="s">
        <v>489</v>
      </c>
      <c r="H529" s="136" t="s">
        <v>489</v>
      </c>
      <c r="I529" s="136" t="s">
        <v>489</v>
      </c>
      <c r="J529" s="136" t="s">
        <v>489</v>
      </c>
      <c r="K529" s="146"/>
      <c r="L529" s="136" t="s">
        <v>489</v>
      </c>
      <c r="M529" s="136" t="s">
        <v>489</v>
      </c>
    </row>
    <row r="530" spans="1:13" s="137" customFormat="1" ht="12.75">
      <c r="B530" s="133">
        <v>89</v>
      </c>
      <c r="C530" s="134" t="s">
        <v>565</v>
      </c>
      <c r="D530" s="135">
        <f t="shared" si="66"/>
        <v>0</v>
      </c>
      <c r="E530" s="145"/>
      <c r="F530" s="136" t="s">
        <v>489</v>
      </c>
      <c r="G530" s="154" t="s">
        <v>489</v>
      </c>
      <c r="H530" s="157" t="s">
        <v>489</v>
      </c>
      <c r="I530" s="154" t="s">
        <v>489</v>
      </c>
      <c r="J530" s="154" t="s">
        <v>489</v>
      </c>
      <c r="K530" s="154" t="s">
        <v>489</v>
      </c>
      <c r="L530" s="154" t="s">
        <v>489</v>
      </c>
    </row>
    <row r="531" spans="1:13" s="137" customFormat="1" ht="12.75">
      <c r="B531" s="133">
        <v>98</v>
      </c>
      <c r="C531" s="134" t="s">
        <v>127</v>
      </c>
      <c r="D531" s="135">
        <f t="shared" si="66"/>
        <v>0</v>
      </c>
      <c r="E531" s="146"/>
      <c r="F531" s="136" t="s">
        <v>489</v>
      </c>
      <c r="G531" s="146"/>
      <c r="H531" s="146"/>
      <c r="I531" s="146"/>
      <c r="J531" s="146"/>
      <c r="K531" s="146"/>
      <c r="L531" s="146"/>
      <c r="M531" s="146"/>
    </row>
    <row r="532" spans="1:13" s="137" customFormat="1" ht="15">
      <c r="B532" s="133">
        <v>99</v>
      </c>
      <c r="C532" s="134" t="s">
        <v>444</v>
      </c>
      <c r="D532" s="119">
        <f>SUM(E532:F532)</f>
        <v>0</v>
      </c>
      <c r="E532" s="119"/>
      <c r="F532" s="119"/>
      <c r="G532" s="138" t="s">
        <v>489</v>
      </c>
      <c r="H532" s="138" t="s">
        <v>489</v>
      </c>
      <c r="I532" s="138" t="s">
        <v>489</v>
      </c>
      <c r="J532" s="138" t="s">
        <v>489</v>
      </c>
      <c r="K532" s="138" t="s">
        <v>489</v>
      </c>
      <c r="L532" s="138" t="s">
        <v>489</v>
      </c>
      <c r="M532" s="138" t="s">
        <v>489</v>
      </c>
    </row>
    <row r="533" spans="1:13" s="141" customFormat="1" ht="15">
      <c r="A533" s="137"/>
      <c r="B533" s="147"/>
      <c r="C533" s="122" t="s">
        <v>491</v>
      </c>
      <c r="D533" s="140">
        <f t="shared" ref="D533:M533" si="67">SUM(D526:D532)</f>
        <v>0</v>
      </c>
      <c r="E533" s="140">
        <f t="shared" si="67"/>
        <v>0</v>
      </c>
      <c r="F533" s="140">
        <f t="shared" si="67"/>
        <v>0</v>
      </c>
      <c r="G533" s="140">
        <f t="shared" si="67"/>
        <v>0</v>
      </c>
      <c r="H533" s="140">
        <f t="shared" si="67"/>
        <v>0</v>
      </c>
      <c r="I533" s="140">
        <f t="shared" si="67"/>
        <v>0</v>
      </c>
      <c r="J533" s="140">
        <f t="shared" si="67"/>
        <v>0</v>
      </c>
      <c r="K533" s="140">
        <f t="shared" si="67"/>
        <v>0</v>
      </c>
      <c r="L533" s="140">
        <f t="shared" si="67"/>
        <v>0</v>
      </c>
      <c r="M533" s="140">
        <f t="shared" si="67"/>
        <v>0</v>
      </c>
    </row>
    <row r="534" spans="1:13" s="137" customFormat="1" ht="12.75">
      <c r="A534" s="141"/>
      <c r="B534" s="133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</row>
    <row r="535" spans="1:13" s="137" customFormat="1" ht="12.75">
      <c r="B535" s="133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</row>
    <row r="536" spans="1:13" s="137" customFormat="1" ht="12.75">
      <c r="B536" s="150" t="s">
        <v>593</v>
      </c>
      <c r="C536" s="134"/>
      <c r="D536" s="134"/>
      <c r="E536" s="134"/>
      <c r="F536" s="134"/>
      <c r="G536" s="134"/>
      <c r="H536" s="134"/>
      <c r="I536" s="144" t="s">
        <v>446</v>
      </c>
      <c r="J536" s="134"/>
      <c r="K536" s="134"/>
      <c r="L536" s="134"/>
      <c r="M536" s="134"/>
    </row>
    <row r="537" spans="1:13" s="137" customFormat="1" ht="12.75">
      <c r="B537" s="133"/>
      <c r="C537" s="134"/>
      <c r="D537" s="134"/>
      <c r="E537" s="144" t="s">
        <v>473</v>
      </c>
      <c r="F537" s="144" t="s">
        <v>474</v>
      </c>
      <c r="G537" s="144" t="s">
        <v>475</v>
      </c>
      <c r="H537" s="144" t="s">
        <v>476</v>
      </c>
      <c r="I537" s="144" t="s">
        <v>477</v>
      </c>
      <c r="J537" s="130" t="s">
        <v>478</v>
      </c>
      <c r="K537" s="144" t="s">
        <v>479</v>
      </c>
      <c r="L537" s="134"/>
      <c r="M537" s="144" t="s">
        <v>480</v>
      </c>
    </row>
    <row r="538" spans="1:13" s="137" customFormat="1" ht="12.75">
      <c r="B538" s="133"/>
      <c r="C538" s="144" t="s">
        <v>481</v>
      </c>
      <c r="D538" s="144" t="s">
        <v>482</v>
      </c>
      <c r="E538" s="144" t="s">
        <v>483</v>
      </c>
      <c r="F538" s="144" t="s">
        <v>483</v>
      </c>
      <c r="G538" s="144" t="s">
        <v>484</v>
      </c>
      <c r="H538" s="144" t="s">
        <v>484</v>
      </c>
      <c r="I538" s="144" t="s">
        <v>485</v>
      </c>
      <c r="J538" s="130" t="s">
        <v>486</v>
      </c>
      <c r="K538" s="144" t="s">
        <v>487</v>
      </c>
      <c r="L538" s="144" t="s">
        <v>459</v>
      </c>
      <c r="M538" s="144" t="s">
        <v>488</v>
      </c>
    </row>
    <row r="539" spans="1:13" s="137" customFormat="1" ht="12.75">
      <c r="B539" s="133"/>
      <c r="C539" s="134"/>
      <c r="D539" s="134"/>
      <c r="E539" s="144" t="str">
        <f>"(0)"</f>
        <v>(0)</v>
      </c>
      <c r="F539" s="144" t="str">
        <f>"(1)"</f>
        <v>(1)</v>
      </c>
      <c r="G539" s="144" t="str">
        <f>"(2)"</f>
        <v>(2)</v>
      </c>
      <c r="H539" s="144" t="str">
        <f>"(3)"</f>
        <v>(3)</v>
      </c>
      <c r="I539" s="144" t="str">
        <f>"(4)"</f>
        <v>(4)</v>
      </c>
      <c r="J539" s="144" t="str">
        <f>"(5)"</f>
        <v>(5)</v>
      </c>
      <c r="K539" s="144" t="str">
        <f>"(7)"</f>
        <v>(7)</v>
      </c>
      <c r="L539" s="144" t="str">
        <f>"(8)"</f>
        <v>(8)</v>
      </c>
      <c r="M539" s="144" t="str">
        <f>"(9)"</f>
        <v>(9)</v>
      </c>
    </row>
    <row r="540" spans="1:13" s="137" customFormat="1" ht="12.75">
      <c r="B540" s="133">
        <v>21</v>
      </c>
      <c r="C540" s="134" t="s">
        <v>175</v>
      </c>
      <c r="D540" s="135">
        <f t="shared" ref="D540:D545" si="68">SUM(E540:M540)</f>
        <v>0</v>
      </c>
      <c r="E540" s="146"/>
      <c r="F540" s="136" t="s">
        <v>489</v>
      </c>
      <c r="G540" s="146"/>
      <c r="H540" s="146"/>
      <c r="I540" s="146"/>
      <c r="J540" s="146"/>
      <c r="K540" s="146"/>
      <c r="L540" s="146"/>
      <c r="M540" s="146"/>
    </row>
    <row r="541" spans="1:13" s="137" customFormat="1" ht="12.75">
      <c r="B541" s="133">
        <v>27</v>
      </c>
      <c r="C541" s="134" t="s">
        <v>182</v>
      </c>
      <c r="D541" s="135">
        <f t="shared" si="68"/>
        <v>0</v>
      </c>
      <c r="E541" s="146"/>
      <c r="F541" s="136" t="s">
        <v>489</v>
      </c>
      <c r="G541" s="146"/>
      <c r="H541" s="146"/>
      <c r="I541" s="146"/>
      <c r="J541" s="146"/>
      <c r="K541" s="146"/>
      <c r="L541" s="146"/>
      <c r="M541" s="146"/>
    </row>
    <row r="542" spans="1:13" s="137" customFormat="1" ht="12.75">
      <c r="B542" s="133">
        <v>60</v>
      </c>
      <c r="C542" s="134" t="s">
        <v>190</v>
      </c>
      <c r="D542" s="135">
        <f t="shared" si="68"/>
        <v>0</v>
      </c>
      <c r="E542" s="146"/>
      <c r="F542" s="136" t="s">
        <v>489</v>
      </c>
      <c r="G542" s="146"/>
      <c r="H542" s="146"/>
      <c r="I542" s="146"/>
      <c r="J542" s="146"/>
      <c r="K542" s="146"/>
      <c r="L542" s="146"/>
      <c r="M542" s="146"/>
    </row>
    <row r="543" spans="1:13" s="137" customFormat="1" ht="12.75">
      <c r="B543" s="133">
        <v>83</v>
      </c>
      <c r="C543" s="134" t="s">
        <v>124</v>
      </c>
      <c r="D543" s="135">
        <f t="shared" si="68"/>
        <v>0</v>
      </c>
      <c r="E543" s="146"/>
      <c r="F543" s="136" t="s">
        <v>489</v>
      </c>
      <c r="G543" s="136" t="s">
        <v>489</v>
      </c>
      <c r="H543" s="136" t="s">
        <v>489</v>
      </c>
      <c r="I543" s="136" t="s">
        <v>489</v>
      </c>
      <c r="J543" s="136" t="s">
        <v>489</v>
      </c>
      <c r="K543" s="146"/>
      <c r="L543" s="136" t="s">
        <v>489</v>
      </c>
      <c r="M543" s="136" t="s">
        <v>489</v>
      </c>
    </row>
    <row r="544" spans="1:13" s="137" customFormat="1" ht="12.75">
      <c r="B544" s="133">
        <v>89</v>
      </c>
      <c r="C544" s="134" t="s">
        <v>565</v>
      </c>
      <c r="D544" s="135">
        <f t="shared" si="68"/>
        <v>0</v>
      </c>
      <c r="E544" s="145"/>
      <c r="F544" s="136" t="s">
        <v>489</v>
      </c>
      <c r="G544" s="154" t="s">
        <v>489</v>
      </c>
      <c r="H544" s="157" t="s">
        <v>489</v>
      </c>
      <c r="I544" s="154" t="s">
        <v>489</v>
      </c>
      <c r="J544" s="154" t="s">
        <v>489</v>
      </c>
      <c r="K544" s="154" t="s">
        <v>489</v>
      </c>
      <c r="L544" s="154" t="s">
        <v>489</v>
      </c>
    </row>
    <row r="545" spans="1:13" s="137" customFormat="1" ht="12.75">
      <c r="B545" s="133">
        <v>98</v>
      </c>
      <c r="C545" s="134" t="s">
        <v>127</v>
      </c>
      <c r="D545" s="135">
        <f t="shared" si="68"/>
        <v>0</v>
      </c>
      <c r="E545" s="146"/>
      <c r="F545" s="136" t="s">
        <v>489</v>
      </c>
      <c r="G545" s="146"/>
      <c r="H545" s="146"/>
      <c r="I545" s="146"/>
      <c r="J545" s="146"/>
      <c r="K545" s="146"/>
      <c r="L545" s="146"/>
      <c r="M545" s="146"/>
    </row>
    <row r="546" spans="1:13" s="137" customFormat="1" ht="15">
      <c r="B546" s="133">
        <v>99</v>
      </c>
      <c r="C546" s="134" t="s">
        <v>444</v>
      </c>
      <c r="D546" s="119">
        <f>SUM(E546:F546)</f>
        <v>0</v>
      </c>
      <c r="E546" s="119"/>
      <c r="F546" s="119"/>
      <c r="G546" s="138" t="s">
        <v>489</v>
      </c>
      <c r="H546" s="138" t="s">
        <v>489</v>
      </c>
      <c r="I546" s="138" t="s">
        <v>489</v>
      </c>
      <c r="J546" s="138" t="s">
        <v>489</v>
      </c>
      <c r="K546" s="138" t="s">
        <v>489</v>
      </c>
      <c r="L546" s="138" t="s">
        <v>489</v>
      </c>
      <c r="M546" s="138" t="s">
        <v>489</v>
      </c>
    </row>
    <row r="547" spans="1:13" s="141" customFormat="1" ht="15">
      <c r="A547" s="137"/>
      <c r="B547" s="147"/>
      <c r="C547" s="122" t="s">
        <v>491</v>
      </c>
      <c r="D547" s="140">
        <f t="shared" ref="D547:M547" si="69">SUM(D540:D546)</f>
        <v>0</v>
      </c>
      <c r="E547" s="140">
        <f t="shared" si="69"/>
        <v>0</v>
      </c>
      <c r="F547" s="140">
        <f t="shared" si="69"/>
        <v>0</v>
      </c>
      <c r="G547" s="140">
        <f t="shared" si="69"/>
        <v>0</v>
      </c>
      <c r="H547" s="140">
        <f t="shared" si="69"/>
        <v>0</v>
      </c>
      <c r="I547" s="140">
        <f t="shared" si="69"/>
        <v>0</v>
      </c>
      <c r="J547" s="140">
        <f t="shared" si="69"/>
        <v>0</v>
      </c>
      <c r="K547" s="140">
        <f t="shared" si="69"/>
        <v>0</v>
      </c>
      <c r="L547" s="140">
        <f t="shared" si="69"/>
        <v>0</v>
      </c>
      <c r="M547" s="140">
        <f t="shared" si="69"/>
        <v>0</v>
      </c>
    </row>
    <row r="548" spans="1:13" s="137" customFormat="1" ht="12.75">
      <c r="A548" s="141"/>
      <c r="B548" s="133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</row>
    <row r="549" spans="1:13" s="137" customFormat="1" ht="12.75">
      <c r="B549" s="133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</row>
    <row r="550" spans="1:13" s="137" customFormat="1" ht="12.75">
      <c r="B550" s="150" t="s">
        <v>576</v>
      </c>
      <c r="C550" s="134"/>
      <c r="D550" s="134"/>
      <c r="E550" s="134"/>
      <c r="F550" s="134"/>
      <c r="G550" s="134"/>
      <c r="H550" s="134"/>
      <c r="I550" s="144" t="s">
        <v>446</v>
      </c>
      <c r="J550" s="134"/>
      <c r="K550" s="134"/>
      <c r="L550" s="134"/>
      <c r="M550" s="134"/>
    </row>
    <row r="551" spans="1:13" s="137" customFormat="1" ht="12.75">
      <c r="B551" s="133"/>
      <c r="C551" s="134"/>
      <c r="D551" s="134"/>
      <c r="E551" s="144" t="s">
        <v>473</v>
      </c>
      <c r="F551" s="144" t="s">
        <v>474</v>
      </c>
      <c r="G551" s="144" t="s">
        <v>475</v>
      </c>
      <c r="H551" s="144" t="s">
        <v>476</v>
      </c>
      <c r="I551" s="144" t="s">
        <v>477</v>
      </c>
      <c r="J551" s="130" t="s">
        <v>478</v>
      </c>
      <c r="K551" s="144" t="s">
        <v>479</v>
      </c>
      <c r="L551" s="134"/>
      <c r="M551" s="144" t="s">
        <v>480</v>
      </c>
    </row>
    <row r="552" spans="1:13" s="137" customFormat="1" ht="12.75">
      <c r="B552" s="133"/>
      <c r="C552" s="144" t="s">
        <v>481</v>
      </c>
      <c r="D552" s="144" t="s">
        <v>482</v>
      </c>
      <c r="E552" s="144" t="s">
        <v>483</v>
      </c>
      <c r="F552" s="144" t="s">
        <v>483</v>
      </c>
      <c r="G552" s="144" t="s">
        <v>484</v>
      </c>
      <c r="H552" s="144" t="s">
        <v>484</v>
      </c>
      <c r="I552" s="144" t="s">
        <v>485</v>
      </c>
      <c r="J552" s="130" t="s">
        <v>486</v>
      </c>
      <c r="K552" s="144" t="s">
        <v>487</v>
      </c>
      <c r="L552" s="144" t="s">
        <v>459</v>
      </c>
      <c r="M552" s="144" t="s">
        <v>488</v>
      </c>
    </row>
    <row r="553" spans="1:13" s="137" customFormat="1" ht="12.75">
      <c r="B553" s="133"/>
      <c r="C553" s="134"/>
      <c r="D553" s="134"/>
      <c r="E553" s="144" t="str">
        <f>"(0)"</f>
        <v>(0)</v>
      </c>
      <c r="F553" s="144" t="str">
        <f>"(1)"</f>
        <v>(1)</v>
      </c>
      <c r="G553" s="144" t="str">
        <f>"(2)"</f>
        <v>(2)</v>
      </c>
      <c r="H553" s="144" t="str">
        <f>"(3)"</f>
        <v>(3)</v>
      </c>
      <c r="I553" s="144" t="str">
        <f>"(4)"</f>
        <v>(4)</v>
      </c>
      <c r="J553" s="144" t="str">
        <f>"(5)"</f>
        <v>(5)</v>
      </c>
      <c r="K553" s="144" t="str">
        <f>"(7)"</f>
        <v>(7)</v>
      </c>
      <c r="L553" s="144" t="str">
        <f>"(8)"</f>
        <v>(8)</v>
      </c>
      <c r="M553" s="144" t="str">
        <f>"(9)"</f>
        <v>(9)</v>
      </c>
    </row>
    <row r="554" spans="1:13" s="137" customFormat="1" ht="12.75">
      <c r="B554" s="133">
        <v>21</v>
      </c>
      <c r="C554" s="134" t="s">
        <v>175</v>
      </c>
      <c r="D554" s="135">
        <f t="shared" ref="D554:D557" si="70">SUM(E554:M554)</f>
        <v>0</v>
      </c>
      <c r="E554" s="146"/>
      <c r="F554" s="136" t="s">
        <v>489</v>
      </c>
      <c r="G554" s="146"/>
      <c r="H554" s="146"/>
      <c r="I554" s="146"/>
      <c r="J554" s="146"/>
      <c r="K554" s="146"/>
      <c r="L554" s="146"/>
      <c r="M554" s="146"/>
    </row>
    <row r="555" spans="1:13" s="137" customFormat="1" ht="12.75">
      <c r="B555" s="133">
        <v>22</v>
      </c>
      <c r="C555" s="134" t="s">
        <v>179</v>
      </c>
      <c r="D555" s="135">
        <f t="shared" si="70"/>
        <v>0</v>
      </c>
      <c r="E555" s="146"/>
      <c r="F555" s="136" t="s">
        <v>489</v>
      </c>
      <c r="G555" s="146"/>
      <c r="H555" s="146"/>
      <c r="I555" s="146"/>
      <c r="J555" s="146"/>
      <c r="K555" s="146"/>
      <c r="L555" s="146"/>
      <c r="M555" s="146"/>
    </row>
    <row r="556" spans="1:13" s="137" customFormat="1" ht="12.75">
      <c r="B556" s="133">
        <v>27</v>
      </c>
      <c r="C556" s="134" t="s">
        <v>182</v>
      </c>
      <c r="D556" s="135">
        <f t="shared" si="70"/>
        <v>0</v>
      </c>
      <c r="E556" s="146"/>
      <c r="F556" s="136" t="s">
        <v>489</v>
      </c>
      <c r="G556" s="146"/>
      <c r="H556" s="146"/>
      <c r="I556" s="146"/>
      <c r="J556" s="146"/>
      <c r="K556" s="146"/>
      <c r="L556" s="146"/>
      <c r="M556" s="146"/>
    </row>
    <row r="557" spans="1:13" s="137" customFormat="1" ht="15">
      <c r="B557" s="133">
        <v>98</v>
      </c>
      <c r="C557" s="134" t="s">
        <v>127</v>
      </c>
      <c r="D557" s="119">
        <f t="shared" si="70"/>
        <v>0</v>
      </c>
      <c r="E557" s="160"/>
      <c r="F557" s="138" t="s">
        <v>489</v>
      </c>
      <c r="G557" s="160"/>
      <c r="H557" s="160"/>
      <c r="I557" s="160"/>
      <c r="J557" s="160"/>
      <c r="K557" s="160"/>
      <c r="L557" s="160"/>
      <c r="M557" s="160"/>
    </row>
    <row r="558" spans="1:13" s="137" customFormat="1" ht="15">
      <c r="B558" s="147"/>
      <c r="C558" s="122" t="s">
        <v>491</v>
      </c>
      <c r="D558" s="140">
        <f t="shared" ref="D558:M558" si="71">SUM(D554:D557)</f>
        <v>0</v>
      </c>
      <c r="E558" s="140">
        <f t="shared" si="71"/>
        <v>0</v>
      </c>
      <c r="F558" s="140">
        <f t="shared" si="71"/>
        <v>0</v>
      </c>
      <c r="G558" s="140">
        <f t="shared" si="71"/>
        <v>0</v>
      </c>
      <c r="H558" s="140">
        <f t="shared" si="71"/>
        <v>0</v>
      </c>
      <c r="I558" s="140">
        <f t="shared" si="71"/>
        <v>0</v>
      </c>
      <c r="J558" s="140">
        <f t="shared" si="71"/>
        <v>0</v>
      </c>
      <c r="K558" s="140">
        <f t="shared" si="71"/>
        <v>0</v>
      </c>
      <c r="L558" s="140">
        <f t="shared" si="71"/>
        <v>0</v>
      </c>
      <c r="M558" s="140">
        <f t="shared" si="71"/>
        <v>0</v>
      </c>
    </row>
    <row r="559" spans="1:13" s="137" customFormat="1" ht="12.75">
      <c r="B559" s="152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</row>
    <row r="560" spans="1:13" s="137" customFormat="1" ht="12.75">
      <c r="B560" s="152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</row>
    <row r="561" spans="1:13" s="137" customFormat="1" ht="12.75">
      <c r="B561" s="150" t="s">
        <v>522</v>
      </c>
      <c r="C561" s="134"/>
      <c r="D561" s="134"/>
      <c r="E561" s="134"/>
      <c r="F561" s="134"/>
      <c r="G561" s="134"/>
      <c r="H561" s="134"/>
      <c r="I561" s="144" t="s">
        <v>446</v>
      </c>
      <c r="J561" s="134"/>
      <c r="K561" s="134"/>
      <c r="L561" s="134"/>
      <c r="M561" s="134"/>
    </row>
    <row r="562" spans="1:13" s="137" customFormat="1" ht="12.75">
      <c r="B562" s="133"/>
      <c r="C562" s="134"/>
      <c r="D562" s="134"/>
      <c r="E562" s="144" t="s">
        <v>473</v>
      </c>
      <c r="F562" s="144" t="s">
        <v>474</v>
      </c>
      <c r="G562" s="144" t="s">
        <v>475</v>
      </c>
      <c r="H562" s="144" t="s">
        <v>476</v>
      </c>
      <c r="I562" s="144" t="s">
        <v>477</v>
      </c>
      <c r="J562" s="130" t="s">
        <v>478</v>
      </c>
      <c r="K562" s="144" t="s">
        <v>479</v>
      </c>
      <c r="L562" s="134"/>
      <c r="M562" s="144" t="s">
        <v>480</v>
      </c>
    </row>
    <row r="563" spans="1:13" s="137" customFormat="1" ht="12.75">
      <c r="B563" s="133"/>
      <c r="C563" s="144" t="s">
        <v>481</v>
      </c>
      <c r="D563" s="144" t="s">
        <v>482</v>
      </c>
      <c r="E563" s="144" t="s">
        <v>483</v>
      </c>
      <c r="F563" s="144" t="s">
        <v>483</v>
      </c>
      <c r="G563" s="144" t="s">
        <v>484</v>
      </c>
      <c r="H563" s="144" t="s">
        <v>484</v>
      </c>
      <c r="I563" s="144" t="s">
        <v>485</v>
      </c>
      <c r="J563" s="130" t="s">
        <v>486</v>
      </c>
      <c r="K563" s="144" t="s">
        <v>487</v>
      </c>
      <c r="L563" s="144" t="s">
        <v>459</v>
      </c>
      <c r="M563" s="144" t="s">
        <v>488</v>
      </c>
    </row>
    <row r="564" spans="1:13" s="137" customFormat="1" ht="12.75">
      <c r="B564" s="133"/>
      <c r="C564" s="134"/>
      <c r="D564" s="134"/>
      <c r="E564" s="144" t="str">
        <f>"(0)"</f>
        <v>(0)</v>
      </c>
      <c r="F564" s="144" t="str">
        <f>"(1)"</f>
        <v>(1)</v>
      </c>
      <c r="G564" s="144" t="str">
        <f>"(2)"</f>
        <v>(2)</v>
      </c>
      <c r="H564" s="144" t="str">
        <f>"(3)"</f>
        <v>(3)</v>
      </c>
      <c r="I564" s="144" t="str">
        <f>"(4)"</f>
        <v>(4)</v>
      </c>
      <c r="J564" s="144" t="str">
        <f>"(5)"</f>
        <v>(5)</v>
      </c>
      <c r="K564" s="144" t="str">
        <f>"(7)"</f>
        <v>(7)</v>
      </c>
      <c r="L564" s="144" t="str">
        <f>"(8)"</f>
        <v>(8)</v>
      </c>
      <c r="M564" s="144" t="str">
        <f>"(9)"</f>
        <v>(9)</v>
      </c>
    </row>
    <row r="565" spans="1:13" s="137" customFormat="1" ht="12.75">
      <c r="B565" s="133">
        <v>21</v>
      </c>
      <c r="C565" s="134" t="s">
        <v>175</v>
      </c>
      <c r="D565" s="135">
        <f t="shared" ref="D565:D570" si="72">SUM(E565:M565)</f>
        <v>0</v>
      </c>
      <c r="E565" s="146"/>
      <c r="F565" s="136" t="s">
        <v>489</v>
      </c>
      <c r="G565" s="146"/>
      <c r="H565" s="146"/>
      <c r="I565" s="146"/>
      <c r="J565" s="146"/>
      <c r="K565" s="146"/>
      <c r="L565" s="146"/>
      <c r="M565" s="146"/>
    </row>
    <row r="566" spans="1:13" s="137" customFormat="1" ht="12.75">
      <c r="B566" s="133">
        <v>27</v>
      </c>
      <c r="C566" s="134" t="s">
        <v>182</v>
      </c>
      <c r="D566" s="135">
        <f t="shared" si="72"/>
        <v>962871.32000000007</v>
      </c>
      <c r="E566" s="146">
        <v>113.68</v>
      </c>
      <c r="F566" s="136" t="s">
        <v>489</v>
      </c>
      <c r="G566" s="146">
        <v>15161.76</v>
      </c>
      <c r="H566" s="146">
        <v>593410.25</v>
      </c>
      <c r="I566" s="146">
        <v>141931.81</v>
      </c>
      <c r="J566" s="146">
        <v>42801.13</v>
      </c>
      <c r="K566" s="146">
        <v>142844.95000000001</v>
      </c>
      <c r="L566" s="146">
        <v>26607.74</v>
      </c>
      <c r="M566" s="146"/>
    </row>
    <row r="567" spans="1:13" s="137" customFormat="1" ht="12.75">
      <c r="B567" s="133">
        <v>60</v>
      </c>
      <c r="C567" s="134" t="s">
        <v>190</v>
      </c>
      <c r="D567" s="135">
        <f t="shared" si="72"/>
        <v>0</v>
      </c>
      <c r="E567" s="146"/>
      <c r="F567" s="136" t="s">
        <v>489</v>
      </c>
      <c r="G567" s="146"/>
      <c r="H567" s="146"/>
      <c r="I567" s="146"/>
      <c r="J567" s="146"/>
      <c r="K567" s="146"/>
      <c r="L567" s="146"/>
      <c r="M567" s="146"/>
    </row>
    <row r="568" spans="1:13" s="137" customFormat="1" ht="12.75">
      <c r="B568" s="133">
        <v>83</v>
      </c>
      <c r="C568" s="134" t="s">
        <v>124</v>
      </c>
      <c r="D568" s="135">
        <f t="shared" si="72"/>
        <v>0</v>
      </c>
      <c r="E568" s="146"/>
      <c r="F568" s="136" t="s">
        <v>489</v>
      </c>
      <c r="G568" s="136" t="s">
        <v>489</v>
      </c>
      <c r="H568" s="136" t="s">
        <v>489</v>
      </c>
      <c r="I568" s="136" t="s">
        <v>489</v>
      </c>
      <c r="J568" s="136" t="s">
        <v>489</v>
      </c>
      <c r="K568" s="146"/>
      <c r="L568" s="136" t="s">
        <v>489</v>
      </c>
      <c r="M568" s="136" t="s">
        <v>489</v>
      </c>
    </row>
    <row r="569" spans="1:13" s="137" customFormat="1" ht="12.75">
      <c r="B569" s="133">
        <v>89</v>
      </c>
      <c r="C569" s="134" t="s">
        <v>565</v>
      </c>
      <c r="D569" s="135">
        <f t="shared" si="72"/>
        <v>0</v>
      </c>
      <c r="E569" s="145"/>
      <c r="F569" s="136" t="s">
        <v>489</v>
      </c>
      <c r="G569" s="154" t="s">
        <v>489</v>
      </c>
      <c r="H569" s="157" t="s">
        <v>489</v>
      </c>
      <c r="I569" s="154" t="s">
        <v>489</v>
      </c>
      <c r="J569" s="154" t="s">
        <v>489</v>
      </c>
      <c r="K569" s="154" t="s">
        <v>489</v>
      </c>
      <c r="L569" s="154" t="s">
        <v>489</v>
      </c>
    </row>
    <row r="570" spans="1:13" s="137" customFormat="1" ht="12.75">
      <c r="B570" s="133">
        <v>98</v>
      </c>
      <c r="C570" s="134" t="s">
        <v>127</v>
      </c>
      <c r="D570" s="135">
        <f t="shared" si="72"/>
        <v>267183.65999999997</v>
      </c>
      <c r="E570" s="146">
        <v>1601.19</v>
      </c>
      <c r="F570" s="136" t="s">
        <v>489</v>
      </c>
      <c r="G570" s="146">
        <v>60046.52</v>
      </c>
      <c r="H570" s="146">
        <v>68477.78</v>
      </c>
      <c r="I570" s="146">
        <v>46847.98</v>
      </c>
      <c r="J570" s="146">
        <v>28247.27</v>
      </c>
      <c r="K570" s="146">
        <v>55515.23</v>
      </c>
      <c r="L570" s="146">
        <v>6447.69</v>
      </c>
      <c r="M570" s="146"/>
    </row>
    <row r="571" spans="1:13" s="137" customFormat="1" ht="15">
      <c r="B571" s="133">
        <v>99</v>
      </c>
      <c r="C571" s="134" t="s">
        <v>444</v>
      </c>
      <c r="D571" s="119">
        <f>SUM(E571:F571)</f>
        <v>0</v>
      </c>
      <c r="E571" s="119"/>
      <c r="F571" s="119"/>
      <c r="G571" s="138" t="s">
        <v>489</v>
      </c>
      <c r="H571" s="138" t="s">
        <v>489</v>
      </c>
      <c r="I571" s="138" t="s">
        <v>489</v>
      </c>
      <c r="J571" s="138" t="s">
        <v>489</v>
      </c>
      <c r="K571" s="138" t="s">
        <v>489</v>
      </c>
      <c r="L571" s="138" t="s">
        <v>489</v>
      </c>
      <c r="M571" s="138" t="s">
        <v>489</v>
      </c>
    </row>
    <row r="572" spans="1:13" s="141" customFormat="1" ht="15">
      <c r="A572" s="137"/>
      <c r="B572" s="147"/>
      <c r="C572" s="122" t="s">
        <v>491</v>
      </c>
      <c r="D572" s="140">
        <f t="shared" ref="D572:M572" si="73">SUM(D565:D571)</f>
        <v>1230054.98</v>
      </c>
      <c r="E572" s="140">
        <f t="shared" si="73"/>
        <v>1714.8700000000001</v>
      </c>
      <c r="F572" s="140">
        <f t="shared" si="73"/>
        <v>0</v>
      </c>
      <c r="G572" s="140">
        <f t="shared" si="73"/>
        <v>75208.28</v>
      </c>
      <c r="H572" s="140">
        <f t="shared" si="73"/>
        <v>661888.03</v>
      </c>
      <c r="I572" s="140">
        <f t="shared" si="73"/>
        <v>188779.79</v>
      </c>
      <c r="J572" s="140">
        <f t="shared" si="73"/>
        <v>71048.399999999994</v>
      </c>
      <c r="K572" s="140">
        <f t="shared" si="73"/>
        <v>198360.18000000002</v>
      </c>
      <c r="L572" s="140">
        <f t="shared" si="73"/>
        <v>33055.43</v>
      </c>
      <c r="M572" s="140">
        <f t="shared" si="73"/>
        <v>0</v>
      </c>
    </row>
    <row r="573" spans="1:13" s="137" customFormat="1" ht="12.75">
      <c r="A573" s="141"/>
      <c r="B573" s="133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</row>
    <row r="574" spans="1:13" s="137" customFormat="1" ht="12.75">
      <c r="B574" s="133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</row>
    <row r="575" spans="1:13" s="137" customFormat="1" ht="12.75">
      <c r="B575" s="150" t="s">
        <v>523</v>
      </c>
      <c r="C575" s="134"/>
      <c r="D575" s="134"/>
      <c r="E575" s="134"/>
      <c r="F575" s="134"/>
      <c r="G575" s="134"/>
      <c r="H575" s="134"/>
      <c r="I575" s="144" t="s">
        <v>446</v>
      </c>
      <c r="J575" s="134"/>
      <c r="K575" s="134"/>
      <c r="L575" s="134"/>
      <c r="M575" s="134"/>
    </row>
    <row r="576" spans="1:13" s="137" customFormat="1" ht="12.75">
      <c r="B576" s="133"/>
      <c r="C576" s="134"/>
      <c r="D576" s="134"/>
      <c r="E576" s="144" t="s">
        <v>473</v>
      </c>
      <c r="F576" s="144" t="s">
        <v>474</v>
      </c>
      <c r="G576" s="144" t="s">
        <v>475</v>
      </c>
      <c r="H576" s="144" t="s">
        <v>476</v>
      </c>
      <c r="I576" s="144" t="s">
        <v>477</v>
      </c>
      <c r="J576" s="130" t="s">
        <v>478</v>
      </c>
      <c r="K576" s="144" t="s">
        <v>479</v>
      </c>
      <c r="L576" s="134"/>
      <c r="M576" s="144" t="s">
        <v>480</v>
      </c>
    </row>
    <row r="577" spans="1:13" s="137" customFormat="1" ht="12.75">
      <c r="B577" s="133"/>
      <c r="C577" s="144" t="s">
        <v>481</v>
      </c>
      <c r="D577" s="144" t="s">
        <v>482</v>
      </c>
      <c r="E577" s="144" t="s">
        <v>483</v>
      </c>
      <c r="F577" s="144" t="s">
        <v>483</v>
      </c>
      <c r="G577" s="144" t="s">
        <v>484</v>
      </c>
      <c r="H577" s="144" t="s">
        <v>484</v>
      </c>
      <c r="I577" s="144" t="s">
        <v>485</v>
      </c>
      <c r="J577" s="130" t="s">
        <v>486</v>
      </c>
      <c r="K577" s="144" t="s">
        <v>487</v>
      </c>
      <c r="L577" s="144" t="s">
        <v>459</v>
      </c>
      <c r="M577" s="144" t="s">
        <v>488</v>
      </c>
    </row>
    <row r="578" spans="1:13" s="137" customFormat="1" ht="12.75">
      <c r="B578" s="133"/>
      <c r="C578" s="134"/>
      <c r="D578" s="134"/>
      <c r="E578" s="144" t="str">
        <f>"(0)"</f>
        <v>(0)</v>
      </c>
      <c r="F578" s="144" t="str">
        <f>"(1)"</f>
        <v>(1)</v>
      </c>
      <c r="G578" s="144" t="str">
        <f>"(2)"</f>
        <v>(2)</v>
      </c>
      <c r="H578" s="144" t="str">
        <f>"(3)"</f>
        <v>(3)</v>
      </c>
      <c r="I578" s="144" t="str">
        <f>"(4)"</f>
        <v>(4)</v>
      </c>
      <c r="J578" s="144" t="str">
        <f>"(5)"</f>
        <v>(5)</v>
      </c>
      <c r="K578" s="144" t="str">
        <f>"(7)"</f>
        <v>(7)</v>
      </c>
      <c r="L578" s="144" t="str">
        <f>"(8)"</f>
        <v>(8)</v>
      </c>
      <c r="M578" s="144" t="str">
        <f>"(9)"</f>
        <v>(9)</v>
      </c>
    </row>
    <row r="579" spans="1:13" s="137" customFormat="1" ht="12.75">
      <c r="B579" s="133">
        <v>60</v>
      </c>
      <c r="C579" s="134" t="s">
        <v>190</v>
      </c>
      <c r="D579" s="135">
        <f>SUM(E579:M579)</f>
        <v>0</v>
      </c>
      <c r="E579" s="146"/>
      <c r="F579" s="136" t="s">
        <v>489</v>
      </c>
      <c r="G579" s="146"/>
      <c r="H579" s="146"/>
      <c r="I579" s="146"/>
      <c r="J579" s="146"/>
      <c r="K579" s="146"/>
      <c r="L579" s="146"/>
      <c r="M579" s="146"/>
    </row>
    <row r="580" spans="1:13" s="137" customFormat="1" ht="12.75">
      <c r="B580" s="133">
        <v>83</v>
      </c>
      <c r="C580" s="134" t="s">
        <v>124</v>
      </c>
      <c r="D580" s="135">
        <f>SUM(E580:M580)</f>
        <v>0</v>
      </c>
      <c r="E580" s="146"/>
      <c r="F580" s="136" t="s">
        <v>489</v>
      </c>
      <c r="G580" s="136" t="s">
        <v>489</v>
      </c>
      <c r="H580" s="136" t="s">
        <v>489</v>
      </c>
      <c r="I580" s="136" t="s">
        <v>489</v>
      </c>
      <c r="J580" s="136" t="s">
        <v>489</v>
      </c>
      <c r="K580" s="146"/>
      <c r="L580" s="136" t="s">
        <v>489</v>
      </c>
      <c r="M580" s="136" t="s">
        <v>489</v>
      </c>
    </row>
    <row r="581" spans="1:13" s="137" customFormat="1" ht="12.75">
      <c r="B581" s="133">
        <v>89</v>
      </c>
      <c r="C581" s="134" t="s">
        <v>565</v>
      </c>
      <c r="D581" s="135">
        <f>SUM(E581:M581)</f>
        <v>0</v>
      </c>
      <c r="E581" s="145"/>
      <c r="F581" s="136" t="s">
        <v>489</v>
      </c>
      <c r="G581" s="154" t="s">
        <v>489</v>
      </c>
      <c r="H581" s="157" t="s">
        <v>489</v>
      </c>
      <c r="I581" s="154" t="s">
        <v>489</v>
      </c>
      <c r="J581" s="154" t="s">
        <v>489</v>
      </c>
      <c r="K581" s="154" t="s">
        <v>489</v>
      </c>
      <c r="L581" s="154" t="s">
        <v>489</v>
      </c>
    </row>
    <row r="582" spans="1:13" s="137" customFormat="1" ht="12.75">
      <c r="B582" s="133">
        <v>98</v>
      </c>
      <c r="C582" s="134" t="s">
        <v>127</v>
      </c>
      <c r="D582" s="135">
        <f>SUM(E582:M582)</f>
        <v>0</v>
      </c>
      <c r="E582" s="146"/>
      <c r="F582" s="136" t="s">
        <v>489</v>
      </c>
      <c r="G582" s="146"/>
      <c r="H582" s="146"/>
      <c r="I582" s="146"/>
      <c r="J582" s="146"/>
      <c r="K582" s="146"/>
      <c r="L582" s="146"/>
      <c r="M582" s="146"/>
    </row>
    <row r="583" spans="1:13" s="137" customFormat="1" ht="15">
      <c r="B583" s="133">
        <v>99</v>
      </c>
      <c r="C583" s="134" t="s">
        <v>444</v>
      </c>
      <c r="D583" s="119">
        <f>SUM(E583:F583)</f>
        <v>0</v>
      </c>
      <c r="E583" s="119"/>
      <c r="F583" s="119"/>
      <c r="G583" s="138" t="s">
        <v>489</v>
      </c>
      <c r="H583" s="138" t="s">
        <v>489</v>
      </c>
      <c r="I583" s="138" t="s">
        <v>489</v>
      </c>
      <c r="J583" s="138" t="s">
        <v>489</v>
      </c>
      <c r="K583" s="138" t="s">
        <v>489</v>
      </c>
      <c r="L583" s="138" t="s">
        <v>489</v>
      </c>
      <c r="M583" s="138" t="s">
        <v>489</v>
      </c>
    </row>
    <row r="584" spans="1:13" s="141" customFormat="1" ht="15">
      <c r="A584" s="137"/>
      <c r="B584" s="147"/>
      <c r="C584" s="122" t="s">
        <v>491</v>
      </c>
      <c r="D584" s="140">
        <f t="shared" ref="D584:M584" si="74">SUM(D579:D583)</f>
        <v>0</v>
      </c>
      <c r="E584" s="140">
        <f t="shared" si="74"/>
        <v>0</v>
      </c>
      <c r="F584" s="140">
        <f t="shared" si="74"/>
        <v>0</v>
      </c>
      <c r="G584" s="140">
        <f t="shared" si="74"/>
        <v>0</v>
      </c>
      <c r="H584" s="140">
        <f t="shared" si="74"/>
        <v>0</v>
      </c>
      <c r="I584" s="140">
        <f t="shared" si="74"/>
        <v>0</v>
      </c>
      <c r="J584" s="140">
        <f t="shared" si="74"/>
        <v>0</v>
      </c>
      <c r="K584" s="140">
        <f t="shared" si="74"/>
        <v>0</v>
      </c>
      <c r="L584" s="140">
        <f t="shared" si="74"/>
        <v>0</v>
      </c>
      <c r="M584" s="140">
        <f t="shared" si="74"/>
        <v>0</v>
      </c>
    </row>
    <row r="585" spans="1:13" s="137" customFormat="1" ht="12.75">
      <c r="A585" s="141"/>
      <c r="B585" s="152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</row>
    <row r="586" spans="1:13" s="137" customFormat="1" ht="12.75">
      <c r="B586" s="152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</row>
    <row r="587" spans="1:13" s="137" customFormat="1" ht="12.75">
      <c r="B587" s="150" t="s">
        <v>524</v>
      </c>
      <c r="C587" s="134"/>
      <c r="D587" s="134"/>
      <c r="E587" s="134"/>
      <c r="F587" s="134"/>
      <c r="G587" s="134"/>
      <c r="H587" s="134"/>
      <c r="I587" s="144" t="s">
        <v>446</v>
      </c>
      <c r="J587" s="134"/>
      <c r="K587" s="134"/>
      <c r="L587" s="134"/>
      <c r="M587" s="134"/>
    </row>
    <row r="588" spans="1:13" s="137" customFormat="1" ht="12.75">
      <c r="B588" s="133"/>
      <c r="C588" s="134"/>
      <c r="D588" s="134"/>
      <c r="E588" s="144" t="s">
        <v>473</v>
      </c>
      <c r="F588" s="144" t="s">
        <v>474</v>
      </c>
      <c r="G588" s="144" t="s">
        <v>475</v>
      </c>
      <c r="H588" s="144" t="s">
        <v>476</v>
      </c>
      <c r="I588" s="144" t="s">
        <v>477</v>
      </c>
      <c r="J588" s="130" t="s">
        <v>478</v>
      </c>
      <c r="K588" s="144" t="s">
        <v>479</v>
      </c>
      <c r="L588" s="134"/>
      <c r="M588" s="144" t="s">
        <v>480</v>
      </c>
    </row>
    <row r="589" spans="1:13" s="137" customFormat="1" ht="12.75">
      <c r="B589" s="133"/>
      <c r="C589" s="144" t="s">
        <v>481</v>
      </c>
      <c r="D589" s="144" t="s">
        <v>482</v>
      </c>
      <c r="E589" s="144" t="s">
        <v>483</v>
      </c>
      <c r="F589" s="144" t="s">
        <v>483</v>
      </c>
      <c r="G589" s="144" t="s">
        <v>484</v>
      </c>
      <c r="H589" s="144" t="s">
        <v>484</v>
      </c>
      <c r="I589" s="144" t="s">
        <v>485</v>
      </c>
      <c r="J589" s="130" t="s">
        <v>486</v>
      </c>
      <c r="K589" s="144" t="s">
        <v>487</v>
      </c>
      <c r="L589" s="144" t="s">
        <v>459</v>
      </c>
      <c r="M589" s="144" t="s">
        <v>488</v>
      </c>
    </row>
    <row r="590" spans="1:13" s="137" customFormat="1" ht="12.75">
      <c r="B590" s="133"/>
      <c r="C590" s="134"/>
      <c r="D590" s="134"/>
      <c r="E590" s="144" t="str">
        <f>"(0)"</f>
        <v>(0)</v>
      </c>
      <c r="F590" s="144" t="str">
        <f>"(1)"</f>
        <v>(1)</v>
      </c>
      <c r="G590" s="144" t="str">
        <f>"(2)"</f>
        <v>(2)</v>
      </c>
      <c r="H590" s="144" t="str">
        <f>"(3)"</f>
        <v>(3)</v>
      </c>
      <c r="I590" s="144" t="str">
        <f>"(4)"</f>
        <v>(4)</v>
      </c>
      <c r="J590" s="144" t="str">
        <f>"(5)"</f>
        <v>(5)</v>
      </c>
      <c r="K590" s="144" t="str">
        <f>"(7)"</f>
        <v>(7)</v>
      </c>
      <c r="L590" s="144" t="str">
        <f>"(8)"</f>
        <v>(8)</v>
      </c>
      <c r="M590" s="144" t="str">
        <f>"(9)"</f>
        <v>(9)</v>
      </c>
    </row>
    <row r="591" spans="1:13" s="137" customFormat="1" ht="12.75">
      <c r="B591" s="133">
        <v>60</v>
      </c>
      <c r="C591" s="134" t="s">
        <v>190</v>
      </c>
      <c r="D591" s="135">
        <f>SUM(E591:M591)</f>
        <v>0</v>
      </c>
      <c r="E591" s="146"/>
      <c r="F591" s="136" t="s">
        <v>489</v>
      </c>
      <c r="G591" s="146"/>
      <c r="H591" s="146"/>
      <c r="I591" s="146"/>
      <c r="J591" s="146"/>
      <c r="K591" s="146"/>
      <c r="L591" s="146"/>
      <c r="M591" s="146"/>
    </row>
    <row r="592" spans="1:13" s="137" customFormat="1" ht="12.75">
      <c r="B592" s="133">
        <v>83</v>
      </c>
      <c r="C592" s="134" t="s">
        <v>124</v>
      </c>
      <c r="D592" s="135">
        <f>SUM(E592:M592)</f>
        <v>0</v>
      </c>
      <c r="E592" s="146"/>
      <c r="F592" s="136" t="s">
        <v>489</v>
      </c>
      <c r="G592" s="136" t="s">
        <v>489</v>
      </c>
      <c r="H592" s="136" t="s">
        <v>489</v>
      </c>
      <c r="I592" s="136" t="s">
        <v>489</v>
      </c>
      <c r="J592" s="136" t="s">
        <v>489</v>
      </c>
      <c r="K592" s="146"/>
      <c r="L592" s="136" t="s">
        <v>489</v>
      </c>
      <c r="M592" s="136" t="s">
        <v>489</v>
      </c>
    </row>
    <row r="593" spans="1:13" s="137" customFormat="1" ht="12.75">
      <c r="B593" s="133">
        <v>89</v>
      </c>
      <c r="C593" s="134" t="s">
        <v>565</v>
      </c>
      <c r="D593" s="135">
        <f>SUM(E593:M593)</f>
        <v>0</v>
      </c>
      <c r="E593" s="145"/>
      <c r="F593" s="136" t="s">
        <v>489</v>
      </c>
      <c r="G593" s="154" t="s">
        <v>489</v>
      </c>
      <c r="H593" s="157" t="s">
        <v>489</v>
      </c>
      <c r="I593" s="154" t="s">
        <v>489</v>
      </c>
      <c r="J593" s="154" t="s">
        <v>489</v>
      </c>
      <c r="K593" s="154" t="s">
        <v>489</v>
      </c>
      <c r="L593" s="154" t="s">
        <v>489</v>
      </c>
    </row>
    <row r="594" spans="1:13" s="137" customFormat="1" ht="12.75">
      <c r="B594" s="133">
        <v>98</v>
      </c>
      <c r="C594" s="134" t="s">
        <v>127</v>
      </c>
      <c r="D594" s="135">
        <f>SUM(E594:M594)</f>
        <v>42490.471000000005</v>
      </c>
      <c r="E594" s="146"/>
      <c r="F594" s="136" t="s">
        <v>489</v>
      </c>
      <c r="G594" s="146">
        <v>10803.89</v>
      </c>
      <c r="H594" s="146">
        <v>18890.611000000001</v>
      </c>
      <c r="I594" s="146">
        <v>9689.99</v>
      </c>
      <c r="J594" s="146"/>
      <c r="K594" s="146">
        <v>2622.57</v>
      </c>
      <c r="L594" s="146">
        <v>483.41</v>
      </c>
      <c r="M594" s="146"/>
    </row>
    <row r="595" spans="1:13" s="137" customFormat="1" ht="15">
      <c r="B595" s="133">
        <v>99</v>
      </c>
      <c r="C595" s="134" t="s">
        <v>444</v>
      </c>
      <c r="D595" s="119">
        <f>SUM(E595:F595)</f>
        <v>0</v>
      </c>
      <c r="E595" s="119"/>
      <c r="F595" s="119"/>
      <c r="G595" s="138" t="s">
        <v>489</v>
      </c>
      <c r="H595" s="138" t="s">
        <v>489</v>
      </c>
      <c r="I595" s="138" t="s">
        <v>489</v>
      </c>
      <c r="J595" s="138" t="s">
        <v>489</v>
      </c>
      <c r="K595" s="138" t="s">
        <v>489</v>
      </c>
      <c r="L595" s="138" t="s">
        <v>489</v>
      </c>
      <c r="M595" s="138" t="s">
        <v>489</v>
      </c>
    </row>
    <row r="596" spans="1:13" s="141" customFormat="1" ht="15">
      <c r="A596" s="137"/>
      <c r="B596" s="147"/>
      <c r="C596" s="122" t="s">
        <v>491</v>
      </c>
      <c r="D596" s="140">
        <f t="shared" ref="D596:M596" si="75">SUM(D591:D595)</f>
        <v>42490.471000000005</v>
      </c>
      <c r="E596" s="140">
        <f t="shared" si="75"/>
        <v>0</v>
      </c>
      <c r="F596" s="140">
        <f t="shared" si="75"/>
        <v>0</v>
      </c>
      <c r="G596" s="140">
        <f t="shared" si="75"/>
        <v>10803.89</v>
      </c>
      <c r="H596" s="140">
        <f t="shared" si="75"/>
        <v>18890.611000000001</v>
      </c>
      <c r="I596" s="140">
        <f t="shared" si="75"/>
        <v>9689.99</v>
      </c>
      <c r="J596" s="140">
        <f t="shared" si="75"/>
        <v>0</v>
      </c>
      <c r="K596" s="140">
        <f t="shared" si="75"/>
        <v>2622.57</v>
      </c>
      <c r="L596" s="140">
        <f t="shared" si="75"/>
        <v>483.41</v>
      </c>
      <c r="M596" s="140">
        <f t="shared" si="75"/>
        <v>0</v>
      </c>
    </row>
    <row r="597" spans="1:13" s="137" customFormat="1" ht="12.75">
      <c r="A597" s="141"/>
      <c r="B597" s="152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</row>
    <row r="598" spans="1:13" s="137" customFormat="1" ht="12.75">
      <c r="B598" s="152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</row>
    <row r="599" spans="1:13" s="137" customFormat="1" ht="12.75">
      <c r="B599" s="147" t="s">
        <v>525</v>
      </c>
      <c r="C599" s="134"/>
      <c r="D599" s="134"/>
      <c r="E599" s="134"/>
      <c r="F599" s="134"/>
      <c r="G599" s="134"/>
      <c r="H599" s="134"/>
      <c r="I599" s="144" t="s">
        <v>446</v>
      </c>
      <c r="J599" s="134"/>
      <c r="K599" s="134"/>
      <c r="L599" s="134"/>
      <c r="M599" s="134"/>
    </row>
    <row r="600" spans="1:13" s="137" customFormat="1" ht="12.75">
      <c r="B600" s="133"/>
      <c r="C600" s="134"/>
      <c r="D600" s="134"/>
      <c r="E600" s="144" t="s">
        <v>473</v>
      </c>
      <c r="F600" s="144" t="s">
        <v>474</v>
      </c>
      <c r="G600" s="144" t="s">
        <v>475</v>
      </c>
      <c r="H600" s="144" t="s">
        <v>476</v>
      </c>
      <c r="I600" s="144" t="s">
        <v>477</v>
      </c>
      <c r="J600" s="130" t="s">
        <v>478</v>
      </c>
      <c r="K600" s="144" t="s">
        <v>479</v>
      </c>
      <c r="L600" s="134"/>
      <c r="M600" s="144" t="s">
        <v>480</v>
      </c>
    </row>
    <row r="601" spans="1:13" s="137" customFormat="1" ht="12.75">
      <c r="B601" s="133"/>
      <c r="C601" s="144" t="s">
        <v>481</v>
      </c>
      <c r="D601" s="144" t="s">
        <v>482</v>
      </c>
      <c r="E601" s="144" t="s">
        <v>483</v>
      </c>
      <c r="F601" s="144" t="s">
        <v>483</v>
      </c>
      <c r="G601" s="144" t="s">
        <v>484</v>
      </c>
      <c r="H601" s="144" t="s">
        <v>484</v>
      </c>
      <c r="I601" s="144" t="s">
        <v>485</v>
      </c>
      <c r="J601" s="130" t="s">
        <v>486</v>
      </c>
      <c r="K601" s="144" t="s">
        <v>487</v>
      </c>
      <c r="L601" s="144" t="s">
        <v>459</v>
      </c>
      <c r="M601" s="144" t="s">
        <v>488</v>
      </c>
    </row>
    <row r="602" spans="1:13" s="137" customFormat="1" ht="12.75">
      <c r="B602" s="133"/>
      <c r="C602" s="134"/>
      <c r="D602" s="134"/>
      <c r="E602" s="144" t="str">
        <f>"(0)"</f>
        <v>(0)</v>
      </c>
      <c r="F602" s="144" t="str">
        <f>"(1)"</f>
        <v>(1)</v>
      </c>
      <c r="G602" s="144" t="str">
        <f>"(2)"</f>
        <v>(2)</v>
      </c>
      <c r="H602" s="144" t="str">
        <f>"(3)"</f>
        <v>(3)</v>
      </c>
      <c r="I602" s="144" t="str">
        <f>"(4)"</f>
        <v>(4)</v>
      </c>
      <c r="J602" s="144" t="str">
        <f>"(5)"</f>
        <v>(5)</v>
      </c>
      <c r="K602" s="144" t="str">
        <f>"(7)"</f>
        <v>(7)</v>
      </c>
      <c r="L602" s="144" t="str">
        <f>"(8)"</f>
        <v>(8)</v>
      </c>
      <c r="M602" s="144" t="str">
        <f>"(9)"</f>
        <v>(9)</v>
      </c>
    </row>
    <row r="603" spans="1:13" s="137" customFormat="1" ht="12.75">
      <c r="B603" s="133">
        <v>60</v>
      </c>
      <c r="C603" s="134" t="s">
        <v>190</v>
      </c>
      <c r="D603" s="135">
        <f>SUM(E603:M603)</f>
        <v>0</v>
      </c>
      <c r="E603" s="146"/>
      <c r="F603" s="136" t="s">
        <v>489</v>
      </c>
      <c r="G603" s="146"/>
      <c r="H603" s="146"/>
      <c r="I603" s="146"/>
      <c r="J603" s="146"/>
      <c r="K603" s="146"/>
      <c r="L603" s="146"/>
      <c r="M603" s="146"/>
    </row>
    <row r="604" spans="1:13" s="137" customFormat="1" ht="12.75">
      <c r="B604" s="133">
        <v>83</v>
      </c>
      <c r="C604" s="134" t="s">
        <v>124</v>
      </c>
      <c r="D604" s="135">
        <f>SUM(E604:M604)</f>
        <v>0</v>
      </c>
      <c r="E604" s="146"/>
      <c r="F604" s="136" t="s">
        <v>489</v>
      </c>
      <c r="G604" s="136" t="s">
        <v>489</v>
      </c>
      <c r="H604" s="136" t="s">
        <v>489</v>
      </c>
      <c r="I604" s="136" t="s">
        <v>489</v>
      </c>
      <c r="J604" s="136" t="s">
        <v>489</v>
      </c>
      <c r="K604" s="146"/>
      <c r="L604" s="136" t="s">
        <v>489</v>
      </c>
      <c r="M604" s="136" t="s">
        <v>489</v>
      </c>
    </row>
    <row r="605" spans="1:13" s="137" customFormat="1" ht="12.75">
      <c r="B605" s="133">
        <v>89</v>
      </c>
      <c r="C605" s="134" t="s">
        <v>565</v>
      </c>
      <c r="D605" s="135">
        <f>SUM(E605:M605)</f>
        <v>0</v>
      </c>
      <c r="E605" s="145"/>
      <c r="F605" s="136" t="s">
        <v>489</v>
      </c>
      <c r="G605" s="154" t="s">
        <v>489</v>
      </c>
      <c r="H605" s="157" t="s">
        <v>489</v>
      </c>
      <c r="I605" s="154" t="s">
        <v>489</v>
      </c>
      <c r="J605" s="154" t="s">
        <v>489</v>
      </c>
      <c r="K605" s="154" t="s">
        <v>489</v>
      </c>
      <c r="L605" s="154" t="s">
        <v>489</v>
      </c>
    </row>
    <row r="606" spans="1:13" s="137" customFormat="1" ht="12.75">
      <c r="B606" s="133">
        <v>98</v>
      </c>
      <c r="C606" s="134" t="s">
        <v>127</v>
      </c>
      <c r="D606" s="135">
        <f>SUM(E606:M606)</f>
        <v>287690.37</v>
      </c>
      <c r="E606" s="146">
        <v>1459.41</v>
      </c>
      <c r="F606" s="136" t="s">
        <v>489</v>
      </c>
      <c r="G606" s="146">
        <v>7733.05</v>
      </c>
      <c r="H606" s="146">
        <v>131460.63</v>
      </c>
      <c r="I606" s="146">
        <v>54592.52</v>
      </c>
      <c r="J606" s="146">
        <v>3157.24</v>
      </c>
      <c r="K606" s="146">
        <v>79024.66</v>
      </c>
      <c r="L606" s="146">
        <v>10262.86</v>
      </c>
      <c r="M606" s="146"/>
    </row>
    <row r="607" spans="1:13" s="137" customFormat="1" ht="15">
      <c r="B607" s="133">
        <v>99</v>
      </c>
      <c r="C607" s="134" t="s">
        <v>444</v>
      </c>
      <c r="D607" s="119">
        <f>SUM(E607:F607)</f>
        <v>0</v>
      </c>
      <c r="E607" s="119"/>
      <c r="F607" s="119"/>
      <c r="G607" s="138" t="s">
        <v>489</v>
      </c>
      <c r="H607" s="138" t="s">
        <v>489</v>
      </c>
      <c r="I607" s="138" t="s">
        <v>489</v>
      </c>
      <c r="J607" s="138" t="s">
        <v>489</v>
      </c>
      <c r="K607" s="138" t="s">
        <v>489</v>
      </c>
      <c r="L607" s="138" t="s">
        <v>489</v>
      </c>
      <c r="M607" s="138" t="s">
        <v>489</v>
      </c>
    </row>
    <row r="608" spans="1:13" s="141" customFormat="1" ht="15">
      <c r="A608" s="137"/>
      <c r="B608" s="147"/>
      <c r="C608" s="122" t="s">
        <v>491</v>
      </c>
      <c r="D608" s="140">
        <f t="shared" ref="D608:M608" si="76">SUM(D603:D607)</f>
        <v>287690.37</v>
      </c>
      <c r="E608" s="140">
        <f t="shared" si="76"/>
        <v>1459.41</v>
      </c>
      <c r="F608" s="140">
        <f t="shared" si="76"/>
        <v>0</v>
      </c>
      <c r="G608" s="140">
        <f t="shared" si="76"/>
        <v>7733.05</v>
      </c>
      <c r="H608" s="140">
        <f t="shared" si="76"/>
        <v>131460.63</v>
      </c>
      <c r="I608" s="140">
        <f t="shared" si="76"/>
        <v>54592.52</v>
      </c>
      <c r="J608" s="140">
        <f t="shared" si="76"/>
        <v>3157.24</v>
      </c>
      <c r="K608" s="140">
        <f t="shared" si="76"/>
        <v>79024.66</v>
      </c>
      <c r="L608" s="140">
        <f t="shared" si="76"/>
        <v>10262.86</v>
      </c>
      <c r="M608" s="140">
        <f t="shared" si="76"/>
        <v>0</v>
      </c>
    </row>
    <row r="609" spans="1:13" s="137" customFormat="1" ht="12.75">
      <c r="A609" s="141"/>
      <c r="B609" s="152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</row>
    <row r="610" spans="1:13" s="137" customFormat="1" ht="12.75">
      <c r="B610" s="152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</row>
    <row r="611" spans="1:13" s="137" customFormat="1" ht="12.75">
      <c r="B611" s="150" t="s">
        <v>526</v>
      </c>
      <c r="C611" s="134"/>
      <c r="D611" s="134"/>
      <c r="E611" s="134"/>
      <c r="F611" s="134"/>
      <c r="G611" s="134"/>
      <c r="H611" s="134"/>
      <c r="I611" s="144" t="s">
        <v>446</v>
      </c>
      <c r="J611" s="134"/>
      <c r="K611" s="134"/>
      <c r="L611" s="134"/>
      <c r="M611" s="134"/>
    </row>
    <row r="612" spans="1:13" s="137" customFormat="1" ht="12.75">
      <c r="B612" s="133"/>
      <c r="C612" s="134"/>
      <c r="D612" s="134"/>
      <c r="E612" s="144" t="s">
        <v>473</v>
      </c>
      <c r="F612" s="144" t="s">
        <v>474</v>
      </c>
      <c r="G612" s="144" t="s">
        <v>475</v>
      </c>
      <c r="H612" s="144" t="s">
        <v>476</v>
      </c>
      <c r="I612" s="144" t="s">
        <v>477</v>
      </c>
      <c r="J612" s="130" t="s">
        <v>478</v>
      </c>
      <c r="K612" s="144" t="s">
        <v>479</v>
      </c>
      <c r="L612" s="134"/>
      <c r="M612" s="144" t="s">
        <v>480</v>
      </c>
    </row>
    <row r="613" spans="1:13" s="137" customFormat="1" ht="12.75">
      <c r="B613" s="133"/>
      <c r="C613" s="144" t="s">
        <v>481</v>
      </c>
      <c r="D613" s="144" t="s">
        <v>482</v>
      </c>
      <c r="E613" s="144" t="s">
        <v>483</v>
      </c>
      <c r="F613" s="144" t="s">
        <v>483</v>
      </c>
      <c r="G613" s="144" t="s">
        <v>484</v>
      </c>
      <c r="H613" s="144" t="s">
        <v>484</v>
      </c>
      <c r="I613" s="144" t="s">
        <v>485</v>
      </c>
      <c r="J613" s="130" t="s">
        <v>486</v>
      </c>
      <c r="K613" s="144" t="s">
        <v>487</v>
      </c>
      <c r="L613" s="144" t="s">
        <v>459</v>
      </c>
      <c r="M613" s="144" t="s">
        <v>488</v>
      </c>
    </row>
    <row r="614" spans="1:13" s="137" customFormat="1" ht="12.75">
      <c r="B614" s="133"/>
      <c r="C614" s="134"/>
      <c r="D614" s="134"/>
      <c r="E614" s="144" t="str">
        <f>"(0)"</f>
        <v>(0)</v>
      </c>
      <c r="F614" s="144" t="str">
        <f>"(1)"</f>
        <v>(1)</v>
      </c>
      <c r="G614" s="144" t="str">
        <f>"(2)"</f>
        <v>(2)</v>
      </c>
      <c r="H614" s="144" t="str">
        <f>"(3)"</f>
        <v>(3)</v>
      </c>
      <c r="I614" s="144" t="str">
        <f>"(4)"</f>
        <v>(4)</v>
      </c>
      <c r="J614" s="144" t="str">
        <f>"(5)"</f>
        <v>(5)</v>
      </c>
      <c r="K614" s="144" t="str">
        <f>"(7)"</f>
        <v>(7)</v>
      </c>
      <c r="L614" s="144" t="str">
        <f>"(8)"</f>
        <v>(8)</v>
      </c>
      <c r="M614" s="144" t="str">
        <f>"(9)"</f>
        <v>(9)</v>
      </c>
    </row>
    <row r="615" spans="1:13" s="137" customFormat="1" ht="12.75">
      <c r="B615" s="133">
        <v>60</v>
      </c>
      <c r="C615" s="134" t="s">
        <v>190</v>
      </c>
      <c r="D615" s="135">
        <f>SUM(E615:M615)</f>
        <v>0</v>
      </c>
      <c r="E615" s="146"/>
      <c r="F615" s="136" t="s">
        <v>489</v>
      </c>
      <c r="G615" s="146"/>
      <c r="H615" s="146"/>
      <c r="I615" s="146"/>
      <c r="J615" s="146"/>
      <c r="K615" s="146"/>
      <c r="L615" s="146"/>
      <c r="M615" s="146"/>
    </row>
    <row r="616" spans="1:13" s="137" customFormat="1" ht="12.75">
      <c r="B616" s="133">
        <v>83</v>
      </c>
      <c r="C616" s="134" t="s">
        <v>124</v>
      </c>
      <c r="D616" s="135">
        <f>SUM(E616:M616)</f>
        <v>0</v>
      </c>
      <c r="E616" s="146"/>
      <c r="F616" s="136" t="s">
        <v>489</v>
      </c>
      <c r="G616" s="136" t="s">
        <v>489</v>
      </c>
      <c r="H616" s="136" t="s">
        <v>489</v>
      </c>
      <c r="I616" s="136" t="s">
        <v>489</v>
      </c>
      <c r="J616" s="136" t="s">
        <v>489</v>
      </c>
      <c r="K616" s="146"/>
      <c r="L616" s="136" t="s">
        <v>489</v>
      </c>
      <c r="M616" s="136" t="s">
        <v>489</v>
      </c>
    </row>
    <row r="617" spans="1:13" s="137" customFormat="1" ht="12.75">
      <c r="B617" s="133">
        <v>89</v>
      </c>
      <c r="C617" s="134" t="s">
        <v>565</v>
      </c>
      <c r="D617" s="135">
        <f>SUM(E617:M617)</f>
        <v>0</v>
      </c>
      <c r="E617" s="145"/>
      <c r="F617" s="136" t="s">
        <v>489</v>
      </c>
      <c r="G617" s="154" t="s">
        <v>489</v>
      </c>
      <c r="H617" s="157" t="s">
        <v>489</v>
      </c>
      <c r="I617" s="154" t="s">
        <v>489</v>
      </c>
      <c r="J617" s="154" t="s">
        <v>489</v>
      </c>
      <c r="K617" s="154" t="s">
        <v>489</v>
      </c>
      <c r="L617" s="154" t="s">
        <v>489</v>
      </c>
    </row>
    <row r="618" spans="1:13" s="137" customFormat="1" ht="12.75">
      <c r="B618" s="133">
        <v>98</v>
      </c>
      <c r="C618" s="134" t="s">
        <v>127</v>
      </c>
      <c r="D618" s="135">
        <f>SUM(E618:M618)</f>
        <v>48233.14</v>
      </c>
      <c r="E618" s="146">
        <v>243.12</v>
      </c>
      <c r="F618" s="136" t="s">
        <v>489</v>
      </c>
      <c r="G618" s="146"/>
      <c r="H618" s="146">
        <v>24584.73</v>
      </c>
      <c r="I618" s="146">
        <v>10459.08</v>
      </c>
      <c r="J618" s="146">
        <v>48.87</v>
      </c>
      <c r="K618" s="146">
        <v>10380.48</v>
      </c>
      <c r="L618" s="146">
        <v>2516.86</v>
      </c>
      <c r="M618" s="146"/>
    </row>
    <row r="619" spans="1:13" s="137" customFormat="1" ht="15">
      <c r="B619" s="133">
        <v>99</v>
      </c>
      <c r="C619" s="134" t="s">
        <v>444</v>
      </c>
      <c r="D619" s="119">
        <f>SUM(E619:F619)</f>
        <v>0</v>
      </c>
      <c r="E619" s="119"/>
      <c r="F619" s="119"/>
      <c r="G619" s="138" t="s">
        <v>489</v>
      </c>
      <c r="H619" s="138" t="s">
        <v>489</v>
      </c>
      <c r="I619" s="138" t="s">
        <v>489</v>
      </c>
      <c r="J619" s="138" t="s">
        <v>489</v>
      </c>
      <c r="K619" s="138" t="s">
        <v>489</v>
      </c>
      <c r="L619" s="138" t="s">
        <v>489</v>
      </c>
      <c r="M619" s="138" t="s">
        <v>489</v>
      </c>
    </row>
    <row r="620" spans="1:13" s="141" customFormat="1" ht="15">
      <c r="A620" s="137"/>
      <c r="B620" s="147"/>
      <c r="C620" s="122" t="s">
        <v>491</v>
      </c>
      <c r="D620" s="140">
        <f t="shared" ref="D620:M620" si="77">SUM(D615:D619)</f>
        <v>48233.14</v>
      </c>
      <c r="E620" s="140">
        <f t="shared" si="77"/>
        <v>243.12</v>
      </c>
      <c r="F620" s="140">
        <f t="shared" si="77"/>
        <v>0</v>
      </c>
      <c r="G620" s="140">
        <f t="shared" si="77"/>
        <v>0</v>
      </c>
      <c r="H620" s="140">
        <f t="shared" si="77"/>
        <v>24584.73</v>
      </c>
      <c r="I620" s="140">
        <f t="shared" si="77"/>
        <v>10459.08</v>
      </c>
      <c r="J620" s="140">
        <f t="shared" si="77"/>
        <v>48.87</v>
      </c>
      <c r="K620" s="140">
        <f t="shared" si="77"/>
        <v>10380.48</v>
      </c>
      <c r="L620" s="140">
        <f t="shared" si="77"/>
        <v>2516.86</v>
      </c>
      <c r="M620" s="140">
        <f t="shared" si="77"/>
        <v>0</v>
      </c>
    </row>
    <row r="621" spans="1:13" s="137" customFormat="1" ht="12.75">
      <c r="A621" s="141"/>
      <c r="B621" s="133"/>
      <c r="C621" s="134"/>
      <c r="D621" s="134"/>
      <c r="E621" s="144"/>
      <c r="F621" s="144"/>
      <c r="G621" s="144"/>
      <c r="H621" s="144"/>
      <c r="I621" s="144"/>
      <c r="J621" s="144"/>
      <c r="K621" s="144"/>
      <c r="L621" s="144"/>
      <c r="M621" s="144"/>
    </row>
    <row r="622" spans="1:13" s="137" customFormat="1" ht="12.75">
      <c r="B622" s="133"/>
      <c r="C622" s="134"/>
      <c r="D622" s="134"/>
      <c r="E622" s="144"/>
      <c r="F622" s="144"/>
      <c r="G622" s="144"/>
      <c r="H622" s="144"/>
      <c r="I622" s="144"/>
      <c r="J622" s="144"/>
      <c r="K622" s="144"/>
      <c r="L622" s="144"/>
      <c r="M622" s="144"/>
    </row>
    <row r="623" spans="1:13" s="137" customFormat="1" ht="12.75">
      <c r="B623" s="150" t="s">
        <v>527</v>
      </c>
      <c r="C623" s="134"/>
      <c r="D623" s="134"/>
      <c r="E623" s="134"/>
      <c r="F623" s="134"/>
      <c r="G623" s="134"/>
      <c r="H623" s="134"/>
      <c r="I623" s="144" t="s">
        <v>446</v>
      </c>
      <c r="J623" s="134"/>
      <c r="K623" s="134"/>
      <c r="L623" s="134"/>
      <c r="M623" s="134"/>
    </row>
    <row r="624" spans="1:13" s="137" customFormat="1" ht="12.75">
      <c r="B624" s="133"/>
      <c r="C624" s="134"/>
      <c r="D624" s="134"/>
      <c r="E624" s="144" t="s">
        <v>473</v>
      </c>
      <c r="F624" s="144" t="s">
        <v>474</v>
      </c>
      <c r="G624" s="144" t="s">
        <v>475</v>
      </c>
      <c r="H624" s="144" t="s">
        <v>476</v>
      </c>
      <c r="I624" s="144" t="s">
        <v>477</v>
      </c>
      <c r="J624" s="130" t="s">
        <v>478</v>
      </c>
      <c r="K624" s="144" t="s">
        <v>479</v>
      </c>
      <c r="L624" s="134"/>
      <c r="M624" s="144" t="s">
        <v>480</v>
      </c>
    </row>
    <row r="625" spans="1:13" s="137" customFormat="1" ht="12.75">
      <c r="B625" s="133"/>
      <c r="C625" s="144" t="s">
        <v>481</v>
      </c>
      <c r="D625" s="144" t="s">
        <v>482</v>
      </c>
      <c r="E625" s="144" t="s">
        <v>483</v>
      </c>
      <c r="F625" s="144" t="s">
        <v>483</v>
      </c>
      <c r="G625" s="144" t="s">
        <v>484</v>
      </c>
      <c r="H625" s="144" t="s">
        <v>484</v>
      </c>
      <c r="I625" s="144" t="s">
        <v>485</v>
      </c>
      <c r="J625" s="130" t="s">
        <v>486</v>
      </c>
      <c r="K625" s="144" t="s">
        <v>487</v>
      </c>
      <c r="L625" s="144" t="s">
        <v>459</v>
      </c>
      <c r="M625" s="144" t="s">
        <v>488</v>
      </c>
    </row>
    <row r="626" spans="1:13" s="137" customFormat="1" ht="12.75">
      <c r="B626" s="133"/>
      <c r="C626" s="134"/>
      <c r="D626" s="134"/>
      <c r="E626" s="144" t="str">
        <f>"(0)"</f>
        <v>(0)</v>
      </c>
      <c r="F626" s="144" t="str">
        <f>"(1)"</f>
        <v>(1)</v>
      </c>
      <c r="G626" s="144" t="str">
        <f>"(2)"</f>
        <v>(2)</v>
      </c>
      <c r="H626" s="144" t="str">
        <f>"(3)"</f>
        <v>(3)</v>
      </c>
      <c r="I626" s="144" t="str">
        <f>"(4)"</f>
        <v>(4)</v>
      </c>
      <c r="J626" s="144" t="str">
        <f>"(5)"</f>
        <v>(5)</v>
      </c>
      <c r="K626" s="144" t="str">
        <f>"(7)"</f>
        <v>(7)</v>
      </c>
      <c r="L626" s="144" t="str">
        <f>"(8)"</f>
        <v>(8)</v>
      </c>
      <c r="M626" s="144" t="str">
        <f>"(9)"</f>
        <v>(9)</v>
      </c>
    </row>
    <row r="627" spans="1:13" s="137" customFormat="1" ht="12.75">
      <c r="B627" s="133">
        <v>51</v>
      </c>
      <c r="C627" s="134" t="s">
        <v>439</v>
      </c>
      <c r="D627" s="135">
        <f t="shared" ref="D627:D634" si="78">SUM(E627:M627)</f>
        <v>38936.379999999997</v>
      </c>
      <c r="E627" s="146">
        <v>84.47</v>
      </c>
      <c r="F627" s="136" t="s">
        <v>489</v>
      </c>
      <c r="G627" s="146"/>
      <c r="H627" s="146">
        <v>2418.3200000000002</v>
      </c>
      <c r="I627" s="146">
        <v>854.66</v>
      </c>
      <c r="J627" s="146">
        <v>41.05</v>
      </c>
      <c r="K627" s="146">
        <v>35530.949999999997</v>
      </c>
      <c r="L627" s="146">
        <v>6.93</v>
      </c>
      <c r="M627" s="146"/>
    </row>
    <row r="628" spans="1:13" s="137" customFormat="1" ht="12.75">
      <c r="B628" s="133">
        <v>52</v>
      </c>
      <c r="C628" s="134" t="s">
        <v>184</v>
      </c>
      <c r="D628" s="135">
        <f t="shared" si="78"/>
        <v>0</v>
      </c>
      <c r="E628" s="146"/>
      <c r="F628" s="136" t="s">
        <v>489</v>
      </c>
      <c r="G628" s="146"/>
      <c r="H628" s="146"/>
      <c r="I628" s="146"/>
      <c r="J628" s="146"/>
      <c r="K628" s="146"/>
      <c r="L628" s="146"/>
      <c r="M628" s="146"/>
    </row>
    <row r="629" spans="1:13" s="137" customFormat="1" ht="12.75">
      <c r="B629" s="133">
        <v>53</v>
      </c>
      <c r="C629" s="134" t="s">
        <v>185</v>
      </c>
      <c r="D629" s="135">
        <f t="shared" si="78"/>
        <v>0</v>
      </c>
      <c r="E629" s="146"/>
      <c r="F629" s="136" t="s">
        <v>489</v>
      </c>
      <c r="G629" s="146"/>
      <c r="H629" s="146"/>
      <c r="I629" s="146"/>
      <c r="J629" s="146"/>
      <c r="K629" s="146"/>
      <c r="L629" s="146"/>
      <c r="M629" s="146"/>
    </row>
    <row r="630" spans="1:13" s="137" customFormat="1" ht="12.75">
      <c r="B630" s="133">
        <v>56</v>
      </c>
      <c r="C630" s="134" t="s">
        <v>108</v>
      </c>
      <c r="D630" s="135">
        <f t="shared" si="78"/>
        <v>0</v>
      </c>
      <c r="E630" s="146"/>
      <c r="F630" s="136" t="s">
        <v>489</v>
      </c>
      <c r="G630" s="146"/>
      <c r="H630" s="146"/>
      <c r="I630" s="146"/>
      <c r="J630" s="146"/>
      <c r="K630" s="146"/>
      <c r="L630" s="146"/>
      <c r="M630" s="146"/>
    </row>
    <row r="631" spans="1:13" s="137" customFormat="1" ht="12.75">
      <c r="B631" s="133">
        <v>59</v>
      </c>
      <c r="C631" s="134" t="s">
        <v>490</v>
      </c>
      <c r="D631" s="135">
        <f t="shared" si="78"/>
        <v>0</v>
      </c>
      <c r="E631" s="146"/>
      <c r="F631" s="136" t="s">
        <v>489</v>
      </c>
      <c r="G631" s="146"/>
      <c r="H631" s="146"/>
      <c r="I631" s="146"/>
      <c r="J631" s="146"/>
      <c r="K631" s="146"/>
      <c r="L631" s="146"/>
      <c r="M631" s="146"/>
    </row>
    <row r="632" spans="1:13" s="137" customFormat="1" ht="12.75">
      <c r="B632" s="133">
        <v>60</v>
      </c>
      <c r="C632" s="134" t="s">
        <v>190</v>
      </c>
      <c r="D632" s="135">
        <f t="shared" si="78"/>
        <v>0</v>
      </c>
      <c r="E632" s="146"/>
      <c r="F632" s="136" t="s">
        <v>489</v>
      </c>
      <c r="G632" s="146"/>
      <c r="H632" s="146"/>
      <c r="I632" s="146"/>
      <c r="J632" s="146"/>
      <c r="K632" s="146"/>
      <c r="L632" s="146"/>
      <c r="M632" s="146"/>
    </row>
    <row r="633" spans="1:13" s="137" customFormat="1" ht="12.75">
      <c r="B633" s="133">
        <v>83</v>
      </c>
      <c r="C633" s="134" t="s">
        <v>124</v>
      </c>
      <c r="D633" s="135">
        <f t="shared" si="78"/>
        <v>0</v>
      </c>
      <c r="E633" s="146"/>
      <c r="F633" s="136" t="s">
        <v>489</v>
      </c>
      <c r="G633" s="136" t="s">
        <v>489</v>
      </c>
      <c r="H633" s="136" t="s">
        <v>489</v>
      </c>
      <c r="I633" s="136" t="s">
        <v>489</v>
      </c>
      <c r="J633" s="136" t="s">
        <v>489</v>
      </c>
      <c r="K633" s="146"/>
      <c r="L633" s="136" t="s">
        <v>489</v>
      </c>
      <c r="M633" s="136" t="s">
        <v>489</v>
      </c>
    </row>
    <row r="634" spans="1:13" s="137" customFormat="1" ht="12.75">
      <c r="B634" s="133">
        <v>89</v>
      </c>
      <c r="C634" s="134" t="s">
        <v>565</v>
      </c>
      <c r="D634" s="135">
        <f t="shared" si="78"/>
        <v>0</v>
      </c>
      <c r="E634" s="145"/>
      <c r="F634" s="136" t="s">
        <v>489</v>
      </c>
      <c r="G634" s="154" t="s">
        <v>489</v>
      </c>
      <c r="H634" s="157" t="s">
        <v>489</v>
      </c>
      <c r="I634" s="154" t="s">
        <v>489</v>
      </c>
      <c r="J634" s="154" t="s">
        <v>489</v>
      </c>
      <c r="K634" s="154" t="s">
        <v>489</v>
      </c>
      <c r="L634" s="154" t="s">
        <v>489</v>
      </c>
    </row>
    <row r="635" spans="1:13" s="137" customFormat="1" ht="15">
      <c r="B635" s="133">
        <v>99</v>
      </c>
      <c r="C635" s="134" t="s">
        <v>444</v>
      </c>
      <c r="D635" s="119">
        <f>SUM(E635:F635)</f>
        <v>0</v>
      </c>
      <c r="E635" s="119"/>
      <c r="F635" s="119"/>
      <c r="G635" s="138" t="s">
        <v>489</v>
      </c>
      <c r="H635" s="138" t="s">
        <v>489</v>
      </c>
      <c r="I635" s="138" t="s">
        <v>489</v>
      </c>
      <c r="J635" s="138" t="s">
        <v>489</v>
      </c>
      <c r="K635" s="138" t="s">
        <v>489</v>
      </c>
      <c r="L635" s="138" t="s">
        <v>489</v>
      </c>
      <c r="M635" s="138" t="s">
        <v>489</v>
      </c>
    </row>
    <row r="636" spans="1:13" s="141" customFormat="1" ht="15">
      <c r="A636" s="137"/>
      <c r="B636" s="147"/>
      <c r="C636" s="122" t="s">
        <v>491</v>
      </c>
      <c r="D636" s="140">
        <f t="shared" ref="D636:M636" si="79">SUM(D627:D635)</f>
        <v>38936.379999999997</v>
      </c>
      <c r="E636" s="140">
        <f t="shared" si="79"/>
        <v>84.47</v>
      </c>
      <c r="F636" s="140">
        <f t="shared" si="79"/>
        <v>0</v>
      </c>
      <c r="G636" s="140">
        <f t="shared" si="79"/>
        <v>0</v>
      </c>
      <c r="H636" s="140">
        <f t="shared" si="79"/>
        <v>2418.3200000000002</v>
      </c>
      <c r="I636" s="140">
        <f t="shared" si="79"/>
        <v>854.66</v>
      </c>
      <c r="J636" s="140">
        <f t="shared" si="79"/>
        <v>41.05</v>
      </c>
      <c r="K636" s="140">
        <f t="shared" si="79"/>
        <v>35530.949999999997</v>
      </c>
      <c r="L636" s="140">
        <f t="shared" si="79"/>
        <v>6.93</v>
      </c>
      <c r="M636" s="140">
        <f t="shared" si="79"/>
        <v>0</v>
      </c>
    </row>
    <row r="637" spans="1:13" s="137" customFormat="1" ht="12.75">
      <c r="A637" s="141"/>
      <c r="B637" s="133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</row>
    <row r="638" spans="1:13" s="137" customFormat="1" ht="12.75">
      <c r="B638" s="133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</row>
    <row r="639" spans="1:13" s="137" customFormat="1" ht="12.75">
      <c r="B639" s="150" t="s">
        <v>528</v>
      </c>
      <c r="C639" s="134"/>
      <c r="D639" s="134"/>
      <c r="E639" s="134"/>
      <c r="F639" s="134"/>
      <c r="G639" s="134"/>
      <c r="H639" s="134"/>
      <c r="I639" s="144" t="s">
        <v>446</v>
      </c>
      <c r="J639" s="134"/>
      <c r="K639" s="134"/>
      <c r="L639" s="134"/>
      <c r="M639" s="134"/>
    </row>
    <row r="640" spans="1:13" s="137" customFormat="1" ht="12.75">
      <c r="B640" s="133"/>
      <c r="C640" s="134"/>
      <c r="D640" s="134"/>
      <c r="E640" s="144" t="s">
        <v>473</v>
      </c>
      <c r="F640" s="144" t="s">
        <v>474</v>
      </c>
      <c r="G640" s="144" t="s">
        <v>475</v>
      </c>
      <c r="H640" s="144" t="s">
        <v>476</v>
      </c>
      <c r="I640" s="144" t="s">
        <v>477</v>
      </c>
      <c r="J640" s="130" t="s">
        <v>478</v>
      </c>
      <c r="K640" s="144" t="s">
        <v>479</v>
      </c>
      <c r="L640" s="134"/>
      <c r="M640" s="144" t="s">
        <v>480</v>
      </c>
    </row>
    <row r="641" spans="1:13" s="137" customFormat="1" ht="12.75">
      <c r="B641" s="133"/>
      <c r="C641" s="144" t="s">
        <v>481</v>
      </c>
      <c r="D641" s="144" t="s">
        <v>482</v>
      </c>
      <c r="E641" s="144" t="s">
        <v>483</v>
      </c>
      <c r="F641" s="144" t="s">
        <v>483</v>
      </c>
      <c r="G641" s="144" t="s">
        <v>484</v>
      </c>
      <c r="H641" s="144" t="s">
        <v>484</v>
      </c>
      <c r="I641" s="144" t="s">
        <v>485</v>
      </c>
      <c r="J641" s="130" t="s">
        <v>486</v>
      </c>
      <c r="K641" s="144" t="s">
        <v>487</v>
      </c>
      <c r="L641" s="144" t="s">
        <v>459</v>
      </c>
      <c r="M641" s="144" t="s">
        <v>488</v>
      </c>
    </row>
    <row r="642" spans="1:13" s="137" customFormat="1" ht="12.75">
      <c r="B642" s="133"/>
      <c r="C642" s="134"/>
      <c r="D642" s="134"/>
      <c r="E642" s="144" t="str">
        <f>"(0)"</f>
        <v>(0)</v>
      </c>
      <c r="F642" s="144" t="str">
        <f>"(1)"</f>
        <v>(1)</v>
      </c>
      <c r="G642" s="144" t="str">
        <f>"(2)"</f>
        <v>(2)</v>
      </c>
      <c r="H642" s="144" t="str">
        <f>"(3)"</f>
        <v>(3)</v>
      </c>
      <c r="I642" s="144" t="str">
        <f>"(4)"</f>
        <v>(4)</v>
      </c>
      <c r="J642" s="144" t="str">
        <f>"(5)"</f>
        <v>(5)</v>
      </c>
      <c r="K642" s="144" t="str">
        <f>"(7)"</f>
        <v>(7)</v>
      </c>
      <c r="L642" s="144" t="str">
        <f>"(8)"</f>
        <v>(8)</v>
      </c>
      <c r="M642" s="144" t="str">
        <f>"(9)"</f>
        <v>(9)</v>
      </c>
    </row>
    <row r="643" spans="1:13" s="137" customFormat="1" ht="12.75">
      <c r="B643" s="133">
        <v>60</v>
      </c>
      <c r="C643" s="134" t="s">
        <v>190</v>
      </c>
      <c r="D643" s="135">
        <f>SUM(E643:M643)</f>
        <v>0</v>
      </c>
      <c r="E643" s="146"/>
      <c r="F643" s="136" t="s">
        <v>489</v>
      </c>
      <c r="G643" s="146"/>
      <c r="H643" s="146"/>
      <c r="I643" s="146"/>
      <c r="J643" s="146"/>
      <c r="K643" s="146"/>
      <c r="L643" s="146"/>
      <c r="M643" s="146"/>
    </row>
    <row r="644" spans="1:13" s="137" customFormat="1" ht="12.75">
      <c r="B644" s="133">
        <v>83</v>
      </c>
      <c r="C644" s="134" t="s">
        <v>124</v>
      </c>
      <c r="D644" s="135">
        <f>SUM(E644:M644)</f>
        <v>0</v>
      </c>
      <c r="E644" s="146"/>
      <c r="F644" s="136" t="s">
        <v>489</v>
      </c>
      <c r="G644" s="136" t="s">
        <v>489</v>
      </c>
      <c r="H644" s="136" t="s">
        <v>489</v>
      </c>
      <c r="I644" s="136" t="s">
        <v>489</v>
      </c>
      <c r="J644" s="136" t="s">
        <v>489</v>
      </c>
      <c r="K644" s="146"/>
      <c r="L644" s="136" t="s">
        <v>489</v>
      </c>
      <c r="M644" s="136" t="s">
        <v>489</v>
      </c>
    </row>
    <row r="645" spans="1:13" s="137" customFormat="1" ht="12.75">
      <c r="B645" s="133">
        <v>89</v>
      </c>
      <c r="C645" s="134" t="s">
        <v>565</v>
      </c>
      <c r="D645" s="135">
        <f>SUM(E645:M645)</f>
        <v>0</v>
      </c>
      <c r="E645" s="145"/>
      <c r="F645" s="136" t="s">
        <v>489</v>
      </c>
      <c r="G645" s="154" t="s">
        <v>489</v>
      </c>
      <c r="H645" s="157" t="s">
        <v>489</v>
      </c>
      <c r="I645" s="154" t="s">
        <v>489</v>
      </c>
      <c r="J645" s="154" t="s">
        <v>489</v>
      </c>
      <c r="K645" s="154" t="s">
        <v>489</v>
      </c>
      <c r="L645" s="154" t="s">
        <v>489</v>
      </c>
    </row>
    <row r="646" spans="1:13" s="137" customFormat="1" ht="12.75">
      <c r="B646" s="133">
        <v>98</v>
      </c>
      <c r="C646" s="134" t="s">
        <v>127</v>
      </c>
      <c r="D646" s="135">
        <f>SUM(E646:M646)</f>
        <v>0</v>
      </c>
      <c r="E646" s="146"/>
      <c r="F646" s="136" t="s">
        <v>489</v>
      </c>
      <c r="G646" s="146"/>
      <c r="H646" s="146"/>
      <c r="I646" s="146"/>
      <c r="J646" s="146"/>
      <c r="K646" s="146"/>
      <c r="L646" s="146"/>
      <c r="M646" s="146"/>
    </row>
    <row r="647" spans="1:13" s="137" customFormat="1" ht="15">
      <c r="B647" s="133">
        <v>99</v>
      </c>
      <c r="C647" s="134" t="s">
        <v>444</v>
      </c>
      <c r="D647" s="119">
        <f>SUM(E647:F647)</f>
        <v>0</v>
      </c>
      <c r="E647" s="119"/>
      <c r="F647" s="119"/>
      <c r="G647" s="138" t="s">
        <v>489</v>
      </c>
      <c r="H647" s="138" t="s">
        <v>489</v>
      </c>
      <c r="I647" s="138" t="s">
        <v>489</v>
      </c>
      <c r="J647" s="138" t="s">
        <v>489</v>
      </c>
      <c r="K647" s="138" t="s">
        <v>489</v>
      </c>
      <c r="L647" s="138" t="s">
        <v>489</v>
      </c>
      <c r="M647" s="138" t="s">
        <v>489</v>
      </c>
    </row>
    <row r="648" spans="1:13" s="141" customFormat="1" ht="15">
      <c r="A648" s="137"/>
      <c r="B648" s="147"/>
      <c r="C648" s="122" t="s">
        <v>491</v>
      </c>
      <c r="D648" s="140">
        <f t="shared" ref="D648:M648" si="80">SUM(D643:D647)</f>
        <v>0</v>
      </c>
      <c r="E648" s="140">
        <f t="shared" si="80"/>
        <v>0</v>
      </c>
      <c r="F648" s="140">
        <f t="shared" si="80"/>
        <v>0</v>
      </c>
      <c r="G648" s="140">
        <f t="shared" si="80"/>
        <v>0</v>
      </c>
      <c r="H648" s="140">
        <f t="shared" si="80"/>
        <v>0</v>
      </c>
      <c r="I648" s="140">
        <f t="shared" si="80"/>
        <v>0</v>
      </c>
      <c r="J648" s="140">
        <f t="shared" si="80"/>
        <v>0</v>
      </c>
      <c r="K648" s="140">
        <f t="shared" si="80"/>
        <v>0</v>
      </c>
      <c r="L648" s="140">
        <f t="shared" si="80"/>
        <v>0</v>
      </c>
      <c r="M648" s="140">
        <f t="shared" si="80"/>
        <v>0</v>
      </c>
    </row>
    <row r="649" spans="1:13" s="137" customFormat="1" ht="12.75">
      <c r="A649" s="141"/>
      <c r="B649" s="133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</row>
    <row r="650" spans="1:13" s="137" customFormat="1" ht="12.75">
      <c r="B650" s="133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</row>
    <row r="651" spans="1:13" s="137" customFormat="1" ht="12.75">
      <c r="B651" s="150" t="s">
        <v>529</v>
      </c>
      <c r="C651" s="134"/>
      <c r="D651" s="134"/>
      <c r="E651" s="134"/>
      <c r="F651" s="134"/>
      <c r="G651" s="134"/>
      <c r="H651" s="134"/>
      <c r="I651" s="144" t="s">
        <v>446</v>
      </c>
      <c r="J651" s="134"/>
      <c r="K651" s="134"/>
      <c r="L651" s="134"/>
      <c r="M651" s="134"/>
    </row>
    <row r="652" spans="1:13" s="137" customFormat="1" ht="12.75">
      <c r="B652" s="133"/>
      <c r="C652" s="134"/>
      <c r="D652" s="134"/>
      <c r="E652" s="144" t="s">
        <v>473</v>
      </c>
      <c r="F652" s="144" t="s">
        <v>474</v>
      </c>
      <c r="G652" s="144" t="s">
        <v>475</v>
      </c>
      <c r="H652" s="144" t="s">
        <v>476</v>
      </c>
      <c r="I652" s="144" t="s">
        <v>477</v>
      </c>
      <c r="J652" s="130" t="s">
        <v>478</v>
      </c>
      <c r="K652" s="144" t="s">
        <v>479</v>
      </c>
      <c r="L652" s="134"/>
      <c r="M652" s="144" t="s">
        <v>480</v>
      </c>
    </row>
    <row r="653" spans="1:13" s="137" customFormat="1" ht="12.75">
      <c r="B653" s="133"/>
      <c r="C653" s="144" t="s">
        <v>481</v>
      </c>
      <c r="D653" s="144" t="s">
        <v>482</v>
      </c>
      <c r="E653" s="144" t="s">
        <v>483</v>
      </c>
      <c r="F653" s="144" t="s">
        <v>483</v>
      </c>
      <c r="G653" s="144" t="s">
        <v>484</v>
      </c>
      <c r="H653" s="144" t="s">
        <v>484</v>
      </c>
      <c r="I653" s="144" t="s">
        <v>485</v>
      </c>
      <c r="J653" s="130" t="s">
        <v>486</v>
      </c>
      <c r="K653" s="144" t="s">
        <v>487</v>
      </c>
      <c r="L653" s="144" t="s">
        <v>459</v>
      </c>
      <c r="M653" s="144" t="s">
        <v>488</v>
      </c>
    </row>
    <row r="654" spans="1:13" s="137" customFormat="1" ht="12.75">
      <c r="B654" s="133"/>
      <c r="C654" s="134"/>
      <c r="D654" s="134"/>
      <c r="E654" s="144" t="str">
        <f>"(0)"</f>
        <v>(0)</v>
      </c>
      <c r="F654" s="144" t="str">
        <f>"(1)"</f>
        <v>(1)</v>
      </c>
      <c r="G654" s="144" t="str">
        <f>"(2)"</f>
        <v>(2)</v>
      </c>
      <c r="H654" s="144" t="str">
        <f>"(3)"</f>
        <v>(3)</v>
      </c>
      <c r="I654" s="144" t="str">
        <f>"(4)"</f>
        <v>(4)</v>
      </c>
      <c r="J654" s="144" t="str">
        <f>"(5)"</f>
        <v>(5)</v>
      </c>
      <c r="K654" s="144" t="str">
        <f>"(7)"</f>
        <v>(7)</v>
      </c>
      <c r="L654" s="144" t="str">
        <f>"(8)"</f>
        <v>(8)</v>
      </c>
      <c r="M654" s="144" t="str">
        <f>"(9)"</f>
        <v>(9)</v>
      </c>
    </row>
    <row r="655" spans="1:13" s="137" customFormat="1" ht="12.75">
      <c r="B655" s="133">
        <v>21</v>
      </c>
      <c r="C655" s="134" t="s">
        <v>175</v>
      </c>
      <c r="D655" s="135">
        <f t="shared" ref="D655:D660" si="81">SUM(E655:M655)</f>
        <v>0</v>
      </c>
      <c r="E655" s="146"/>
      <c r="F655" s="136" t="s">
        <v>489</v>
      </c>
      <c r="G655" s="146"/>
      <c r="H655" s="146"/>
      <c r="I655" s="146"/>
      <c r="J655" s="146"/>
      <c r="K655" s="146"/>
      <c r="L655" s="146"/>
      <c r="M655" s="146"/>
    </row>
    <row r="656" spans="1:13" s="137" customFormat="1" ht="12.75">
      <c r="B656" s="133">
        <v>27</v>
      </c>
      <c r="C656" s="134" t="s">
        <v>182</v>
      </c>
      <c r="D656" s="135">
        <f t="shared" si="81"/>
        <v>0</v>
      </c>
      <c r="E656" s="146"/>
      <c r="F656" s="136" t="s">
        <v>489</v>
      </c>
      <c r="G656" s="146"/>
      <c r="H656" s="146"/>
      <c r="I656" s="146"/>
      <c r="J656" s="146"/>
      <c r="K656" s="146"/>
      <c r="L656" s="146"/>
      <c r="M656" s="146"/>
    </row>
    <row r="657" spans="1:13" s="137" customFormat="1" ht="12.75">
      <c r="B657" s="133">
        <v>60</v>
      </c>
      <c r="C657" s="134" t="s">
        <v>190</v>
      </c>
      <c r="D657" s="135">
        <f t="shared" si="81"/>
        <v>0</v>
      </c>
      <c r="E657" s="146"/>
      <c r="F657" s="136" t="s">
        <v>489</v>
      </c>
      <c r="G657" s="146"/>
      <c r="H657" s="146"/>
      <c r="I657" s="146"/>
      <c r="J657" s="146"/>
      <c r="K657" s="146"/>
      <c r="L657" s="146"/>
      <c r="M657" s="146"/>
    </row>
    <row r="658" spans="1:13" s="137" customFormat="1" ht="12.75">
      <c r="B658" s="133">
        <v>83</v>
      </c>
      <c r="C658" s="134" t="s">
        <v>124</v>
      </c>
      <c r="D658" s="135">
        <f t="shared" si="81"/>
        <v>0</v>
      </c>
      <c r="E658" s="146"/>
      <c r="F658" s="136" t="s">
        <v>489</v>
      </c>
      <c r="G658" s="136" t="s">
        <v>489</v>
      </c>
      <c r="H658" s="136" t="s">
        <v>489</v>
      </c>
      <c r="I658" s="136" t="s">
        <v>489</v>
      </c>
      <c r="J658" s="136" t="s">
        <v>489</v>
      </c>
      <c r="K658" s="146"/>
      <c r="L658" s="136" t="s">
        <v>489</v>
      </c>
      <c r="M658" s="136" t="s">
        <v>489</v>
      </c>
    </row>
    <row r="659" spans="1:13" s="137" customFormat="1" ht="12.75">
      <c r="B659" s="133">
        <v>89</v>
      </c>
      <c r="C659" s="134" t="s">
        <v>565</v>
      </c>
      <c r="D659" s="135">
        <f t="shared" si="81"/>
        <v>0</v>
      </c>
      <c r="E659" s="145"/>
      <c r="F659" s="136" t="s">
        <v>489</v>
      </c>
      <c r="G659" s="154" t="s">
        <v>489</v>
      </c>
      <c r="H659" s="157" t="s">
        <v>489</v>
      </c>
      <c r="I659" s="154" t="s">
        <v>489</v>
      </c>
      <c r="J659" s="154" t="s">
        <v>489</v>
      </c>
      <c r="K659" s="154" t="s">
        <v>489</v>
      </c>
      <c r="L659" s="154" t="s">
        <v>489</v>
      </c>
    </row>
    <row r="660" spans="1:13" s="137" customFormat="1" ht="12.75">
      <c r="B660" s="133">
        <v>98</v>
      </c>
      <c r="C660" s="134" t="s">
        <v>127</v>
      </c>
      <c r="D660" s="135">
        <f t="shared" si="81"/>
        <v>253633.45</v>
      </c>
      <c r="E660" s="146">
        <v>816.44</v>
      </c>
      <c r="F660" s="136" t="s">
        <v>489</v>
      </c>
      <c r="G660" s="146"/>
      <c r="H660" s="146">
        <v>152533.47</v>
      </c>
      <c r="I660" s="146">
        <v>43621.56</v>
      </c>
      <c r="J660" s="146">
        <v>3696.84</v>
      </c>
      <c r="K660" s="146">
        <v>41368.89</v>
      </c>
      <c r="L660" s="146">
        <v>11596.25</v>
      </c>
      <c r="M660" s="146"/>
    </row>
    <row r="661" spans="1:13" s="137" customFormat="1" ht="15">
      <c r="B661" s="133">
        <v>99</v>
      </c>
      <c r="C661" s="134" t="s">
        <v>444</v>
      </c>
      <c r="D661" s="119">
        <f>SUM(E661:F661)</f>
        <v>0</v>
      </c>
      <c r="E661" s="119"/>
      <c r="F661" s="119"/>
      <c r="G661" s="138" t="s">
        <v>489</v>
      </c>
      <c r="H661" s="138" t="s">
        <v>489</v>
      </c>
      <c r="I661" s="138" t="s">
        <v>489</v>
      </c>
      <c r="J661" s="138" t="s">
        <v>489</v>
      </c>
      <c r="K661" s="138" t="s">
        <v>489</v>
      </c>
      <c r="L661" s="138" t="s">
        <v>489</v>
      </c>
      <c r="M661" s="138" t="s">
        <v>489</v>
      </c>
    </row>
    <row r="662" spans="1:13" s="141" customFormat="1" ht="15">
      <c r="A662" s="137"/>
      <c r="B662" s="147"/>
      <c r="C662" s="122" t="s">
        <v>491</v>
      </c>
      <c r="D662" s="140">
        <f t="shared" ref="D662:M662" si="82">SUM(D655:D661)</f>
        <v>253633.45</v>
      </c>
      <c r="E662" s="140">
        <f t="shared" si="82"/>
        <v>816.44</v>
      </c>
      <c r="F662" s="140">
        <f t="shared" si="82"/>
        <v>0</v>
      </c>
      <c r="G662" s="140">
        <f t="shared" si="82"/>
        <v>0</v>
      </c>
      <c r="H662" s="140">
        <f t="shared" si="82"/>
        <v>152533.47</v>
      </c>
      <c r="I662" s="140">
        <f t="shared" si="82"/>
        <v>43621.56</v>
      </c>
      <c r="J662" s="140">
        <f t="shared" si="82"/>
        <v>3696.84</v>
      </c>
      <c r="K662" s="140">
        <f t="shared" si="82"/>
        <v>41368.89</v>
      </c>
      <c r="L662" s="140">
        <f t="shared" si="82"/>
        <v>11596.25</v>
      </c>
      <c r="M662" s="140">
        <f t="shared" si="82"/>
        <v>0</v>
      </c>
    </row>
    <row r="663" spans="1:13" s="137" customFormat="1" ht="12.75">
      <c r="A663" s="141"/>
      <c r="B663" s="133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</row>
    <row r="664" spans="1:13" s="137" customFormat="1" ht="12.75">
      <c r="B664" s="133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</row>
    <row r="665" spans="1:13" s="137" customFormat="1" ht="12.75">
      <c r="B665" s="150" t="s">
        <v>530</v>
      </c>
      <c r="C665" s="134"/>
      <c r="D665" s="134"/>
      <c r="E665" s="134"/>
      <c r="F665" s="153"/>
      <c r="G665" s="153"/>
      <c r="H665" s="134"/>
      <c r="I665" s="144" t="s">
        <v>446</v>
      </c>
      <c r="J665" s="134"/>
      <c r="K665" s="134"/>
      <c r="L665" s="134"/>
      <c r="M665" s="134"/>
    </row>
    <row r="666" spans="1:13" s="137" customFormat="1" ht="12.75">
      <c r="B666" s="133"/>
      <c r="C666" s="134"/>
      <c r="D666" s="134"/>
      <c r="E666" s="144" t="s">
        <v>473</v>
      </c>
      <c r="F666" s="144" t="s">
        <v>474</v>
      </c>
      <c r="G666" s="144" t="s">
        <v>475</v>
      </c>
      <c r="H666" s="144" t="s">
        <v>476</v>
      </c>
      <c r="I666" s="144" t="s">
        <v>477</v>
      </c>
      <c r="J666" s="130" t="s">
        <v>478</v>
      </c>
      <c r="K666" s="144" t="s">
        <v>479</v>
      </c>
      <c r="L666" s="134"/>
      <c r="M666" s="144" t="s">
        <v>480</v>
      </c>
    </row>
    <row r="667" spans="1:13" s="137" customFormat="1" ht="12.75">
      <c r="B667" s="133"/>
      <c r="C667" s="144" t="s">
        <v>481</v>
      </c>
      <c r="D667" s="144" t="s">
        <v>482</v>
      </c>
      <c r="E667" s="144" t="s">
        <v>483</v>
      </c>
      <c r="F667" s="144" t="s">
        <v>483</v>
      </c>
      <c r="G667" s="144" t="s">
        <v>484</v>
      </c>
      <c r="H667" s="144" t="s">
        <v>484</v>
      </c>
      <c r="I667" s="144" t="s">
        <v>485</v>
      </c>
      <c r="J667" s="130" t="s">
        <v>486</v>
      </c>
      <c r="K667" s="144" t="s">
        <v>487</v>
      </c>
      <c r="L667" s="144" t="s">
        <v>459</v>
      </c>
      <c r="M667" s="144" t="s">
        <v>488</v>
      </c>
    </row>
    <row r="668" spans="1:13" s="137" customFormat="1" ht="12.75">
      <c r="B668" s="133"/>
      <c r="C668" s="134"/>
      <c r="D668" s="134"/>
      <c r="E668" s="144" t="str">
        <f>"(0)"</f>
        <v>(0)</v>
      </c>
      <c r="F668" s="144" t="str">
        <f>"(1)"</f>
        <v>(1)</v>
      </c>
      <c r="G668" s="144" t="str">
        <f>"(2)"</f>
        <v>(2)</v>
      </c>
      <c r="H668" s="144" t="str">
        <f>"(3)"</f>
        <v>(3)</v>
      </c>
      <c r="I668" s="144" t="str">
        <f>"(4)"</f>
        <v>(4)</v>
      </c>
      <c r="J668" s="144" t="str">
        <f>"(5)"</f>
        <v>(5)</v>
      </c>
      <c r="K668" s="144" t="str">
        <f>"(7)"</f>
        <v>(7)</v>
      </c>
      <c r="L668" s="144" t="str">
        <f>"(8)"</f>
        <v>(8)</v>
      </c>
      <c r="M668" s="144" t="str">
        <f>"(9)"</f>
        <v>(9)</v>
      </c>
    </row>
    <row r="669" spans="1:13" s="137" customFormat="1" ht="12.75">
      <c r="B669" s="133">
        <v>60</v>
      </c>
      <c r="C669" s="134" t="s">
        <v>190</v>
      </c>
      <c r="D669" s="135">
        <f>SUM(E669:M669)</f>
        <v>0</v>
      </c>
      <c r="E669" s="146"/>
      <c r="F669" s="136" t="s">
        <v>489</v>
      </c>
      <c r="G669" s="146"/>
      <c r="H669" s="146"/>
      <c r="I669" s="146"/>
      <c r="J669" s="146"/>
      <c r="K669" s="146"/>
      <c r="L669" s="146"/>
      <c r="M669" s="146"/>
    </row>
    <row r="670" spans="1:13" s="137" customFormat="1" ht="12.75">
      <c r="B670" s="133">
        <v>83</v>
      </c>
      <c r="C670" s="134" t="s">
        <v>124</v>
      </c>
      <c r="D670" s="135">
        <f>SUM(E670:M670)</f>
        <v>0</v>
      </c>
      <c r="E670" s="146"/>
      <c r="F670" s="136" t="s">
        <v>489</v>
      </c>
      <c r="G670" s="136" t="s">
        <v>489</v>
      </c>
      <c r="H670" s="136" t="s">
        <v>489</v>
      </c>
      <c r="I670" s="136" t="s">
        <v>489</v>
      </c>
      <c r="J670" s="154" t="s">
        <v>489</v>
      </c>
      <c r="K670" s="146"/>
      <c r="L670" s="136" t="s">
        <v>489</v>
      </c>
      <c r="M670" s="136" t="s">
        <v>489</v>
      </c>
    </row>
    <row r="671" spans="1:13" s="137" customFormat="1" ht="12.75">
      <c r="B671" s="133">
        <v>89</v>
      </c>
      <c r="C671" s="134" t="s">
        <v>565</v>
      </c>
      <c r="D671" s="135">
        <f>SUM(E671:M671)</f>
        <v>0</v>
      </c>
      <c r="E671" s="145"/>
      <c r="F671" s="136" t="s">
        <v>489</v>
      </c>
      <c r="G671" s="154" t="s">
        <v>489</v>
      </c>
      <c r="H671" s="157" t="s">
        <v>489</v>
      </c>
      <c r="I671" s="154" t="s">
        <v>489</v>
      </c>
      <c r="J671" s="154" t="s">
        <v>489</v>
      </c>
      <c r="K671" s="154" t="s">
        <v>489</v>
      </c>
      <c r="L671" s="154" t="s">
        <v>489</v>
      </c>
    </row>
    <row r="672" spans="1:13" s="137" customFormat="1" ht="12.75">
      <c r="B672" s="133">
        <v>98</v>
      </c>
      <c r="C672" s="134" t="s">
        <v>127</v>
      </c>
      <c r="D672" s="135">
        <f>SUM(E672:M672)</f>
        <v>31613.46</v>
      </c>
      <c r="E672" s="146"/>
      <c r="F672" s="136" t="s">
        <v>489</v>
      </c>
      <c r="G672" s="146"/>
      <c r="H672" s="146"/>
      <c r="I672" s="146"/>
      <c r="J672" s="146"/>
      <c r="K672" s="146">
        <v>31613.46</v>
      </c>
      <c r="L672" s="146"/>
      <c r="M672" s="146"/>
    </row>
    <row r="673" spans="1:13" s="137" customFormat="1" ht="15">
      <c r="B673" s="133">
        <v>99</v>
      </c>
      <c r="C673" s="134" t="s">
        <v>444</v>
      </c>
      <c r="D673" s="119">
        <f>SUM(E673:F673)</f>
        <v>0</v>
      </c>
      <c r="E673" s="119"/>
      <c r="F673" s="119"/>
      <c r="G673" s="138" t="s">
        <v>489</v>
      </c>
      <c r="H673" s="138" t="s">
        <v>489</v>
      </c>
      <c r="I673" s="138" t="s">
        <v>489</v>
      </c>
      <c r="J673" s="138" t="s">
        <v>489</v>
      </c>
      <c r="K673" s="138" t="s">
        <v>489</v>
      </c>
      <c r="L673" s="138" t="s">
        <v>489</v>
      </c>
      <c r="M673" s="138" t="s">
        <v>489</v>
      </c>
    </row>
    <row r="674" spans="1:13" s="141" customFormat="1" ht="15">
      <c r="A674" s="137"/>
      <c r="B674" s="147"/>
      <c r="C674" s="122" t="s">
        <v>491</v>
      </c>
      <c r="D674" s="140">
        <f t="shared" ref="D674:M674" si="83">SUM(D669:D673)</f>
        <v>31613.46</v>
      </c>
      <c r="E674" s="140">
        <f t="shared" si="83"/>
        <v>0</v>
      </c>
      <c r="F674" s="140">
        <f t="shared" si="83"/>
        <v>0</v>
      </c>
      <c r="G674" s="140">
        <f t="shared" si="83"/>
        <v>0</v>
      </c>
      <c r="H674" s="140">
        <f t="shared" si="83"/>
        <v>0</v>
      </c>
      <c r="I674" s="140">
        <f t="shared" si="83"/>
        <v>0</v>
      </c>
      <c r="J674" s="140">
        <f t="shared" si="83"/>
        <v>0</v>
      </c>
      <c r="K674" s="140">
        <f t="shared" si="83"/>
        <v>31613.46</v>
      </c>
      <c r="L674" s="140">
        <f t="shared" si="83"/>
        <v>0</v>
      </c>
      <c r="M674" s="140">
        <f t="shared" si="83"/>
        <v>0</v>
      </c>
    </row>
    <row r="675" spans="1:13" s="137" customFormat="1" ht="12.75">
      <c r="A675" s="141"/>
      <c r="B675" s="133"/>
      <c r="C675" s="134"/>
      <c r="D675" s="134"/>
      <c r="E675" s="134"/>
      <c r="F675" s="144"/>
      <c r="G675" s="134"/>
      <c r="H675" s="134"/>
      <c r="I675" s="134"/>
      <c r="J675" s="134"/>
      <c r="K675" s="134"/>
      <c r="L675" s="134"/>
      <c r="M675" s="134"/>
    </row>
    <row r="676" spans="1:13" s="137" customFormat="1" ht="12.75">
      <c r="B676" s="133"/>
      <c r="C676" s="134"/>
      <c r="D676" s="134"/>
      <c r="E676" s="134"/>
      <c r="F676" s="144"/>
      <c r="G676" s="134"/>
      <c r="H676" s="134"/>
      <c r="I676" s="134"/>
      <c r="J676" s="134"/>
      <c r="K676" s="134"/>
      <c r="L676" s="134"/>
      <c r="M676" s="134"/>
    </row>
    <row r="677" spans="1:13" s="137" customFormat="1" ht="12.75">
      <c r="B677" s="150" t="s">
        <v>531</v>
      </c>
      <c r="C677" s="134"/>
      <c r="D677" s="134"/>
      <c r="E677" s="134"/>
      <c r="F677" s="144"/>
      <c r="G677" s="134"/>
      <c r="H677" s="134"/>
      <c r="I677" s="144" t="s">
        <v>446</v>
      </c>
      <c r="J677" s="134"/>
      <c r="K677" s="134"/>
      <c r="L677" s="134"/>
      <c r="M677" s="134"/>
    </row>
    <row r="678" spans="1:13" s="137" customFormat="1" ht="12.75">
      <c r="B678" s="133"/>
      <c r="C678" s="134"/>
      <c r="D678" s="134"/>
      <c r="E678" s="144" t="s">
        <v>473</v>
      </c>
      <c r="F678" s="144" t="s">
        <v>474</v>
      </c>
      <c r="G678" s="144" t="s">
        <v>475</v>
      </c>
      <c r="H678" s="144" t="s">
        <v>476</v>
      </c>
      <c r="I678" s="144" t="s">
        <v>477</v>
      </c>
      <c r="J678" s="130" t="s">
        <v>478</v>
      </c>
      <c r="K678" s="144" t="s">
        <v>479</v>
      </c>
      <c r="L678" s="134"/>
      <c r="M678" s="144" t="s">
        <v>480</v>
      </c>
    </row>
    <row r="679" spans="1:13" s="137" customFormat="1" ht="12.75">
      <c r="B679" s="133"/>
      <c r="C679" s="144" t="s">
        <v>481</v>
      </c>
      <c r="D679" s="144" t="s">
        <v>482</v>
      </c>
      <c r="E679" s="144" t="s">
        <v>483</v>
      </c>
      <c r="F679" s="144" t="s">
        <v>483</v>
      </c>
      <c r="G679" s="144" t="s">
        <v>484</v>
      </c>
      <c r="H679" s="144" t="s">
        <v>484</v>
      </c>
      <c r="I679" s="144" t="s">
        <v>485</v>
      </c>
      <c r="J679" s="130" t="s">
        <v>486</v>
      </c>
      <c r="K679" s="144" t="s">
        <v>487</v>
      </c>
      <c r="L679" s="144" t="s">
        <v>459</v>
      </c>
      <c r="M679" s="144" t="s">
        <v>488</v>
      </c>
    </row>
    <row r="680" spans="1:13" s="137" customFormat="1" ht="12.75">
      <c r="B680" s="133"/>
      <c r="C680" s="134"/>
      <c r="D680" s="134"/>
      <c r="E680" s="144" t="s">
        <v>505</v>
      </c>
      <c r="F680" s="144" t="s">
        <v>506</v>
      </c>
      <c r="G680" s="144" t="s">
        <v>507</v>
      </c>
      <c r="H680" s="144" t="s">
        <v>508</v>
      </c>
      <c r="I680" s="144" t="s">
        <v>509</v>
      </c>
      <c r="J680" s="144" t="s">
        <v>510</v>
      </c>
      <c r="K680" s="144" t="s">
        <v>456</v>
      </c>
      <c r="L680" s="144" t="s">
        <v>458</v>
      </c>
      <c r="M680" s="144" t="s">
        <v>460</v>
      </c>
    </row>
    <row r="681" spans="1:13" s="137" customFormat="1" ht="12.75">
      <c r="B681" s="133">
        <v>60</v>
      </c>
      <c r="C681" s="134" t="s">
        <v>190</v>
      </c>
      <c r="D681" s="135">
        <f>SUM(E681:M681)</f>
        <v>0</v>
      </c>
      <c r="E681" s="146"/>
      <c r="F681" s="136" t="s">
        <v>489</v>
      </c>
      <c r="G681" s="146"/>
      <c r="H681" s="146"/>
      <c r="I681" s="146"/>
      <c r="J681" s="146"/>
      <c r="K681" s="146"/>
      <c r="L681" s="146"/>
      <c r="M681" s="146"/>
    </row>
    <row r="682" spans="1:13" s="137" customFormat="1" ht="12.75">
      <c r="B682" s="133">
        <v>83</v>
      </c>
      <c r="C682" s="134" t="s">
        <v>124</v>
      </c>
      <c r="D682" s="135">
        <f>SUM(E682:M682)</f>
        <v>0</v>
      </c>
      <c r="E682" s="146"/>
      <c r="F682" s="136" t="s">
        <v>489</v>
      </c>
      <c r="G682" s="136" t="s">
        <v>489</v>
      </c>
      <c r="H682" s="136" t="s">
        <v>489</v>
      </c>
      <c r="I682" s="136" t="s">
        <v>489</v>
      </c>
      <c r="J682" s="136" t="s">
        <v>489</v>
      </c>
      <c r="K682" s="146"/>
      <c r="L682" s="136" t="s">
        <v>489</v>
      </c>
      <c r="M682" s="136" t="s">
        <v>489</v>
      </c>
    </row>
    <row r="683" spans="1:13" s="137" customFormat="1" ht="12.75">
      <c r="B683" s="133">
        <v>89</v>
      </c>
      <c r="C683" s="134" t="s">
        <v>565</v>
      </c>
      <c r="D683" s="135">
        <f>SUM(E683:M683)</f>
        <v>0</v>
      </c>
      <c r="E683" s="145"/>
      <c r="F683" s="136" t="s">
        <v>489</v>
      </c>
      <c r="G683" s="154" t="s">
        <v>489</v>
      </c>
      <c r="H683" s="157" t="s">
        <v>489</v>
      </c>
      <c r="I683" s="154" t="s">
        <v>489</v>
      </c>
      <c r="J683" s="154" t="s">
        <v>489</v>
      </c>
      <c r="K683" s="154" t="s">
        <v>489</v>
      </c>
      <c r="L683" s="154" t="s">
        <v>489</v>
      </c>
    </row>
    <row r="684" spans="1:13" s="137" customFormat="1" ht="12.75">
      <c r="B684" s="133">
        <v>98</v>
      </c>
      <c r="C684" s="134" t="s">
        <v>127</v>
      </c>
      <c r="D684" s="135">
        <f>SUM(E684:M684)</f>
        <v>0</v>
      </c>
      <c r="E684" s="146"/>
      <c r="F684" s="136" t="s">
        <v>489</v>
      </c>
      <c r="G684" s="146"/>
      <c r="H684" s="146"/>
      <c r="I684" s="146"/>
      <c r="J684" s="146"/>
      <c r="K684" s="146"/>
      <c r="L684" s="146"/>
      <c r="M684" s="146"/>
    </row>
    <row r="685" spans="1:13" s="137" customFormat="1" ht="15">
      <c r="B685" s="133">
        <v>99</v>
      </c>
      <c r="C685" s="134" t="s">
        <v>444</v>
      </c>
      <c r="D685" s="119">
        <f>SUM(E685:F685)</f>
        <v>0</v>
      </c>
      <c r="E685" s="119"/>
      <c r="F685" s="119"/>
      <c r="G685" s="138" t="s">
        <v>489</v>
      </c>
      <c r="H685" s="138" t="s">
        <v>489</v>
      </c>
      <c r="I685" s="138" t="s">
        <v>489</v>
      </c>
      <c r="J685" s="138" t="s">
        <v>489</v>
      </c>
      <c r="K685" s="138" t="s">
        <v>489</v>
      </c>
      <c r="L685" s="138" t="s">
        <v>489</v>
      </c>
      <c r="M685" s="138" t="s">
        <v>489</v>
      </c>
    </row>
    <row r="686" spans="1:13" s="141" customFormat="1" ht="15">
      <c r="A686" s="137"/>
      <c r="B686" s="147"/>
      <c r="C686" s="122" t="s">
        <v>491</v>
      </c>
      <c r="D686" s="140">
        <f t="shared" ref="D686:M686" si="84">SUM(D681:D685)</f>
        <v>0</v>
      </c>
      <c r="E686" s="140">
        <f t="shared" si="84"/>
        <v>0</v>
      </c>
      <c r="F686" s="140">
        <f t="shared" si="84"/>
        <v>0</v>
      </c>
      <c r="G686" s="140">
        <f t="shared" si="84"/>
        <v>0</v>
      </c>
      <c r="H686" s="140">
        <f t="shared" si="84"/>
        <v>0</v>
      </c>
      <c r="I686" s="140">
        <f t="shared" si="84"/>
        <v>0</v>
      </c>
      <c r="J686" s="140">
        <f t="shared" si="84"/>
        <v>0</v>
      </c>
      <c r="K686" s="140">
        <f t="shared" si="84"/>
        <v>0</v>
      </c>
      <c r="L686" s="140">
        <f t="shared" si="84"/>
        <v>0</v>
      </c>
      <c r="M686" s="140">
        <f t="shared" si="84"/>
        <v>0</v>
      </c>
    </row>
    <row r="687" spans="1:13" s="137" customFormat="1" ht="12.75">
      <c r="A687" s="141"/>
      <c r="B687" s="152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</row>
    <row r="688" spans="1:13" s="137" customFormat="1" ht="12.75">
      <c r="B688" s="133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</row>
    <row r="689" spans="1:13" s="137" customFormat="1" ht="12.75">
      <c r="B689" s="150" t="s">
        <v>532</v>
      </c>
      <c r="C689" s="134"/>
      <c r="D689" s="134"/>
      <c r="E689" s="134"/>
      <c r="F689" s="134"/>
      <c r="G689" s="134"/>
      <c r="H689" s="134"/>
      <c r="I689" s="144" t="s">
        <v>446</v>
      </c>
      <c r="J689" s="134"/>
      <c r="K689" s="134"/>
      <c r="L689" s="134"/>
      <c r="M689" s="134"/>
    </row>
    <row r="690" spans="1:13" s="137" customFormat="1" ht="12.75">
      <c r="B690" s="133"/>
      <c r="C690" s="134"/>
      <c r="D690" s="134"/>
      <c r="E690" s="144" t="s">
        <v>473</v>
      </c>
      <c r="F690" s="144" t="s">
        <v>474</v>
      </c>
      <c r="G690" s="144" t="s">
        <v>475</v>
      </c>
      <c r="H690" s="144" t="s">
        <v>476</v>
      </c>
      <c r="I690" s="144" t="s">
        <v>477</v>
      </c>
      <c r="J690" s="130" t="s">
        <v>478</v>
      </c>
      <c r="K690" s="144" t="s">
        <v>479</v>
      </c>
      <c r="L690" s="134"/>
      <c r="M690" s="144" t="s">
        <v>480</v>
      </c>
    </row>
    <row r="691" spans="1:13" s="137" customFormat="1" ht="12.75">
      <c r="B691" s="133"/>
      <c r="C691" s="144" t="s">
        <v>481</v>
      </c>
      <c r="D691" s="144" t="s">
        <v>482</v>
      </c>
      <c r="E691" s="144" t="s">
        <v>483</v>
      </c>
      <c r="F691" s="144" t="s">
        <v>483</v>
      </c>
      <c r="G691" s="144" t="s">
        <v>484</v>
      </c>
      <c r="H691" s="144" t="s">
        <v>484</v>
      </c>
      <c r="I691" s="144" t="s">
        <v>485</v>
      </c>
      <c r="J691" s="130" t="s">
        <v>486</v>
      </c>
      <c r="K691" s="144" t="s">
        <v>487</v>
      </c>
      <c r="L691" s="144" t="s">
        <v>459</v>
      </c>
      <c r="M691" s="144" t="s">
        <v>488</v>
      </c>
    </row>
    <row r="692" spans="1:13" s="137" customFormat="1" ht="12.75">
      <c r="B692" s="133"/>
      <c r="C692" s="134"/>
      <c r="D692" s="134"/>
      <c r="E692" s="144" t="str">
        <f>"(0)"</f>
        <v>(0)</v>
      </c>
      <c r="F692" s="144" t="str">
        <f>"(1)"</f>
        <v>(1)</v>
      </c>
      <c r="G692" s="144" t="str">
        <f>"(2)"</f>
        <v>(2)</v>
      </c>
      <c r="H692" s="144" t="str">
        <f>"(3)"</f>
        <v>(3)</v>
      </c>
      <c r="I692" s="144" t="str">
        <f>"(4)"</f>
        <v>(4)</v>
      </c>
      <c r="J692" s="144" t="str">
        <f>"(5)"</f>
        <v>(5)</v>
      </c>
      <c r="K692" s="144" t="str">
        <f>"(7)"</f>
        <v>(7)</v>
      </c>
      <c r="L692" s="144" t="str">
        <f>"(8)"</f>
        <v>(8)</v>
      </c>
      <c r="M692" s="144" t="str">
        <f>"(9)"</f>
        <v>(9)</v>
      </c>
    </row>
    <row r="693" spans="1:13" s="137" customFormat="1" ht="12.75">
      <c r="B693" s="133">
        <v>60</v>
      </c>
      <c r="C693" s="134" t="s">
        <v>190</v>
      </c>
      <c r="D693" s="135">
        <f>SUM(E693:M693)</f>
        <v>0</v>
      </c>
      <c r="E693" s="146"/>
      <c r="F693" s="136" t="s">
        <v>489</v>
      </c>
      <c r="G693" s="146"/>
      <c r="H693" s="146"/>
      <c r="I693" s="146"/>
      <c r="J693" s="146"/>
      <c r="K693" s="146"/>
      <c r="L693" s="146"/>
      <c r="M693" s="146"/>
    </row>
    <row r="694" spans="1:13" s="137" customFormat="1" ht="12.75">
      <c r="B694" s="133">
        <v>83</v>
      </c>
      <c r="C694" s="134" t="s">
        <v>124</v>
      </c>
      <c r="D694" s="135">
        <f>SUM(E694:M694)</f>
        <v>0</v>
      </c>
      <c r="E694" s="146"/>
      <c r="F694" s="136" t="s">
        <v>489</v>
      </c>
      <c r="G694" s="136" t="s">
        <v>489</v>
      </c>
      <c r="H694" s="136" t="s">
        <v>489</v>
      </c>
      <c r="I694" s="136" t="s">
        <v>489</v>
      </c>
      <c r="J694" s="136" t="s">
        <v>489</v>
      </c>
      <c r="K694" s="146"/>
      <c r="L694" s="136" t="s">
        <v>489</v>
      </c>
      <c r="M694" s="136" t="s">
        <v>489</v>
      </c>
    </row>
    <row r="695" spans="1:13" s="137" customFormat="1" ht="12.75">
      <c r="B695" s="133">
        <v>89</v>
      </c>
      <c r="C695" s="134" t="s">
        <v>565</v>
      </c>
      <c r="D695" s="135">
        <f>SUM(E695:M695)</f>
        <v>0</v>
      </c>
      <c r="E695" s="145"/>
      <c r="F695" s="136" t="s">
        <v>489</v>
      </c>
      <c r="G695" s="154" t="s">
        <v>489</v>
      </c>
      <c r="H695" s="157" t="s">
        <v>489</v>
      </c>
      <c r="I695" s="154" t="s">
        <v>489</v>
      </c>
      <c r="J695" s="154" t="s">
        <v>489</v>
      </c>
      <c r="K695" s="154" t="s">
        <v>489</v>
      </c>
      <c r="L695" s="154" t="s">
        <v>489</v>
      </c>
    </row>
    <row r="696" spans="1:13" s="137" customFormat="1" ht="12.75">
      <c r="B696" s="133">
        <v>98</v>
      </c>
      <c r="C696" s="134" t="s">
        <v>127</v>
      </c>
      <c r="D696" s="135">
        <f>SUM(E696:M696)</f>
        <v>1822.25</v>
      </c>
      <c r="E696" s="146">
        <v>100.49</v>
      </c>
      <c r="F696" s="136" t="s">
        <v>489</v>
      </c>
      <c r="G696" s="146"/>
      <c r="H696" s="146">
        <v>994.85</v>
      </c>
      <c r="I696" s="146">
        <v>395.62</v>
      </c>
      <c r="J696" s="146">
        <v>2.8</v>
      </c>
      <c r="K696" s="146">
        <v>328.49</v>
      </c>
      <c r="L696" s="146"/>
      <c r="M696" s="146"/>
    </row>
    <row r="697" spans="1:13" s="137" customFormat="1" ht="15">
      <c r="B697" s="133">
        <v>99</v>
      </c>
      <c r="C697" s="134" t="s">
        <v>444</v>
      </c>
      <c r="D697" s="119">
        <f>SUM(E697:F697)</f>
        <v>0</v>
      </c>
      <c r="E697" s="119"/>
      <c r="F697" s="119"/>
      <c r="G697" s="138" t="s">
        <v>489</v>
      </c>
      <c r="H697" s="138" t="s">
        <v>489</v>
      </c>
      <c r="I697" s="138" t="s">
        <v>489</v>
      </c>
      <c r="J697" s="138" t="s">
        <v>489</v>
      </c>
      <c r="K697" s="138" t="s">
        <v>489</v>
      </c>
      <c r="L697" s="138" t="s">
        <v>489</v>
      </c>
      <c r="M697" s="138" t="s">
        <v>489</v>
      </c>
    </row>
    <row r="698" spans="1:13" s="141" customFormat="1" ht="15">
      <c r="A698" s="137"/>
      <c r="B698" s="147"/>
      <c r="C698" s="122" t="s">
        <v>491</v>
      </c>
      <c r="D698" s="140">
        <f t="shared" ref="D698:M698" si="85">SUM(D693:D697)</f>
        <v>1822.25</v>
      </c>
      <c r="E698" s="140">
        <f t="shared" si="85"/>
        <v>100.49</v>
      </c>
      <c r="F698" s="140">
        <f t="shared" si="85"/>
        <v>0</v>
      </c>
      <c r="G698" s="140">
        <f t="shared" si="85"/>
        <v>0</v>
      </c>
      <c r="H698" s="140">
        <f t="shared" si="85"/>
        <v>994.85</v>
      </c>
      <c r="I698" s="140">
        <f t="shared" si="85"/>
        <v>395.62</v>
      </c>
      <c r="J698" s="140">
        <f t="shared" si="85"/>
        <v>2.8</v>
      </c>
      <c r="K698" s="140">
        <f t="shared" si="85"/>
        <v>328.49</v>
      </c>
      <c r="L698" s="140">
        <f t="shared" si="85"/>
        <v>0</v>
      </c>
      <c r="M698" s="140">
        <f t="shared" si="85"/>
        <v>0</v>
      </c>
    </row>
    <row r="699" spans="1:13" s="137" customFormat="1" ht="12.75">
      <c r="A699" s="141"/>
      <c r="B699" s="133"/>
      <c r="C699" s="134"/>
      <c r="D699" s="134"/>
      <c r="E699" s="144"/>
      <c r="F699" s="144"/>
      <c r="G699" s="144"/>
      <c r="H699" s="144"/>
      <c r="I699" s="144"/>
      <c r="J699" s="144"/>
      <c r="K699" s="144"/>
      <c r="L699" s="144"/>
      <c r="M699" s="144"/>
    </row>
    <row r="700" spans="1:13" s="137" customFormat="1" ht="12.75">
      <c r="B700" s="133"/>
      <c r="C700" s="134"/>
      <c r="D700" s="134"/>
      <c r="E700" s="144"/>
      <c r="F700" s="144"/>
      <c r="G700" s="144"/>
      <c r="H700" s="144"/>
      <c r="I700" s="144"/>
      <c r="J700" s="144"/>
      <c r="K700" s="144"/>
      <c r="L700" s="144"/>
      <c r="M700" s="144"/>
    </row>
    <row r="701" spans="1:13" s="137" customFormat="1" ht="12.75">
      <c r="B701" s="150" t="s">
        <v>533</v>
      </c>
      <c r="C701" s="134"/>
      <c r="D701" s="134"/>
      <c r="E701" s="134"/>
      <c r="F701" s="134"/>
      <c r="G701" s="134"/>
      <c r="H701" s="134"/>
      <c r="I701" s="144" t="s">
        <v>446</v>
      </c>
      <c r="J701" s="134"/>
      <c r="K701" s="134"/>
      <c r="L701" s="134"/>
      <c r="M701" s="134"/>
    </row>
    <row r="702" spans="1:13" s="137" customFormat="1" ht="12.75">
      <c r="B702" s="133"/>
      <c r="C702" s="134"/>
      <c r="D702" s="134"/>
      <c r="E702" s="144" t="s">
        <v>473</v>
      </c>
      <c r="F702" s="144" t="s">
        <v>474</v>
      </c>
      <c r="G702" s="144" t="s">
        <v>475</v>
      </c>
      <c r="H702" s="144" t="s">
        <v>476</v>
      </c>
      <c r="I702" s="144" t="s">
        <v>477</v>
      </c>
      <c r="J702" s="130" t="s">
        <v>478</v>
      </c>
      <c r="K702" s="144" t="s">
        <v>479</v>
      </c>
      <c r="L702" s="134"/>
      <c r="M702" s="144" t="s">
        <v>480</v>
      </c>
    </row>
    <row r="703" spans="1:13" s="137" customFormat="1" ht="12.75">
      <c r="B703" s="133"/>
      <c r="C703" s="144" t="s">
        <v>481</v>
      </c>
      <c r="D703" s="144" t="s">
        <v>482</v>
      </c>
      <c r="E703" s="144" t="s">
        <v>483</v>
      </c>
      <c r="F703" s="144" t="s">
        <v>483</v>
      </c>
      <c r="G703" s="144" t="s">
        <v>484</v>
      </c>
      <c r="H703" s="144" t="s">
        <v>484</v>
      </c>
      <c r="I703" s="144" t="s">
        <v>485</v>
      </c>
      <c r="J703" s="130" t="s">
        <v>486</v>
      </c>
      <c r="K703" s="144" t="s">
        <v>487</v>
      </c>
      <c r="L703" s="144" t="s">
        <v>459</v>
      </c>
      <c r="M703" s="144" t="s">
        <v>488</v>
      </c>
    </row>
    <row r="704" spans="1:13" s="137" customFormat="1" ht="12.75">
      <c r="B704" s="133"/>
      <c r="C704" s="134"/>
      <c r="D704" s="134"/>
      <c r="E704" s="144" t="str">
        <f>"(0)"</f>
        <v>(0)</v>
      </c>
      <c r="F704" s="144" t="str">
        <f>"(1)"</f>
        <v>(1)</v>
      </c>
      <c r="G704" s="144" t="str">
        <f>"(2)"</f>
        <v>(2)</v>
      </c>
      <c r="H704" s="144" t="str">
        <f>"(3)"</f>
        <v>(3)</v>
      </c>
      <c r="I704" s="144" t="str">
        <f>"(4)"</f>
        <v>(4)</v>
      </c>
      <c r="J704" s="144" t="str">
        <f>"(5)"</f>
        <v>(5)</v>
      </c>
      <c r="K704" s="144" t="str">
        <f>"(7)"</f>
        <v>(7)</v>
      </c>
      <c r="L704" s="144" t="str">
        <f>"(8)"</f>
        <v>(8)</v>
      </c>
      <c r="M704" s="144" t="str">
        <f>"(9)"</f>
        <v>(9)</v>
      </c>
    </row>
    <row r="705" spans="1:13" s="137" customFormat="1" ht="12.75">
      <c r="B705" s="133">
        <v>60</v>
      </c>
      <c r="C705" s="134" t="s">
        <v>190</v>
      </c>
      <c r="D705" s="135">
        <f>SUM(E705:M705)</f>
        <v>0</v>
      </c>
      <c r="E705" s="146"/>
      <c r="F705" s="136" t="s">
        <v>489</v>
      </c>
      <c r="G705" s="146"/>
      <c r="H705" s="146"/>
      <c r="I705" s="146"/>
      <c r="J705" s="146"/>
      <c r="K705" s="146"/>
      <c r="L705" s="146"/>
      <c r="M705" s="146"/>
    </row>
    <row r="706" spans="1:13" s="137" customFormat="1" ht="12.75">
      <c r="B706" s="133">
        <v>83</v>
      </c>
      <c r="C706" s="134" t="s">
        <v>124</v>
      </c>
      <c r="D706" s="135">
        <f>SUM(E706:M706)</f>
        <v>0</v>
      </c>
      <c r="E706" s="146"/>
      <c r="F706" s="136" t="s">
        <v>489</v>
      </c>
      <c r="G706" s="136" t="s">
        <v>489</v>
      </c>
      <c r="H706" s="136" t="s">
        <v>489</v>
      </c>
      <c r="I706" s="136" t="s">
        <v>489</v>
      </c>
      <c r="J706" s="136" t="s">
        <v>489</v>
      </c>
      <c r="K706" s="146"/>
      <c r="L706" s="136" t="s">
        <v>489</v>
      </c>
      <c r="M706" s="136" t="s">
        <v>489</v>
      </c>
    </row>
    <row r="707" spans="1:13" s="137" customFormat="1" ht="12.75">
      <c r="B707" s="133">
        <v>89</v>
      </c>
      <c r="C707" s="134" t="s">
        <v>565</v>
      </c>
      <c r="D707" s="135">
        <f>SUM(E707:M707)</f>
        <v>0</v>
      </c>
      <c r="E707" s="145"/>
      <c r="F707" s="136" t="s">
        <v>489</v>
      </c>
      <c r="G707" s="154" t="s">
        <v>489</v>
      </c>
      <c r="H707" s="157" t="s">
        <v>489</v>
      </c>
      <c r="I707" s="154" t="s">
        <v>489</v>
      </c>
      <c r="J707" s="154" t="s">
        <v>489</v>
      </c>
      <c r="K707" s="154" t="s">
        <v>489</v>
      </c>
      <c r="L707" s="154" t="s">
        <v>489</v>
      </c>
    </row>
    <row r="708" spans="1:13" s="137" customFormat="1" ht="12.75">
      <c r="B708" s="133">
        <v>98</v>
      </c>
      <c r="C708" s="134" t="s">
        <v>127</v>
      </c>
      <c r="D708" s="135">
        <f>SUM(E708:M708)</f>
        <v>0</v>
      </c>
      <c r="E708" s="146"/>
      <c r="F708" s="136" t="s">
        <v>489</v>
      </c>
      <c r="G708" s="146"/>
      <c r="H708" s="146"/>
      <c r="I708" s="146"/>
      <c r="J708" s="146"/>
      <c r="K708" s="146"/>
      <c r="L708" s="146"/>
      <c r="M708" s="146"/>
    </row>
    <row r="709" spans="1:13" s="137" customFormat="1" ht="15">
      <c r="B709" s="133">
        <v>99</v>
      </c>
      <c r="C709" s="134" t="s">
        <v>444</v>
      </c>
      <c r="D709" s="119">
        <f>SUM(E709:F709)</f>
        <v>0</v>
      </c>
      <c r="E709" s="119"/>
      <c r="F709" s="119"/>
      <c r="G709" s="138" t="s">
        <v>489</v>
      </c>
      <c r="H709" s="138" t="s">
        <v>489</v>
      </c>
      <c r="I709" s="138" t="s">
        <v>489</v>
      </c>
      <c r="J709" s="138" t="s">
        <v>489</v>
      </c>
      <c r="K709" s="138" t="s">
        <v>489</v>
      </c>
      <c r="L709" s="138" t="s">
        <v>489</v>
      </c>
      <c r="M709" s="138" t="s">
        <v>489</v>
      </c>
    </row>
    <row r="710" spans="1:13" s="141" customFormat="1" ht="15">
      <c r="A710" s="137"/>
      <c r="B710" s="147"/>
      <c r="C710" s="122" t="s">
        <v>491</v>
      </c>
      <c r="D710" s="140">
        <f t="shared" ref="D710:M710" si="86">SUM(D705:D709)</f>
        <v>0</v>
      </c>
      <c r="E710" s="140">
        <f t="shared" si="86"/>
        <v>0</v>
      </c>
      <c r="F710" s="140">
        <f t="shared" si="86"/>
        <v>0</v>
      </c>
      <c r="G710" s="140">
        <f t="shared" si="86"/>
        <v>0</v>
      </c>
      <c r="H710" s="140">
        <f t="shared" si="86"/>
        <v>0</v>
      </c>
      <c r="I710" s="140">
        <f t="shared" si="86"/>
        <v>0</v>
      </c>
      <c r="J710" s="140">
        <f t="shared" si="86"/>
        <v>0</v>
      </c>
      <c r="K710" s="140">
        <f t="shared" si="86"/>
        <v>0</v>
      </c>
      <c r="L710" s="140">
        <f t="shared" si="86"/>
        <v>0</v>
      </c>
      <c r="M710" s="140">
        <f t="shared" si="86"/>
        <v>0</v>
      </c>
    </row>
    <row r="711" spans="1:13" s="137" customFormat="1" ht="12.75">
      <c r="A711" s="141"/>
      <c r="B711" s="133"/>
      <c r="C711" s="134"/>
      <c r="D711" s="134"/>
      <c r="E711" s="144"/>
      <c r="F711" s="144"/>
      <c r="G711" s="144"/>
      <c r="H711" s="144"/>
      <c r="I711" s="144"/>
      <c r="J711" s="144"/>
      <c r="K711" s="144"/>
      <c r="L711" s="144"/>
      <c r="M711" s="144"/>
    </row>
    <row r="712" spans="1:13" s="137" customFormat="1" ht="12.75">
      <c r="B712" s="133"/>
      <c r="C712" s="134"/>
      <c r="D712" s="134"/>
      <c r="E712" s="144"/>
      <c r="F712" s="144"/>
      <c r="G712" s="144"/>
      <c r="H712" s="144"/>
      <c r="I712" s="144"/>
      <c r="J712" s="144"/>
      <c r="K712" s="144"/>
      <c r="L712" s="144"/>
      <c r="M712" s="144"/>
    </row>
    <row r="713" spans="1:13" s="137" customFormat="1" ht="12.75">
      <c r="B713" s="150" t="s">
        <v>534</v>
      </c>
      <c r="C713" s="134"/>
      <c r="D713" s="134"/>
      <c r="E713" s="134"/>
      <c r="F713" s="134"/>
      <c r="G713" s="134"/>
      <c r="H713" s="134"/>
      <c r="I713" s="144" t="s">
        <v>446</v>
      </c>
      <c r="J713" s="134"/>
      <c r="K713" s="134"/>
      <c r="L713" s="134"/>
      <c r="M713" s="134"/>
    </row>
    <row r="714" spans="1:13" s="137" customFormat="1" ht="12.75">
      <c r="B714" s="133"/>
      <c r="C714" s="134"/>
      <c r="D714" s="134"/>
      <c r="E714" s="144" t="s">
        <v>473</v>
      </c>
      <c r="F714" s="144" t="s">
        <v>474</v>
      </c>
      <c r="G714" s="144" t="s">
        <v>475</v>
      </c>
      <c r="H714" s="144" t="s">
        <v>476</v>
      </c>
      <c r="I714" s="144" t="s">
        <v>477</v>
      </c>
      <c r="J714" s="130" t="s">
        <v>478</v>
      </c>
      <c r="K714" s="144" t="s">
        <v>479</v>
      </c>
      <c r="L714" s="134"/>
      <c r="M714" s="144" t="s">
        <v>480</v>
      </c>
    </row>
    <row r="715" spans="1:13" s="137" customFormat="1" ht="12.75">
      <c r="B715" s="133"/>
      <c r="C715" s="144" t="s">
        <v>481</v>
      </c>
      <c r="D715" s="144" t="s">
        <v>482</v>
      </c>
      <c r="E715" s="144" t="s">
        <v>483</v>
      </c>
      <c r="F715" s="144" t="s">
        <v>483</v>
      </c>
      <c r="G715" s="144" t="s">
        <v>484</v>
      </c>
      <c r="H715" s="144" t="s">
        <v>484</v>
      </c>
      <c r="I715" s="144" t="s">
        <v>485</v>
      </c>
      <c r="J715" s="130" t="s">
        <v>486</v>
      </c>
      <c r="K715" s="144" t="s">
        <v>487</v>
      </c>
      <c r="L715" s="144" t="s">
        <v>459</v>
      </c>
      <c r="M715" s="144" t="s">
        <v>488</v>
      </c>
    </row>
    <row r="716" spans="1:13" s="137" customFormat="1" ht="12.75">
      <c r="B716" s="133"/>
      <c r="C716" s="134"/>
      <c r="D716" s="134"/>
      <c r="E716" s="144" t="str">
        <f>"(0)"</f>
        <v>(0)</v>
      </c>
      <c r="F716" s="144" t="str">
        <f>"(1)"</f>
        <v>(1)</v>
      </c>
      <c r="G716" s="144" t="str">
        <f>"(2)"</f>
        <v>(2)</v>
      </c>
      <c r="H716" s="144" t="str">
        <f>"(3)"</f>
        <v>(3)</v>
      </c>
      <c r="I716" s="144" t="str">
        <f>"(4)"</f>
        <v>(4)</v>
      </c>
      <c r="J716" s="144" t="str">
        <f>"(5)"</f>
        <v>(5)</v>
      </c>
      <c r="K716" s="144" t="str">
        <f>"(7)"</f>
        <v>(7)</v>
      </c>
      <c r="L716" s="144" t="str">
        <f>"(8)"</f>
        <v>(8)</v>
      </c>
      <c r="M716" s="144" t="str">
        <f>"(9)"</f>
        <v>(9)</v>
      </c>
    </row>
    <row r="717" spans="1:13" s="137" customFormat="1" ht="12.75">
      <c r="B717" s="133">
        <v>60</v>
      </c>
      <c r="C717" s="134" t="s">
        <v>190</v>
      </c>
      <c r="D717" s="135">
        <f>SUM(E717:M717)</f>
        <v>0</v>
      </c>
      <c r="E717" s="146"/>
      <c r="F717" s="136" t="s">
        <v>489</v>
      </c>
      <c r="G717" s="146"/>
      <c r="H717" s="146"/>
      <c r="I717" s="146"/>
      <c r="J717" s="146"/>
      <c r="K717" s="146"/>
      <c r="L717" s="146"/>
      <c r="M717" s="146"/>
    </row>
    <row r="718" spans="1:13" s="137" customFormat="1" ht="12.75">
      <c r="B718" s="133">
        <v>83</v>
      </c>
      <c r="C718" s="134" t="s">
        <v>124</v>
      </c>
      <c r="D718" s="135">
        <f>SUM(E718:M718)</f>
        <v>0</v>
      </c>
      <c r="E718" s="146"/>
      <c r="F718" s="136" t="s">
        <v>489</v>
      </c>
      <c r="G718" s="136" t="s">
        <v>489</v>
      </c>
      <c r="H718" s="136" t="s">
        <v>489</v>
      </c>
      <c r="I718" s="136" t="s">
        <v>489</v>
      </c>
      <c r="J718" s="136" t="s">
        <v>489</v>
      </c>
      <c r="K718" s="146"/>
      <c r="L718" s="136" t="s">
        <v>489</v>
      </c>
      <c r="M718" s="136" t="s">
        <v>489</v>
      </c>
    </row>
    <row r="719" spans="1:13" s="137" customFormat="1" ht="12.75">
      <c r="B719" s="133">
        <v>89</v>
      </c>
      <c r="C719" s="134" t="s">
        <v>565</v>
      </c>
      <c r="D719" s="135">
        <f>SUM(E719:M719)</f>
        <v>0</v>
      </c>
      <c r="E719" s="145"/>
      <c r="F719" s="136" t="s">
        <v>489</v>
      </c>
      <c r="G719" s="154" t="s">
        <v>489</v>
      </c>
      <c r="H719" s="157" t="s">
        <v>489</v>
      </c>
      <c r="I719" s="154" t="s">
        <v>489</v>
      </c>
      <c r="J719" s="154" t="s">
        <v>489</v>
      </c>
      <c r="K719" s="154" t="s">
        <v>489</v>
      </c>
      <c r="L719" s="154" t="s">
        <v>489</v>
      </c>
    </row>
    <row r="720" spans="1:13" s="137" customFormat="1" ht="12.75">
      <c r="B720" s="133">
        <v>98</v>
      </c>
      <c r="C720" s="134" t="s">
        <v>127</v>
      </c>
      <c r="D720" s="135">
        <f>SUM(E720:M720)</f>
        <v>0</v>
      </c>
      <c r="E720" s="146"/>
      <c r="F720" s="136" t="s">
        <v>489</v>
      </c>
      <c r="G720" s="146"/>
      <c r="H720" s="146"/>
      <c r="I720" s="146"/>
      <c r="J720" s="146"/>
      <c r="K720" s="146"/>
      <c r="L720" s="146"/>
      <c r="M720" s="146"/>
    </row>
    <row r="721" spans="1:13" s="137" customFormat="1" ht="15">
      <c r="B721" s="133">
        <v>99</v>
      </c>
      <c r="C721" s="134" t="s">
        <v>444</v>
      </c>
      <c r="D721" s="119">
        <f>SUM(E721:F721)</f>
        <v>0</v>
      </c>
      <c r="E721" s="119"/>
      <c r="F721" s="119"/>
      <c r="G721" s="138" t="s">
        <v>489</v>
      </c>
      <c r="H721" s="138" t="s">
        <v>489</v>
      </c>
      <c r="I721" s="138" t="s">
        <v>489</v>
      </c>
      <c r="J721" s="138" t="s">
        <v>489</v>
      </c>
      <c r="K721" s="138" t="s">
        <v>489</v>
      </c>
      <c r="L721" s="138" t="s">
        <v>489</v>
      </c>
      <c r="M721" s="138" t="s">
        <v>489</v>
      </c>
    </row>
    <row r="722" spans="1:13" s="141" customFormat="1" ht="15">
      <c r="A722" s="137"/>
      <c r="B722" s="147"/>
      <c r="C722" s="122" t="s">
        <v>491</v>
      </c>
      <c r="D722" s="140">
        <f t="shared" ref="D722:M722" si="87">SUM(D717:D721)</f>
        <v>0</v>
      </c>
      <c r="E722" s="140">
        <f t="shared" si="87"/>
        <v>0</v>
      </c>
      <c r="F722" s="140">
        <f t="shared" si="87"/>
        <v>0</v>
      </c>
      <c r="G722" s="140">
        <f t="shared" si="87"/>
        <v>0</v>
      </c>
      <c r="H722" s="140">
        <f t="shared" si="87"/>
        <v>0</v>
      </c>
      <c r="I722" s="140">
        <f t="shared" si="87"/>
        <v>0</v>
      </c>
      <c r="J722" s="140">
        <f t="shared" si="87"/>
        <v>0</v>
      </c>
      <c r="K722" s="140">
        <f t="shared" si="87"/>
        <v>0</v>
      </c>
      <c r="L722" s="140">
        <f t="shared" si="87"/>
        <v>0</v>
      </c>
      <c r="M722" s="140">
        <f t="shared" si="87"/>
        <v>0</v>
      </c>
    </row>
    <row r="723" spans="1:13" s="137" customFormat="1" ht="12.75">
      <c r="A723" s="141"/>
      <c r="B723" s="152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</row>
    <row r="724" spans="1:13" s="137" customFormat="1" ht="12.75">
      <c r="B724" s="152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</row>
    <row r="725" spans="1:13" s="137" customFormat="1" ht="12.75">
      <c r="B725" s="150" t="s">
        <v>535</v>
      </c>
      <c r="C725" s="134"/>
      <c r="D725" s="134"/>
      <c r="E725" s="134"/>
      <c r="F725" s="134"/>
      <c r="G725" s="134"/>
      <c r="H725" s="144"/>
      <c r="I725" s="144" t="s">
        <v>446</v>
      </c>
      <c r="J725" s="134"/>
      <c r="K725" s="134"/>
      <c r="L725" s="134"/>
      <c r="M725" s="134"/>
    </row>
    <row r="726" spans="1:13" s="137" customFormat="1" ht="12.75">
      <c r="B726" s="133"/>
      <c r="C726" s="134"/>
      <c r="D726" s="134"/>
      <c r="E726" s="144" t="s">
        <v>473</v>
      </c>
      <c r="F726" s="144" t="s">
        <v>474</v>
      </c>
      <c r="G726" s="144" t="s">
        <v>475</v>
      </c>
      <c r="H726" s="144" t="s">
        <v>476</v>
      </c>
      <c r="I726" s="144" t="s">
        <v>477</v>
      </c>
      <c r="J726" s="130" t="s">
        <v>478</v>
      </c>
      <c r="K726" s="144" t="s">
        <v>479</v>
      </c>
      <c r="L726" s="134"/>
      <c r="M726" s="144" t="s">
        <v>480</v>
      </c>
    </row>
    <row r="727" spans="1:13" s="137" customFormat="1" ht="12.75">
      <c r="B727" s="133"/>
      <c r="C727" s="144" t="s">
        <v>481</v>
      </c>
      <c r="D727" s="144" t="s">
        <v>482</v>
      </c>
      <c r="E727" s="144" t="s">
        <v>483</v>
      </c>
      <c r="F727" s="144" t="s">
        <v>483</v>
      </c>
      <c r="G727" s="144" t="s">
        <v>484</v>
      </c>
      <c r="H727" s="144" t="s">
        <v>484</v>
      </c>
      <c r="I727" s="144" t="s">
        <v>485</v>
      </c>
      <c r="J727" s="130" t="s">
        <v>486</v>
      </c>
      <c r="K727" s="144" t="s">
        <v>487</v>
      </c>
      <c r="L727" s="144" t="s">
        <v>459</v>
      </c>
      <c r="M727" s="144" t="s">
        <v>488</v>
      </c>
    </row>
    <row r="728" spans="1:13" s="137" customFormat="1" ht="12.75">
      <c r="B728" s="133"/>
      <c r="C728" s="134"/>
      <c r="D728" s="134"/>
      <c r="E728" s="144" t="str">
        <f>"(0)"</f>
        <v>(0)</v>
      </c>
      <c r="F728" s="144" t="str">
        <f>"(1)"</f>
        <v>(1)</v>
      </c>
      <c r="G728" s="144" t="str">
        <f>"(2)"</f>
        <v>(2)</v>
      </c>
      <c r="H728" s="144" t="str">
        <f>"(3)"</f>
        <v>(3)</v>
      </c>
      <c r="I728" s="144" t="str">
        <f>"(4)"</f>
        <v>(4)</v>
      </c>
      <c r="J728" s="144" t="str">
        <f>"(5)"</f>
        <v>(5)</v>
      </c>
      <c r="K728" s="144" t="str">
        <f>"(7)"</f>
        <v>(7)</v>
      </c>
      <c r="L728" s="144" t="str">
        <f>"(8)"</f>
        <v>(8)</v>
      </c>
      <c r="M728" s="144" t="str">
        <f>"(9)"</f>
        <v>(9)</v>
      </c>
    </row>
    <row r="729" spans="1:13" s="137" customFormat="1" ht="12.75">
      <c r="B729" s="133">
        <v>21</v>
      </c>
      <c r="C729" s="134" t="s">
        <v>175</v>
      </c>
      <c r="D729" s="135">
        <f t="shared" ref="D729:D730" si="88">SUM(E729:M729)</f>
        <v>0</v>
      </c>
      <c r="E729" s="146"/>
      <c r="F729" s="136" t="s">
        <v>489</v>
      </c>
      <c r="G729" s="146"/>
      <c r="H729" s="146"/>
      <c r="I729" s="146"/>
      <c r="J729" s="146"/>
      <c r="K729" s="146"/>
      <c r="L729" s="146"/>
      <c r="M729" s="146"/>
    </row>
    <row r="730" spans="1:13" s="137" customFormat="1" ht="12.75">
      <c r="B730" s="133">
        <v>27</v>
      </c>
      <c r="C730" s="134" t="s">
        <v>182</v>
      </c>
      <c r="D730" s="135">
        <f t="shared" si="88"/>
        <v>0</v>
      </c>
      <c r="E730" s="146"/>
      <c r="F730" s="136" t="s">
        <v>489</v>
      </c>
      <c r="G730" s="146"/>
      <c r="H730" s="146"/>
      <c r="I730" s="146"/>
      <c r="J730" s="146"/>
      <c r="K730" s="146"/>
      <c r="L730" s="146"/>
      <c r="M730" s="146"/>
    </row>
    <row r="731" spans="1:13" s="137" customFormat="1" ht="12.75">
      <c r="B731" s="133">
        <v>60</v>
      </c>
      <c r="C731" s="134" t="s">
        <v>190</v>
      </c>
      <c r="D731" s="135">
        <f>SUM(E731:M731)</f>
        <v>0</v>
      </c>
      <c r="E731" s="146"/>
      <c r="F731" s="136" t="s">
        <v>489</v>
      </c>
      <c r="G731" s="146"/>
      <c r="H731" s="146"/>
      <c r="I731" s="146"/>
      <c r="J731" s="146"/>
      <c r="K731" s="146"/>
      <c r="L731" s="146"/>
      <c r="M731" s="146"/>
    </row>
    <row r="732" spans="1:13" s="137" customFormat="1" ht="12.75">
      <c r="B732" s="133">
        <v>83</v>
      </c>
      <c r="C732" s="134" t="s">
        <v>124</v>
      </c>
      <c r="D732" s="135">
        <f>SUM(E732:M732)</f>
        <v>0</v>
      </c>
      <c r="E732" s="146"/>
      <c r="F732" s="136" t="s">
        <v>489</v>
      </c>
      <c r="G732" s="136" t="s">
        <v>489</v>
      </c>
      <c r="H732" s="136" t="s">
        <v>489</v>
      </c>
      <c r="I732" s="136" t="s">
        <v>489</v>
      </c>
      <c r="J732" s="136" t="s">
        <v>489</v>
      </c>
      <c r="K732" s="146"/>
      <c r="L732" s="136" t="s">
        <v>489</v>
      </c>
      <c r="M732" s="136" t="s">
        <v>489</v>
      </c>
    </row>
    <row r="733" spans="1:13" s="137" customFormat="1" ht="12.75">
      <c r="B733" s="133">
        <v>89</v>
      </c>
      <c r="C733" s="134" t="s">
        <v>565</v>
      </c>
      <c r="D733" s="135">
        <f>SUM(E733:M733)</f>
        <v>0</v>
      </c>
      <c r="E733" s="145"/>
      <c r="F733" s="136" t="s">
        <v>489</v>
      </c>
      <c r="G733" s="154" t="s">
        <v>489</v>
      </c>
      <c r="H733" s="157" t="s">
        <v>489</v>
      </c>
      <c r="I733" s="154" t="s">
        <v>489</v>
      </c>
      <c r="J733" s="154" t="s">
        <v>489</v>
      </c>
      <c r="K733" s="154" t="s">
        <v>489</v>
      </c>
      <c r="L733" s="154" t="s">
        <v>489</v>
      </c>
    </row>
    <row r="734" spans="1:13" s="137" customFormat="1" ht="12.75">
      <c r="B734" s="133">
        <v>98</v>
      </c>
      <c r="C734" s="134" t="s">
        <v>127</v>
      </c>
      <c r="D734" s="135">
        <f>SUM(E734:M734)</f>
        <v>237283.75</v>
      </c>
      <c r="E734" s="146">
        <v>298.12</v>
      </c>
      <c r="F734" s="136" t="s">
        <v>489</v>
      </c>
      <c r="G734" s="146"/>
      <c r="H734" s="146">
        <v>81746.289999999994</v>
      </c>
      <c r="I734" s="146">
        <v>27363.02</v>
      </c>
      <c r="J734" s="146">
        <v>5069.71</v>
      </c>
      <c r="K734" s="146">
        <v>120734.41</v>
      </c>
      <c r="L734" s="146">
        <v>2072.1999999999998</v>
      </c>
      <c r="M734" s="146"/>
    </row>
    <row r="735" spans="1:13" s="137" customFormat="1" ht="15">
      <c r="B735" s="133">
        <v>99</v>
      </c>
      <c r="C735" s="134" t="s">
        <v>444</v>
      </c>
      <c r="D735" s="119">
        <f>SUM(E735:F735)</f>
        <v>0</v>
      </c>
      <c r="E735" s="119"/>
      <c r="F735" s="119"/>
      <c r="G735" s="138" t="s">
        <v>489</v>
      </c>
      <c r="H735" s="138" t="s">
        <v>489</v>
      </c>
      <c r="I735" s="138" t="s">
        <v>489</v>
      </c>
      <c r="J735" s="138" t="s">
        <v>489</v>
      </c>
      <c r="K735" s="138" t="s">
        <v>489</v>
      </c>
      <c r="L735" s="138" t="s">
        <v>489</v>
      </c>
      <c r="M735" s="138" t="s">
        <v>489</v>
      </c>
    </row>
    <row r="736" spans="1:13" s="141" customFormat="1" ht="15">
      <c r="A736" s="137"/>
      <c r="B736" s="147"/>
      <c r="C736" s="122" t="s">
        <v>491</v>
      </c>
      <c r="D736" s="140">
        <f>SUM(D729:D735)</f>
        <v>237283.75</v>
      </c>
      <c r="E736" s="140">
        <f>SUM(E729:E735)</f>
        <v>298.12</v>
      </c>
      <c r="F736" s="140">
        <f>SUM(F729:F735)</f>
        <v>0</v>
      </c>
      <c r="G736" s="140">
        <f>SUM(G729:G735)</f>
        <v>0</v>
      </c>
      <c r="H736" s="140">
        <f t="shared" ref="H736:M736" si="89">SUM(H729:H735)</f>
        <v>81746.289999999994</v>
      </c>
      <c r="I736" s="140">
        <f t="shared" si="89"/>
        <v>27363.02</v>
      </c>
      <c r="J736" s="140">
        <f t="shared" si="89"/>
        <v>5069.71</v>
      </c>
      <c r="K736" s="140">
        <f t="shared" si="89"/>
        <v>120734.41</v>
      </c>
      <c r="L736" s="140">
        <f t="shared" si="89"/>
        <v>2072.1999999999998</v>
      </c>
      <c r="M736" s="140">
        <f t="shared" si="89"/>
        <v>0</v>
      </c>
    </row>
    <row r="737" spans="1:13" s="137" customFormat="1" ht="12.75">
      <c r="A737" s="141"/>
      <c r="B737" s="133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</row>
    <row r="738" spans="1:13" s="137" customFormat="1" ht="12.75">
      <c r="B738" s="133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</row>
    <row r="739" spans="1:13" s="137" customFormat="1" ht="12.75">
      <c r="B739" s="150" t="s">
        <v>536</v>
      </c>
      <c r="C739" s="134"/>
      <c r="D739" s="134"/>
      <c r="E739" s="134"/>
      <c r="F739" s="134"/>
      <c r="G739" s="134"/>
      <c r="H739" s="134"/>
      <c r="I739" s="144" t="s">
        <v>446</v>
      </c>
      <c r="J739" s="134"/>
      <c r="K739" s="134"/>
      <c r="L739" s="134"/>
      <c r="M739" s="134"/>
    </row>
    <row r="740" spans="1:13" s="137" customFormat="1" ht="12.75">
      <c r="B740" s="133"/>
      <c r="C740" s="134"/>
      <c r="D740" s="134"/>
      <c r="E740" s="144" t="s">
        <v>473</v>
      </c>
      <c r="F740" s="144" t="s">
        <v>474</v>
      </c>
      <c r="G740" s="144" t="s">
        <v>475</v>
      </c>
      <c r="H740" s="144" t="s">
        <v>476</v>
      </c>
      <c r="I740" s="144" t="s">
        <v>477</v>
      </c>
      <c r="J740" s="130" t="s">
        <v>478</v>
      </c>
      <c r="K740" s="144" t="s">
        <v>479</v>
      </c>
      <c r="L740" s="134"/>
      <c r="M740" s="144" t="s">
        <v>480</v>
      </c>
    </row>
    <row r="741" spans="1:13" s="137" customFormat="1" ht="12.75">
      <c r="B741" s="133"/>
      <c r="C741" s="144" t="s">
        <v>481</v>
      </c>
      <c r="D741" s="144" t="s">
        <v>482</v>
      </c>
      <c r="E741" s="144" t="s">
        <v>483</v>
      </c>
      <c r="F741" s="144" t="s">
        <v>483</v>
      </c>
      <c r="G741" s="144" t="s">
        <v>484</v>
      </c>
      <c r="H741" s="144" t="s">
        <v>484</v>
      </c>
      <c r="I741" s="144" t="s">
        <v>485</v>
      </c>
      <c r="J741" s="130" t="s">
        <v>486</v>
      </c>
      <c r="K741" s="144" t="s">
        <v>487</v>
      </c>
      <c r="L741" s="144" t="s">
        <v>459</v>
      </c>
      <c r="M741" s="144" t="s">
        <v>488</v>
      </c>
    </row>
    <row r="742" spans="1:13" s="137" customFormat="1" ht="12.75">
      <c r="B742" s="133"/>
      <c r="C742" s="134"/>
      <c r="D742" s="134"/>
      <c r="E742" s="144" t="str">
        <f>"(0)"</f>
        <v>(0)</v>
      </c>
      <c r="F742" s="144" t="str">
        <f>"(1)"</f>
        <v>(1)</v>
      </c>
      <c r="G742" s="144" t="str">
        <f>"(2)"</f>
        <v>(2)</v>
      </c>
      <c r="H742" s="144" t="str">
        <f>"(3)"</f>
        <v>(3)</v>
      </c>
      <c r="I742" s="144" t="str">
        <f>"(4)"</f>
        <v>(4)</v>
      </c>
      <c r="J742" s="144" t="str">
        <f>"(5)"</f>
        <v>(5)</v>
      </c>
      <c r="K742" s="144" t="str">
        <f>"(7)"</f>
        <v>(7)</v>
      </c>
      <c r="L742" s="144" t="str">
        <f>"(8)"</f>
        <v>(8)</v>
      </c>
      <c r="M742" s="144" t="str">
        <f>"(9)"</f>
        <v>(9)</v>
      </c>
    </row>
    <row r="743" spans="1:13" s="137" customFormat="1" ht="12.75">
      <c r="B743" s="133">
        <v>59</v>
      </c>
      <c r="C743" s="134" t="s">
        <v>490</v>
      </c>
      <c r="D743" s="135">
        <f>SUM(E743:M743)</f>
        <v>0</v>
      </c>
      <c r="E743" s="146"/>
      <c r="F743" s="146"/>
      <c r="G743" s="146"/>
      <c r="H743" s="146"/>
      <c r="I743" s="146"/>
      <c r="J743" s="146"/>
      <c r="K743" s="146"/>
      <c r="L743" s="146"/>
      <c r="M743" s="146"/>
    </row>
    <row r="744" spans="1:13" s="137" customFormat="1" ht="12.75">
      <c r="B744" s="133">
        <v>83</v>
      </c>
      <c r="C744" s="134" t="s">
        <v>124</v>
      </c>
      <c r="D744" s="135">
        <f>SUM(E744:M744)</f>
        <v>0</v>
      </c>
      <c r="E744" s="146"/>
      <c r="F744" s="136" t="s">
        <v>489</v>
      </c>
      <c r="G744" s="136" t="s">
        <v>489</v>
      </c>
      <c r="H744" s="136" t="s">
        <v>489</v>
      </c>
      <c r="I744" s="136" t="s">
        <v>489</v>
      </c>
      <c r="J744" s="136" t="s">
        <v>489</v>
      </c>
      <c r="K744" s="146"/>
      <c r="L744" s="136" t="s">
        <v>489</v>
      </c>
      <c r="M744" s="136" t="s">
        <v>489</v>
      </c>
    </row>
    <row r="745" spans="1:13" s="137" customFormat="1" ht="12.75">
      <c r="B745" s="133">
        <v>89</v>
      </c>
      <c r="C745" s="134" t="s">
        <v>565</v>
      </c>
      <c r="D745" s="135">
        <f>SUM(E745:M745)</f>
        <v>0</v>
      </c>
      <c r="E745" s="145"/>
      <c r="F745" s="136" t="s">
        <v>489</v>
      </c>
      <c r="G745" s="154" t="s">
        <v>489</v>
      </c>
      <c r="H745" s="157" t="s">
        <v>489</v>
      </c>
      <c r="I745" s="154" t="s">
        <v>489</v>
      </c>
      <c r="J745" s="154" t="s">
        <v>489</v>
      </c>
      <c r="K745" s="154" t="s">
        <v>489</v>
      </c>
      <c r="L745" s="154" t="s">
        <v>489</v>
      </c>
    </row>
    <row r="746" spans="1:13" s="137" customFormat="1" ht="15">
      <c r="B746" s="133">
        <v>99</v>
      </c>
      <c r="C746" s="134" t="s">
        <v>444</v>
      </c>
      <c r="D746" s="119">
        <f>SUM(E746:F746)</f>
        <v>0</v>
      </c>
      <c r="E746" s="119"/>
      <c r="F746" s="119"/>
      <c r="G746" s="138" t="s">
        <v>489</v>
      </c>
      <c r="H746" s="138" t="s">
        <v>489</v>
      </c>
      <c r="I746" s="138" t="s">
        <v>489</v>
      </c>
      <c r="J746" s="138" t="s">
        <v>489</v>
      </c>
      <c r="K746" s="138" t="s">
        <v>489</v>
      </c>
      <c r="L746" s="138" t="s">
        <v>489</v>
      </c>
      <c r="M746" s="138" t="s">
        <v>489</v>
      </c>
    </row>
    <row r="747" spans="1:13" s="141" customFormat="1" ht="15">
      <c r="A747" s="137"/>
      <c r="B747" s="147"/>
      <c r="C747" s="122" t="s">
        <v>491</v>
      </c>
      <c r="D747" s="140">
        <f t="shared" ref="D747:M747" si="90">SUM(D743:D746)</f>
        <v>0</v>
      </c>
      <c r="E747" s="140">
        <f t="shared" si="90"/>
        <v>0</v>
      </c>
      <c r="F747" s="140">
        <f t="shared" si="90"/>
        <v>0</v>
      </c>
      <c r="G747" s="140">
        <f t="shared" si="90"/>
        <v>0</v>
      </c>
      <c r="H747" s="140">
        <f t="shared" si="90"/>
        <v>0</v>
      </c>
      <c r="I747" s="140">
        <f t="shared" si="90"/>
        <v>0</v>
      </c>
      <c r="J747" s="140">
        <f t="shared" si="90"/>
        <v>0</v>
      </c>
      <c r="K747" s="140">
        <f t="shared" si="90"/>
        <v>0</v>
      </c>
      <c r="L747" s="140">
        <f t="shared" si="90"/>
        <v>0</v>
      </c>
      <c r="M747" s="140">
        <f t="shared" si="90"/>
        <v>0</v>
      </c>
    </row>
    <row r="748" spans="1:13" s="137" customFormat="1" ht="12.75">
      <c r="A748" s="141"/>
      <c r="B748" s="142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</row>
    <row r="749" spans="1:13" s="137" customFormat="1" ht="12.75">
      <c r="B749" s="142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</row>
    <row r="750" spans="1:13" s="137" customFormat="1" ht="12.75">
      <c r="B750" s="142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</row>
    <row r="751" spans="1:13" s="137" customFormat="1" ht="12.75">
      <c r="B751" s="142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</row>
    <row r="752" spans="1:13" s="137" customFormat="1" ht="12.75">
      <c r="B752" s="142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</row>
    <row r="753" spans="2:13" s="137" customFormat="1" ht="12.75">
      <c r="B753" s="142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</row>
    <row r="754" spans="2:13" s="137" customFormat="1" ht="12.75">
      <c r="B754" s="142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</row>
    <row r="755" spans="2:13" s="137" customFormat="1" ht="12.75">
      <c r="B755" s="142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</row>
    <row r="756" spans="2:13" s="137" customFormat="1" ht="12.75">
      <c r="B756" s="142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</row>
    <row r="757" spans="2:13" s="137" customFormat="1" ht="12.75">
      <c r="B757" s="142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</row>
    <row r="758" spans="2:13" s="137" customFormat="1" ht="12.75">
      <c r="B758" s="142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</row>
    <row r="759" spans="2:13" s="137" customFormat="1" ht="12.75">
      <c r="B759" s="142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</row>
    <row r="760" spans="2:13" s="137" customFormat="1" ht="12.75">
      <c r="B760" s="142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</row>
    <row r="761" spans="2:13" s="137" customFormat="1" ht="12.75">
      <c r="B761" s="142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</row>
    <row r="762" spans="2:13" s="137" customFormat="1" ht="12.75">
      <c r="B762" s="142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</row>
    <row r="763" spans="2:13" s="137" customFormat="1" ht="12.75">
      <c r="B763" s="142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</row>
    <row r="764" spans="2:13" s="137" customFormat="1" ht="12.75">
      <c r="B764" s="142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</row>
    <row r="765" spans="2:13" s="137" customFormat="1" ht="12.75">
      <c r="B765" s="142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</row>
    <row r="766" spans="2:13" s="137" customFormat="1" ht="12.75">
      <c r="B766" s="142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</row>
    <row r="767" spans="2:13" s="137" customFormat="1" ht="12.75">
      <c r="B767" s="142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</row>
    <row r="768" spans="2:13" s="137" customFormat="1" ht="12.75">
      <c r="B768" s="142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</row>
    <row r="769" spans="2:13" s="137" customFormat="1" ht="12.75">
      <c r="B769" s="142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</row>
    <row r="770" spans="2:13" s="137" customFormat="1" ht="12.75">
      <c r="B770" s="142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</row>
    <row r="771" spans="2:13" s="137" customFormat="1" ht="12.75">
      <c r="B771" s="142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</row>
    <row r="772" spans="2:13" s="137" customFormat="1" ht="12.75">
      <c r="B772" s="142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</row>
    <row r="773" spans="2:13" s="137" customFormat="1" ht="12.75">
      <c r="B773" s="142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</row>
    <row r="774" spans="2:13" s="137" customFormat="1" ht="12.75">
      <c r="B774" s="142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</row>
    <row r="775" spans="2:13" s="137" customFormat="1" ht="12.75">
      <c r="B775" s="142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</row>
    <row r="776" spans="2:13" s="137" customFormat="1" ht="12.75">
      <c r="B776" s="142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</row>
    <row r="777" spans="2:13" s="137" customFormat="1" ht="12.75">
      <c r="B777" s="142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</row>
    <row r="778" spans="2:13" s="137" customFormat="1" ht="12.75">
      <c r="B778" s="142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</row>
    <row r="779" spans="2:13" s="137" customFormat="1" ht="12.75">
      <c r="B779" s="142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</row>
    <row r="780" spans="2:13" s="137" customFormat="1" ht="12.75">
      <c r="B780" s="142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</row>
    <row r="781" spans="2:13" s="137" customFormat="1" ht="12.75">
      <c r="B781" s="142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</row>
    <row r="782" spans="2:13" s="137" customFormat="1" ht="12.75">
      <c r="B782" s="142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</row>
    <row r="783" spans="2:13" s="137" customFormat="1" ht="12.75">
      <c r="B783" s="142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</row>
    <row r="784" spans="2:13" s="137" customFormat="1" ht="12.75">
      <c r="B784" s="142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</row>
    <row r="785" spans="2:13" s="137" customFormat="1" ht="12.75">
      <c r="B785" s="142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</row>
    <row r="786" spans="2:13" s="137" customFormat="1" ht="12.75">
      <c r="B786" s="142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</row>
    <row r="787" spans="2:13" s="137" customFormat="1" ht="12.75">
      <c r="B787" s="142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</row>
    <row r="788" spans="2:13" s="137" customFormat="1" ht="12.75">
      <c r="B788" s="142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</row>
    <row r="789" spans="2:13" s="137" customFormat="1" ht="12.75">
      <c r="B789" s="142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</row>
    <row r="790" spans="2:13" s="137" customFormat="1" ht="12.75">
      <c r="B790" s="142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</row>
    <row r="791" spans="2:13" s="137" customFormat="1" ht="12.75">
      <c r="B791" s="142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</row>
    <row r="792" spans="2:13" s="137" customFormat="1" ht="12.75">
      <c r="B792" s="142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</row>
    <row r="793" spans="2:13" s="137" customFormat="1" ht="12.75">
      <c r="B793" s="142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</row>
    <row r="794" spans="2:13" s="137" customFormat="1" ht="12.75">
      <c r="B794" s="142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</row>
    <row r="795" spans="2:13" s="137" customFormat="1" ht="12.75">
      <c r="B795" s="142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</row>
    <row r="796" spans="2:13" s="137" customFormat="1" ht="12.75">
      <c r="B796" s="142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</row>
    <row r="797" spans="2:13" s="137" customFormat="1" ht="12.75">
      <c r="B797" s="142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</row>
    <row r="798" spans="2:13" s="137" customFormat="1" ht="12.75">
      <c r="B798" s="142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</row>
    <row r="799" spans="2:13" s="137" customFormat="1" ht="12.75">
      <c r="B799" s="142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</row>
    <row r="800" spans="2:13" s="137" customFormat="1" ht="12.75">
      <c r="B800" s="142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</row>
    <row r="801" spans="2:13" s="137" customFormat="1" ht="12.75">
      <c r="B801" s="142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</row>
    <row r="802" spans="2:13" s="137" customFormat="1" ht="12.75">
      <c r="B802" s="142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</row>
    <row r="803" spans="2:13" s="137" customFormat="1" ht="12.75">
      <c r="B803" s="142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</row>
    <row r="804" spans="2:13" s="137" customFormat="1" ht="12.75">
      <c r="B804" s="142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</row>
    <row r="805" spans="2:13" s="137" customFormat="1" ht="12.75">
      <c r="B805" s="142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</row>
    <row r="806" spans="2:13" s="137" customFormat="1" ht="12.75">
      <c r="B806" s="142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</row>
    <row r="807" spans="2:13" s="137" customFormat="1" ht="12.75">
      <c r="B807" s="142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</row>
    <row r="808" spans="2:13" s="137" customFormat="1" ht="12.75">
      <c r="B808" s="142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</row>
    <row r="809" spans="2:13" s="137" customFormat="1" ht="12.75">
      <c r="B809" s="142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</row>
    <row r="810" spans="2:13" s="137" customFormat="1" ht="12.75">
      <c r="B810" s="142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</row>
    <row r="811" spans="2:13" s="137" customFormat="1" ht="12.75">
      <c r="B811" s="142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</row>
    <row r="812" spans="2:13" s="137" customFormat="1" ht="12.75">
      <c r="B812" s="142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</row>
    <row r="813" spans="2:13" s="137" customFormat="1" ht="12.75">
      <c r="B813" s="142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</row>
    <row r="814" spans="2:13" s="137" customFormat="1" ht="12.75">
      <c r="B814" s="142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</row>
    <row r="815" spans="2:13" s="137" customFormat="1" ht="12.75">
      <c r="B815" s="142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</row>
    <row r="816" spans="2:13" s="137" customFormat="1" ht="12.75">
      <c r="B816" s="142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</row>
    <row r="817" spans="2:13" s="137" customFormat="1" ht="12.75">
      <c r="B817" s="142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</row>
    <row r="818" spans="2:13" s="137" customFormat="1" ht="12.75">
      <c r="B818" s="142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</row>
    <row r="819" spans="2:13" s="137" customFormat="1" ht="12.75">
      <c r="B819" s="142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</row>
    <row r="820" spans="2:13" s="137" customFormat="1" ht="12.75">
      <c r="B820" s="142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</row>
    <row r="821" spans="2:13" s="137" customFormat="1" ht="12.75">
      <c r="B821" s="142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</row>
    <row r="822" spans="2:13" s="137" customFormat="1" ht="12.75">
      <c r="B822" s="142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</row>
    <row r="823" spans="2:13" s="137" customFormat="1" ht="12.75">
      <c r="B823" s="142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</row>
    <row r="824" spans="2:13" s="137" customFormat="1" ht="12.75">
      <c r="B824" s="142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</row>
    <row r="825" spans="2:13" s="137" customFormat="1" ht="12.75">
      <c r="B825" s="142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</row>
    <row r="826" spans="2:13" s="137" customFormat="1" ht="12.75">
      <c r="B826" s="142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</row>
    <row r="827" spans="2:13" s="137" customFormat="1" ht="12.75">
      <c r="B827" s="142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</row>
    <row r="828" spans="2:13" s="137" customFormat="1" ht="12.75">
      <c r="B828" s="142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</row>
    <row r="829" spans="2:13" s="137" customFormat="1" ht="12.75">
      <c r="B829" s="142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</row>
    <row r="830" spans="2:13" s="137" customFormat="1" ht="12.75">
      <c r="B830" s="142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</row>
    <row r="831" spans="2:13" s="137" customFormat="1" ht="12.75">
      <c r="B831" s="142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</row>
    <row r="832" spans="2:13" s="137" customFormat="1" ht="12.75">
      <c r="B832" s="142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</row>
    <row r="833" spans="2:13" s="137" customFormat="1" ht="12.75">
      <c r="B833" s="142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</row>
    <row r="834" spans="2:13" s="137" customFormat="1" ht="12.75">
      <c r="B834" s="142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</row>
    <row r="835" spans="2:13" s="137" customFormat="1" ht="12.75">
      <c r="B835" s="142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</row>
    <row r="836" spans="2:13" s="137" customFormat="1" ht="12.75">
      <c r="B836" s="142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</row>
    <row r="837" spans="2:13" s="137" customFormat="1" ht="12.75">
      <c r="B837" s="142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</row>
    <row r="838" spans="2:13" s="137" customFormat="1" ht="12.75">
      <c r="B838" s="142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</row>
    <row r="839" spans="2:13" s="137" customFormat="1" ht="12.75">
      <c r="B839" s="142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</row>
    <row r="840" spans="2:13" s="137" customFormat="1" ht="12.75">
      <c r="B840" s="142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</row>
    <row r="841" spans="2:13" s="137" customFormat="1" ht="12.75">
      <c r="B841" s="142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</row>
    <row r="842" spans="2:13" s="137" customFormat="1" ht="12.75">
      <c r="B842" s="142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</row>
    <row r="843" spans="2:13" s="137" customFormat="1" ht="12.75">
      <c r="B843" s="142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</row>
    <row r="844" spans="2:13" s="137" customFormat="1" ht="12.75">
      <c r="B844" s="142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</row>
    <row r="845" spans="2:13" s="137" customFormat="1" ht="12.75">
      <c r="B845" s="142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</row>
    <row r="846" spans="2:13" s="137" customFormat="1" ht="12.75">
      <c r="B846" s="142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</row>
    <row r="847" spans="2:13" s="137" customFormat="1" ht="12.75">
      <c r="B847" s="142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</row>
    <row r="848" spans="2:13" s="137" customFormat="1" ht="12.75">
      <c r="B848" s="142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</row>
    <row r="849" spans="2:13" s="137" customFormat="1" ht="12.75">
      <c r="B849" s="142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</row>
    <row r="850" spans="2:13" s="137" customFormat="1" ht="12.75">
      <c r="B850" s="142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</row>
    <row r="851" spans="2:13" s="137" customFormat="1" ht="12.75">
      <c r="B851" s="142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</row>
    <row r="852" spans="2:13" s="137" customFormat="1" ht="12.75">
      <c r="B852" s="142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</row>
    <row r="853" spans="2:13" s="137" customFormat="1" ht="12.75">
      <c r="B853" s="142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</row>
    <row r="854" spans="2:13" s="137" customFormat="1" ht="12.75">
      <c r="B854" s="142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</row>
    <row r="855" spans="2:13" s="137" customFormat="1" ht="12.75">
      <c r="B855" s="142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</row>
    <row r="856" spans="2:13" s="137" customFormat="1" ht="12.75">
      <c r="B856" s="142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</row>
    <row r="857" spans="2:13" s="137" customFormat="1" ht="12.75">
      <c r="B857" s="142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</row>
    <row r="858" spans="2:13" s="137" customFormat="1" ht="12.75">
      <c r="B858" s="142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</row>
    <row r="859" spans="2:13" s="137" customFormat="1" ht="12.75">
      <c r="B859" s="142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</row>
    <row r="860" spans="2:13" s="137" customFormat="1" ht="12.75">
      <c r="B860" s="142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</row>
    <row r="861" spans="2:13" s="137" customFormat="1" ht="12.75">
      <c r="B861" s="142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</row>
    <row r="862" spans="2:13" s="137" customFormat="1" ht="12.75">
      <c r="B862" s="142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</row>
    <row r="863" spans="2:13" s="137" customFormat="1" ht="12.75">
      <c r="B863" s="142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</row>
    <row r="864" spans="2:13" s="137" customFormat="1" ht="12.75">
      <c r="B864" s="142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</row>
    <row r="865" spans="2:13" s="137" customFormat="1" ht="12.75">
      <c r="B865" s="142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</row>
    <row r="866" spans="2:13" s="137" customFormat="1" ht="12.75">
      <c r="B866" s="142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</row>
    <row r="867" spans="2:13" s="137" customFormat="1" ht="12.75">
      <c r="B867" s="142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</row>
    <row r="868" spans="2:13" s="137" customFormat="1" ht="12.75">
      <c r="B868" s="142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</row>
    <row r="869" spans="2:13" s="137" customFormat="1" ht="12.75">
      <c r="B869" s="142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</row>
    <row r="870" spans="2:13" s="137" customFormat="1" ht="12.75">
      <c r="B870" s="142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</row>
    <row r="871" spans="2:13" s="137" customFormat="1" ht="12.75">
      <c r="B871" s="142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</row>
    <row r="872" spans="2:13" s="137" customFormat="1" ht="12.75">
      <c r="B872" s="142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</row>
    <row r="873" spans="2:13" s="137" customFormat="1" ht="12.75">
      <c r="B873" s="142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</row>
    <row r="874" spans="2:13" s="137" customFormat="1" ht="12.75">
      <c r="B874" s="142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</row>
    <row r="875" spans="2:13" s="137" customFormat="1" ht="12.75">
      <c r="B875" s="142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</row>
    <row r="876" spans="2:13" s="137" customFormat="1" ht="12.75">
      <c r="B876" s="155"/>
    </row>
    <row r="877" spans="2:13" s="137" customFormat="1" ht="12.75">
      <c r="B877" s="155"/>
    </row>
    <row r="878" spans="2:13" s="137" customFormat="1" ht="12.75">
      <c r="B878" s="155"/>
    </row>
    <row r="879" spans="2:13" s="137" customFormat="1" ht="12.75">
      <c r="B879" s="155"/>
    </row>
    <row r="880" spans="2:13" s="137" customFormat="1" ht="12.75">
      <c r="B880" s="155"/>
    </row>
    <row r="881" spans="2:2" s="137" customFormat="1" ht="12.75">
      <c r="B881" s="155"/>
    </row>
    <row r="882" spans="2:2" s="137" customFormat="1" ht="12.75">
      <c r="B882" s="155"/>
    </row>
    <row r="883" spans="2:2" s="137" customFormat="1" ht="12.75">
      <c r="B883" s="155"/>
    </row>
    <row r="884" spans="2:2" s="137" customFormat="1" ht="12.75">
      <c r="B884" s="155"/>
    </row>
    <row r="885" spans="2:2" s="137" customFormat="1" ht="12.75">
      <c r="B885" s="155"/>
    </row>
    <row r="886" spans="2:2" s="137" customFormat="1" ht="12.75">
      <c r="B886" s="155"/>
    </row>
    <row r="887" spans="2:2" s="137" customFormat="1" ht="12.75">
      <c r="B887" s="155"/>
    </row>
    <row r="888" spans="2:2" s="137" customFormat="1" ht="12.75">
      <c r="B888" s="155"/>
    </row>
    <row r="889" spans="2:2" s="137" customFormat="1" ht="12.75">
      <c r="B889" s="155"/>
    </row>
    <row r="890" spans="2:2" s="137" customFormat="1" ht="12.75">
      <c r="B890" s="155"/>
    </row>
    <row r="891" spans="2:2" s="137" customFormat="1" ht="12.75">
      <c r="B891" s="155"/>
    </row>
    <row r="892" spans="2:2" s="137" customFormat="1" ht="12.75">
      <c r="B892" s="155"/>
    </row>
    <row r="893" spans="2:2" s="137" customFormat="1" ht="12.75">
      <c r="B893" s="155"/>
    </row>
    <row r="894" spans="2:2" s="137" customFormat="1" ht="12.75">
      <c r="B894" s="155"/>
    </row>
    <row r="895" spans="2:2" s="137" customFormat="1" ht="12.75">
      <c r="B895" s="155"/>
    </row>
    <row r="896" spans="2:2" s="137" customFormat="1" ht="12.75">
      <c r="B896" s="155"/>
    </row>
    <row r="897" spans="2:2" s="137" customFormat="1" ht="12.75">
      <c r="B897" s="155"/>
    </row>
    <row r="898" spans="2:2" s="137" customFormat="1" ht="12.75">
      <c r="B898" s="155"/>
    </row>
    <row r="899" spans="2:2" s="137" customFormat="1" ht="12.75">
      <c r="B899" s="155"/>
    </row>
    <row r="900" spans="2:2" s="137" customFormat="1" ht="12.75">
      <c r="B900" s="155"/>
    </row>
    <row r="901" spans="2:2" s="137" customFormat="1" ht="12.75">
      <c r="B901" s="155"/>
    </row>
    <row r="902" spans="2:2" s="137" customFormat="1" ht="12.75">
      <c r="B902" s="155"/>
    </row>
    <row r="903" spans="2:2" s="137" customFormat="1" ht="12.75">
      <c r="B903" s="155"/>
    </row>
    <row r="904" spans="2:2" s="137" customFormat="1" ht="12.75">
      <c r="B904" s="155"/>
    </row>
    <row r="905" spans="2:2" s="137" customFormat="1" ht="12.75">
      <c r="B905" s="155"/>
    </row>
    <row r="906" spans="2:2" s="137" customFormat="1" ht="12.75">
      <c r="B906" s="155"/>
    </row>
    <row r="907" spans="2:2" s="137" customFormat="1" ht="12.75">
      <c r="B907" s="155"/>
    </row>
    <row r="908" spans="2:2" s="137" customFormat="1" ht="12.75">
      <c r="B908" s="155"/>
    </row>
    <row r="909" spans="2:2" s="137" customFormat="1" ht="12.75">
      <c r="B909" s="155"/>
    </row>
    <row r="910" spans="2:2" s="137" customFormat="1" ht="12.75">
      <c r="B910" s="155"/>
    </row>
    <row r="911" spans="2:2" s="137" customFormat="1" ht="12.75">
      <c r="B911" s="155"/>
    </row>
    <row r="912" spans="2:2" s="137" customFormat="1" ht="12.75">
      <c r="B912" s="155"/>
    </row>
    <row r="913" spans="2:2" s="137" customFormat="1" ht="12.75">
      <c r="B913" s="155"/>
    </row>
    <row r="914" spans="2:2" s="137" customFormat="1" ht="12.75">
      <c r="B914" s="155"/>
    </row>
    <row r="915" spans="2:2" s="137" customFormat="1" ht="12.75">
      <c r="B915" s="155"/>
    </row>
    <row r="916" spans="2:2" s="137" customFormat="1" ht="12.75">
      <c r="B916" s="155"/>
    </row>
    <row r="917" spans="2:2" s="137" customFormat="1" ht="12.75">
      <c r="B917" s="155"/>
    </row>
    <row r="918" spans="2:2" s="137" customFormat="1" ht="12.75">
      <c r="B918" s="155"/>
    </row>
    <row r="919" spans="2:2" s="137" customFormat="1" ht="12.75">
      <c r="B919" s="155"/>
    </row>
    <row r="920" spans="2:2" s="137" customFormat="1" ht="12.75">
      <c r="B920" s="155"/>
    </row>
    <row r="921" spans="2:2" s="137" customFormat="1" ht="12.75">
      <c r="B921" s="155"/>
    </row>
    <row r="922" spans="2:2" s="137" customFormat="1" ht="12.75">
      <c r="B922" s="155"/>
    </row>
    <row r="923" spans="2:2" s="137" customFormat="1" ht="12.75">
      <c r="B923" s="155"/>
    </row>
    <row r="924" spans="2:2" s="137" customFormat="1" ht="12.75">
      <c r="B924" s="155"/>
    </row>
    <row r="925" spans="2:2" s="137" customFormat="1" ht="12.75">
      <c r="B925" s="155"/>
    </row>
    <row r="926" spans="2:2" s="137" customFormat="1" ht="12.75">
      <c r="B926" s="155"/>
    </row>
    <row r="927" spans="2:2" s="137" customFormat="1" ht="12.75">
      <c r="B927" s="155"/>
    </row>
    <row r="928" spans="2:2" s="137" customFormat="1" ht="12.75">
      <c r="B928" s="155"/>
    </row>
    <row r="929" spans="2:2" s="137" customFormat="1" ht="12.75">
      <c r="B929" s="155"/>
    </row>
    <row r="930" spans="2:2" s="137" customFormat="1" ht="12.75">
      <c r="B930" s="155"/>
    </row>
    <row r="931" spans="2:2" s="137" customFormat="1" ht="12.75">
      <c r="B931" s="155"/>
    </row>
    <row r="932" spans="2:2" s="137" customFormat="1" ht="12.75">
      <c r="B932" s="155"/>
    </row>
    <row r="933" spans="2:2" s="137" customFormat="1" ht="12.75">
      <c r="B933" s="155"/>
    </row>
    <row r="934" spans="2:2" s="137" customFormat="1" ht="12.75">
      <c r="B934" s="155"/>
    </row>
    <row r="935" spans="2:2" s="137" customFormat="1" ht="12.75">
      <c r="B935" s="155"/>
    </row>
    <row r="936" spans="2:2" s="137" customFormat="1" ht="12.75">
      <c r="B936" s="155"/>
    </row>
    <row r="937" spans="2:2" s="137" customFormat="1" ht="12.75">
      <c r="B937" s="155"/>
    </row>
    <row r="938" spans="2:2" s="137" customFormat="1" ht="12.75">
      <c r="B938" s="155"/>
    </row>
    <row r="939" spans="2:2" s="137" customFormat="1" ht="12.75">
      <c r="B939" s="155"/>
    </row>
    <row r="940" spans="2:2" s="137" customFormat="1" ht="12.75">
      <c r="B940" s="155"/>
    </row>
    <row r="941" spans="2:2" s="137" customFormat="1" ht="12.75">
      <c r="B941" s="155"/>
    </row>
    <row r="942" spans="2:2" s="137" customFormat="1" ht="12.75">
      <c r="B942" s="155"/>
    </row>
    <row r="943" spans="2:2" s="137" customFormat="1" ht="12.75">
      <c r="B943" s="155"/>
    </row>
    <row r="944" spans="2:2" s="137" customFormat="1" ht="12.75">
      <c r="B944" s="155"/>
    </row>
    <row r="945" spans="2:2" s="137" customFormat="1" ht="12.75">
      <c r="B945" s="155"/>
    </row>
    <row r="946" spans="2:2" s="137" customFormat="1" ht="12.75">
      <c r="B946" s="155"/>
    </row>
    <row r="947" spans="2:2" s="137" customFormat="1" ht="12.75">
      <c r="B947" s="155"/>
    </row>
    <row r="948" spans="2:2" s="137" customFormat="1" ht="12.75">
      <c r="B948" s="155"/>
    </row>
    <row r="949" spans="2:2" s="137" customFormat="1" ht="12.75">
      <c r="B949" s="155"/>
    </row>
    <row r="950" spans="2:2" s="137" customFormat="1" ht="12.75">
      <c r="B950" s="155"/>
    </row>
    <row r="951" spans="2:2" s="137" customFormat="1" ht="12.75">
      <c r="B951" s="155"/>
    </row>
    <row r="952" spans="2:2" s="137" customFormat="1" ht="12.75">
      <c r="B952" s="155"/>
    </row>
    <row r="953" spans="2:2" s="137" customFormat="1" ht="12.75">
      <c r="B953" s="155"/>
    </row>
    <row r="954" spans="2:2" s="137" customFormat="1" ht="12.75">
      <c r="B954" s="155"/>
    </row>
    <row r="955" spans="2:2" s="137" customFormat="1" ht="12.75">
      <c r="B955" s="155"/>
    </row>
    <row r="956" spans="2:2" s="137" customFormat="1" ht="12.75">
      <c r="B956" s="155"/>
    </row>
    <row r="957" spans="2:2" s="137" customFormat="1" ht="12.75">
      <c r="B957" s="155"/>
    </row>
    <row r="958" spans="2:2" s="137" customFormat="1" ht="12.75">
      <c r="B958" s="155"/>
    </row>
    <row r="959" spans="2:2" s="137" customFormat="1" ht="12.75">
      <c r="B959" s="155"/>
    </row>
    <row r="960" spans="2:2" s="137" customFormat="1" ht="12.75">
      <c r="B960" s="155"/>
    </row>
    <row r="961" spans="2:2" s="137" customFormat="1" ht="12.75">
      <c r="B961" s="155"/>
    </row>
    <row r="962" spans="2:2" s="137" customFormat="1" ht="12.75">
      <c r="B962" s="155"/>
    </row>
    <row r="963" spans="2:2" s="137" customFormat="1" ht="12.75">
      <c r="B963" s="155"/>
    </row>
    <row r="964" spans="2:2" s="137" customFormat="1" ht="12.75">
      <c r="B964" s="155"/>
    </row>
    <row r="965" spans="2:2" s="137" customFormat="1" ht="12.75">
      <c r="B965" s="155"/>
    </row>
    <row r="966" spans="2:2" s="137" customFormat="1" ht="12.75">
      <c r="B966" s="155"/>
    </row>
    <row r="967" spans="2:2" s="137" customFormat="1" ht="12.75">
      <c r="B967" s="155"/>
    </row>
    <row r="968" spans="2:2" s="137" customFormat="1" ht="12.75">
      <c r="B968" s="155"/>
    </row>
    <row r="969" spans="2:2" s="137" customFormat="1" ht="12.75">
      <c r="B969" s="155"/>
    </row>
    <row r="970" spans="2:2" s="137" customFormat="1" ht="12.75">
      <c r="B970" s="155"/>
    </row>
    <row r="971" spans="2:2" s="137" customFormat="1" ht="12.75">
      <c r="B971" s="155"/>
    </row>
    <row r="972" spans="2:2" s="137" customFormat="1" ht="12.75">
      <c r="B972" s="155"/>
    </row>
    <row r="973" spans="2:2" s="137" customFormat="1" ht="12.75">
      <c r="B973" s="155"/>
    </row>
    <row r="974" spans="2:2" s="137" customFormat="1" ht="12.75">
      <c r="B974" s="155"/>
    </row>
    <row r="975" spans="2:2" s="137" customFormat="1" ht="12.75">
      <c r="B975" s="155"/>
    </row>
    <row r="976" spans="2:2" s="137" customFormat="1" ht="12.75">
      <c r="B976" s="155"/>
    </row>
    <row r="977" spans="2:2" s="137" customFormat="1" ht="12.75">
      <c r="B977" s="155"/>
    </row>
    <row r="978" spans="2:2" s="137" customFormat="1" ht="12.75">
      <c r="B978" s="155"/>
    </row>
    <row r="979" spans="2:2" s="137" customFormat="1" ht="12.75">
      <c r="B979" s="155"/>
    </row>
    <row r="980" spans="2:2" s="137" customFormat="1" ht="12.75">
      <c r="B980" s="155"/>
    </row>
    <row r="981" spans="2:2" s="137" customFormat="1" ht="12.75">
      <c r="B981" s="155"/>
    </row>
    <row r="982" spans="2:2" s="137" customFormat="1" ht="12.75">
      <c r="B982" s="155"/>
    </row>
    <row r="983" spans="2:2" s="137" customFormat="1" ht="12.75">
      <c r="B983" s="155"/>
    </row>
    <row r="984" spans="2:2" s="137" customFormat="1" ht="12.75">
      <c r="B984" s="155"/>
    </row>
    <row r="985" spans="2:2" s="137" customFormat="1" ht="12.75">
      <c r="B985" s="155"/>
    </row>
    <row r="986" spans="2:2" s="137" customFormat="1" ht="12.75">
      <c r="B986" s="155"/>
    </row>
    <row r="987" spans="2:2" s="137" customFormat="1" ht="12.75">
      <c r="B987" s="155"/>
    </row>
    <row r="988" spans="2:2" s="137" customFormat="1" ht="12.75">
      <c r="B988" s="155"/>
    </row>
    <row r="989" spans="2:2" s="137" customFormat="1" ht="12.75">
      <c r="B989" s="155"/>
    </row>
    <row r="990" spans="2:2" s="137" customFormat="1" ht="12.75">
      <c r="B990" s="155"/>
    </row>
    <row r="991" spans="2:2" s="137" customFormat="1" ht="12.75">
      <c r="B991" s="155"/>
    </row>
    <row r="992" spans="2:2" s="137" customFormat="1" ht="12.75">
      <c r="B992" s="155"/>
    </row>
    <row r="993" spans="2:2" s="137" customFormat="1" ht="12.75">
      <c r="B993" s="155"/>
    </row>
    <row r="994" spans="2:2" s="137" customFormat="1" ht="12.75">
      <c r="B994" s="155"/>
    </row>
    <row r="995" spans="2:2" s="137" customFormat="1" ht="12.75">
      <c r="B995" s="155"/>
    </row>
    <row r="996" spans="2:2" s="137" customFormat="1" ht="12.75">
      <c r="B996" s="155"/>
    </row>
    <row r="997" spans="2:2" s="137" customFormat="1" ht="12.75">
      <c r="B997" s="155"/>
    </row>
    <row r="998" spans="2:2" s="137" customFormat="1" ht="12.75">
      <c r="B998" s="155"/>
    </row>
    <row r="999" spans="2:2" s="137" customFormat="1" ht="12.75">
      <c r="B999" s="155"/>
    </row>
    <row r="1000" spans="2:2" s="137" customFormat="1" ht="12.75">
      <c r="B1000" s="155"/>
    </row>
    <row r="1001" spans="2:2" s="137" customFormat="1" ht="12.75">
      <c r="B1001" s="155"/>
    </row>
    <row r="1002" spans="2:2" s="137" customFormat="1" ht="12.75">
      <c r="B1002" s="155"/>
    </row>
    <row r="1003" spans="2:2" s="137" customFormat="1" ht="12.75">
      <c r="B1003" s="155"/>
    </row>
    <row r="1004" spans="2:2" s="137" customFormat="1" ht="12.75">
      <c r="B1004" s="155"/>
    </row>
    <row r="1005" spans="2:2" s="137" customFormat="1" ht="12.75">
      <c r="B1005" s="155"/>
    </row>
    <row r="1006" spans="2:2" s="137" customFormat="1" ht="12.75">
      <c r="B1006" s="155"/>
    </row>
    <row r="1007" spans="2:2" s="137" customFormat="1" ht="12.75">
      <c r="B1007" s="155"/>
    </row>
    <row r="1008" spans="2:2" s="137" customFormat="1" ht="12.75">
      <c r="B1008" s="155"/>
    </row>
    <row r="1009" spans="2:2" s="137" customFormat="1" ht="12.75">
      <c r="B1009" s="155"/>
    </row>
    <row r="1010" spans="2:2" s="137" customFormat="1" ht="12.75">
      <c r="B1010" s="155"/>
    </row>
    <row r="1011" spans="2:2" s="137" customFormat="1" ht="12.75">
      <c r="B1011" s="155"/>
    </row>
    <row r="1012" spans="2:2" s="137" customFormat="1" ht="12.75">
      <c r="B1012" s="155"/>
    </row>
    <row r="1013" spans="2:2" s="137" customFormat="1" ht="12.75">
      <c r="B1013" s="155"/>
    </row>
    <row r="1014" spans="2:2" s="137" customFormat="1" ht="12.75">
      <c r="B1014" s="155"/>
    </row>
    <row r="1015" spans="2:2" s="137" customFormat="1" ht="12.75">
      <c r="B1015" s="155"/>
    </row>
    <row r="1016" spans="2:2" s="137" customFormat="1" ht="12.75">
      <c r="B1016" s="155"/>
    </row>
    <row r="1017" spans="2:2" s="137" customFormat="1" ht="12.75">
      <c r="B1017" s="155"/>
    </row>
    <row r="1018" spans="2:2" s="137" customFormat="1" ht="12.75">
      <c r="B1018" s="155"/>
    </row>
    <row r="1019" spans="2:2" s="137" customFormat="1" ht="12.75">
      <c r="B1019" s="155"/>
    </row>
    <row r="1020" spans="2:2" s="137" customFormat="1" ht="12.75">
      <c r="B1020" s="155"/>
    </row>
    <row r="1021" spans="2:2" s="137" customFormat="1" ht="12.75">
      <c r="B1021" s="155"/>
    </row>
    <row r="1022" spans="2:2" s="137" customFormat="1" ht="12.75">
      <c r="B1022" s="155"/>
    </row>
    <row r="1023" spans="2:2" s="137" customFormat="1" ht="12.75">
      <c r="B1023" s="155"/>
    </row>
    <row r="1024" spans="2:2" s="137" customFormat="1" ht="12.75">
      <c r="B1024" s="155"/>
    </row>
    <row r="1025" spans="2:2" s="137" customFormat="1" ht="12.75">
      <c r="B1025" s="155"/>
    </row>
    <row r="1026" spans="2:2" s="137" customFormat="1" ht="12.75">
      <c r="B1026" s="155"/>
    </row>
    <row r="1027" spans="2:2" s="137" customFormat="1" ht="12.75">
      <c r="B1027" s="155"/>
    </row>
    <row r="1028" spans="2:2" s="137" customFormat="1" ht="12.75">
      <c r="B1028" s="155"/>
    </row>
    <row r="1029" spans="2:2" s="137" customFormat="1" ht="12.75">
      <c r="B1029" s="155"/>
    </row>
    <row r="1030" spans="2:2" s="137" customFormat="1" ht="12.75">
      <c r="B1030" s="155"/>
    </row>
    <row r="1031" spans="2:2" s="137" customFormat="1" ht="12.75">
      <c r="B1031" s="155"/>
    </row>
    <row r="1032" spans="2:2" s="137" customFormat="1" ht="12.75">
      <c r="B1032" s="155"/>
    </row>
    <row r="1033" spans="2:2" s="137" customFormat="1" ht="12.75">
      <c r="B1033" s="155"/>
    </row>
    <row r="1034" spans="2:2" s="137" customFormat="1" ht="12.75">
      <c r="B1034" s="155"/>
    </row>
    <row r="1035" spans="2:2" s="137" customFormat="1" ht="12.75">
      <c r="B1035" s="155"/>
    </row>
    <row r="1036" spans="2:2" s="137" customFormat="1" ht="12.75">
      <c r="B1036" s="155"/>
    </row>
    <row r="1037" spans="2:2" s="137" customFormat="1" ht="12.75">
      <c r="B1037" s="155"/>
    </row>
    <row r="1038" spans="2:2" s="137" customFormat="1" ht="12.75">
      <c r="B1038" s="155"/>
    </row>
    <row r="1039" spans="2:2" s="137" customFormat="1" ht="12.75">
      <c r="B1039" s="155"/>
    </row>
    <row r="1040" spans="2:2" s="137" customFormat="1" ht="12.75">
      <c r="B1040" s="155"/>
    </row>
    <row r="1041" spans="2:2" s="137" customFormat="1" ht="12.75">
      <c r="B1041" s="155"/>
    </row>
    <row r="1042" spans="2:2" s="137" customFormat="1" ht="12.75">
      <c r="B1042" s="155"/>
    </row>
    <row r="1043" spans="2:2" s="137" customFormat="1" ht="12.75">
      <c r="B1043" s="155"/>
    </row>
    <row r="1044" spans="2:2" s="137" customFormat="1" ht="12.75">
      <c r="B1044" s="155"/>
    </row>
    <row r="1045" spans="2:2" s="137" customFormat="1" ht="12.75">
      <c r="B1045" s="155"/>
    </row>
    <row r="1046" spans="2:2" s="137" customFormat="1" ht="12.75">
      <c r="B1046" s="155"/>
    </row>
    <row r="1047" spans="2:2" s="137" customFormat="1" ht="12.75">
      <c r="B1047" s="155"/>
    </row>
    <row r="1048" spans="2:2" s="137" customFormat="1" ht="12.75">
      <c r="B1048" s="155"/>
    </row>
    <row r="1049" spans="2:2" s="137" customFormat="1" ht="12.75">
      <c r="B1049" s="155"/>
    </row>
    <row r="1050" spans="2:2" s="137" customFormat="1" ht="12.75">
      <c r="B1050" s="155"/>
    </row>
    <row r="1051" spans="2:2" s="137" customFormat="1" ht="12.75">
      <c r="B1051" s="155"/>
    </row>
    <row r="1052" spans="2:2" s="137" customFormat="1" ht="12.75">
      <c r="B1052" s="155"/>
    </row>
    <row r="1053" spans="2:2" s="137" customFormat="1" ht="12.75">
      <c r="B1053" s="155"/>
    </row>
    <row r="1054" spans="2:2" s="137" customFormat="1" ht="12.75">
      <c r="B1054" s="155"/>
    </row>
    <row r="1055" spans="2:2" s="137" customFormat="1" ht="12.75">
      <c r="B1055" s="155"/>
    </row>
    <row r="1056" spans="2:2" s="137" customFormat="1" ht="12.75">
      <c r="B1056" s="155"/>
    </row>
    <row r="1057" spans="2:2" s="137" customFormat="1" ht="12.75">
      <c r="B1057" s="155"/>
    </row>
    <row r="1058" spans="2:2" s="137" customFormat="1" ht="12.75">
      <c r="B1058" s="155"/>
    </row>
    <row r="1059" spans="2:2" s="137" customFormat="1" ht="12.75">
      <c r="B1059" s="155"/>
    </row>
    <row r="1060" spans="2:2" s="137" customFormat="1" ht="12.75">
      <c r="B1060" s="155"/>
    </row>
    <row r="1061" spans="2:2" s="137" customFormat="1" ht="12.75">
      <c r="B1061" s="155"/>
    </row>
    <row r="1062" spans="2:2" s="137" customFormat="1" ht="12.75">
      <c r="B1062" s="155"/>
    </row>
    <row r="1063" spans="2:2" s="137" customFormat="1" ht="12.75">
      <c r="B1063" s="155"/>
    </row>
    <row r="1064" spans="2:2" s="137" customFormat="1" ht="12.75">
      <c r="B1064" s="155"/>
    </row>
    <row r="1065" spans="2:2" s="137" customFormat="1" ht="12.75">
      <c r="B1065" s="155"/>
    </row>
    <row r="1066" spans="2:2" s="137" customFormat="1" ht="12.75">
      <c r="B1066" s="155"/>
    </row>
    <row r="1067" spans="2:2" s="137" customFormat="1" ht="12.75">
      <c r="B1067" s="155"/>
    </row>
    <row r="1068" spans="2:2" s="137" customFormat="1" ht="12.75">
      <c r="B1068" s="155"/>
    </row>
    <row r="1069" spans="2:2" s="137" customFormat="1" ht="12.75">
      <c r="B1069" s="155"/>
    </row>
    <row r="1070" spans="2:2" s="137" customFormat="1" ht="12.75">
      <c r="B1070" s="155"/>
    </row>
    <row r="1071" spans="2:2" s="137" customFormat="1" ht="12.75">
      <c r="B1071" s="155"/>
    </row>
    <row r="1072" spans="2:2" s="137" customFormat="1" ht="12.75">
      <c r="B1072" s="155"/>
    </row>
    <row r="1073" spans="2:2" s="137" customFormat="1" ht="12.75">
      <c r="B1073" s="155"/>
    </row>
    <row r="1074" spans="2:2" s="137" customFormat="1" ht="12.75">
      <c r="B1074" s="155"/>
    </row>
    <row r="1075" spans="2:2" s="137" customFormat="1" ht="12.75">
      <c r="B1075" s="155"/>
    </row>
    <row r="1076" spans="2:2" s="137" customFormat="1" ht="12.75">
      <c r="B1076" s="155"/>
    </row>
    <row r="1077" spans="2:2" s="137" customFormat="1" ht="12.75">
      <c r="B1077" s="155"/>
    </row>
    <row r="1078" spans="2:2" s="137" customFormat="1" ht="12.75">
      <c r="B1078" s="155"/>
    </row>
    <row r="1079" spans="2:2" s="137" customFormat="1" ht="12.75">
      <c r="B1079" s="155"/>
    </row>
    <row r="1080" spans="2:2" s="137" customFormat="1" ht="12.75">
      <c r="B1080" s="155"/>
    </row>
    <row r="1081" spans="2:2" s="137" customFormat="1" ht="12.75">
      <c r="B1081" s="155"/>
    </row>
    <row r="1082" spans="2:2" s="137" customFormat="1" ht="12.75">
      <c r="B1082" s="155"/>
    </row>
    <row r="1083" spans="2:2" s="137" customFormat="1" ht="12.75">
      <c r="B1083" s="155"/>
    </row>
    <row r="1084" spans="2:2" s="137" customFormat="1" ht="12.75">
      <c r="B1084" s="155"/>
    </row>
    <row r="1085" spans="2:2" s="137" customFormat="1" ht="12.75">
      <c r="B1085" s="155"/>
    </row>
    <row r="1086" spans="2:2" s="137" customFormat="1" ht="12.75">
      <c r="B1086" s="155"/>
    </row>
    <row r="1087" spans="2:2" s="137" customFormat="1" ht="12.75">
      <c r="B1087" s="155"/>
    </row>
    <row r="1088" spans="2:2" s="137" customFormat="1" ht="12.75">
      <c r="B1088" s="155"/>
    </row>
    <row r="1089" spans="2:2" s="137" customFormat="1" ht="12.75">
      <c r="B1089" s="155"/>
    </row>
    <row r="1090" spans="2:2" s="137" customFormat="1" ht="12.75">
      <c r="B1090" s="155"/>
    </row>
    <row r="1091" spans="2:2" s="137" customFormat="1" ht="12.75">
      <c r="B1091" s="155"/>
    </row>
    <row r="1092" spans="2:2" s="137" customFormat="1" ht="12.75">
      <c r="B1092" s="155"/>
    </row>
    <row r="1093" spans="2:2" s="137" customFormat="1" ht="12.75">
      <c r="B1093" s="155"/>
    </row>
    <row r="1094" spans="2:2" s="137" customFormat="1" ht="12.75">
      <c r="B1094" s="155"/>
    </row>
    <row r="1095" spans="2:2" s="137" customFormat="1" ht="12.75">
      <c r="B1095" s="155"/>
    </row>
    <row r="1096" spans="2:2" s="137" customFormat="1" ht="12.75">
      <c r="B1096" s="155"/>
    </row>
    <row r="1097" spans="2:2" s="137" customFormat="1" ht="12.75">
      <c r="B1097" s="155"/>
    </row>
    <row r="1098" spans="2:2" s="137" customFormat="1" ht="12.75">
      <c r="B1098" s="155"/>
    </row>
    <row r="1099" spans="2:2" s="137" customFormat="1" ht="12.75">
      <c r="B1099" s="155"/>
    </row>
    <row r="1100" spans="2:2" s="137" customFormat="1" ht="12.75">
      <c r="B1100" s="155"/>
    </row>
    <row r="1101" spans="2:2" s="137" customFormat="1" ht="12.75">
      <c r="B1101" s="155"/>
    </row>
    <row r="1102" spans="2:2" s="137" customFormat="1" ht="12.75">
      <c r="B1102" s="155"/>
    </row>
    <row r="1103" spans="2:2" s="137" customFormat="1" ht="12.75">
      <c r="B1103" s="155"/>
    </row>
    <row r="1104" spans="2:2" s="137" customFormat="1" ht="12.75">
      <c r="B1104" s="155"/>
    </row>
    <row r="1105" spans="2:2" s="137" customFormat="1" ht="12.75">
      <c r="B1105" s="155"/>
    </row>
    <row r="1106" spans="2:2" s="137" customFormat="1" ht="12.75">
      <c r="B1106" s="155"/>
    </row>
    <row r="1107" spans="2:2" s="137" customFormat="1" ht="12.75">
      <c r="B1107" s="155"/>
    </row>
    <row r="1108" spans="2:2" s="137" customFormat="1" ht="12.75">
      <c r="B1108" s="155"/>
    </row>
    <row r="1109" spans="2:2" s="137" customFormat="1" ht="12.75">
      <c r="B1109" s="155"/>
    </row>
    <row r="1110" spans="2:2" s="137" customFormat="1" ht="12.75">
      <c r="B1110" s="155"/>
    </row>
    <row r="1111" spans="2:2" s="137" customFormat="1" ht="12.75">
      <c r="B1111" s="155"/>
    </row>
    <row r="1112" spans="2:2" s="137" customFormat="1" ht="12.75">
      <c r="B1112" s="155"/>
    </row>
    <row r="1113" spans="2:2" s="137" customFormat="1" ht="12.75">
      <c r="B1113" s="155"/>
    </row>
    <row r="1114" spans="2:2" s="137" customFormat="1" ht="12.75">
      <c r="B1114" s="155"/>
    </row>
    <row r="1115" spans="2:2" s="137" customFormat="1" ht="12.75">
      <c r="B1115" s="155"/>
    </row>
    <row r="1116" spans="2:2" s="137" customFormat="1" ht="12.75">
      <c r="B1116" s="155"/>
    </row>
    <row r="1117" spans="2:2" s="137" customFormat="1" ht="12.75">
      <c r="B1117" s="155"/>
    </row>
    <row r="1118" spans="2:2" s="137" customFormat="1" ht="12.75">
      <c r="B1118" s="155"/>
    </row>
    <row r="1119" spans="2:2" s="137" customFormat="1" ht="12.75">
      <c r="B1119" s="155"/>
    </row>
    <row r="1120" spans="2:2" s="137" customFormat="1" ht="12.75">
      <c r="B1120" s="155"/>
    </row>
    <row r="1121" spans="2:2" s="137" customFormat="1" ht="12.75">
      <c r="B1121" s="155"/>
    </row>
    <row r="1122" spans="2:2" s="137" customFormat="1" ht="12.75">
      <c r="B1122" s="155"/>
    </row>
    <row r="1123" spans="2:2" s="137" customFormat="1" ht="12.75">
      <c r="B1123" s="155"/>
    </row>
    <row r="1124" spans="2:2" s="137" customFormat="1" ht="12.75">
      <c r="B1124" s="155"/>
    </row>
    <row r="1125" spans="2:2" s="137" customFormat="1" ht="12.75">
      <c r="B1125" s="155"/>
    </row>
    <row r="1126" spans="2:2" s="137" customFormat="1" ht="12.75">
      <c r="B1126" s="155"/>
    </row>
    <row r="1127" spans="2:2" s="137" customFormat="1" ht="12.75">
      <c r="B1127" s="155"/>
    </row>
    <row r="1128" spans="2:2" s="137" customFormat="1" ht="12.75">
      <c r="B1128" s="155"/>
    </row>
    <row r="1129" spans="2:2" s="137" customFormat="1" ht="12.75">
      <c r="B1129" s="155"/>
    </row>
    <row r="1130" spans="2:2" s="137" customFormat="1" ht="12.75">
      <c r="B1130" s="155"/>
    </row>
    <row r="1131" spans="2:2" s="137" customFormat="1" ht="12.75">
      <c r="B1131" s="155"/>
    </row>
    <row r="1132" spans="2:2" s="137" customFormat="1" ht="12.75">
      <c r="B1132" s="155"/>
    </row>
    <row r="1133" spans="2:2" s="137" customFormat="1" ht="12.75">
      <c r="B1133" s="155"/>
    </row>
    <row r="1134" spans="2:2" s="137" customFormat="1" ht="12.75">
      <c r="B1134" s="155"/>
    </row>
    <row r="1135" spans="2:2" s="137" customFormat="1" ht="12.75">
      <c r="B1135" s="155"/>
    </row>
    <row r="1136" spans="2:2" s="137" customFormat="1" ht="12.75">
      <c r="B1136" s="155"/>
    </row>
    <row r="1137" spans="2:2" s="137" customFormat="1" ht="12.75">
      <c r="B1137" s="155"/>
    </row>
    <row r="1138" spans="2:2" s="137" customFormat="1" ht="12.75">
      <c r="B1138" s="155"/>
    </row>
    <row r="1139" spans="2:2" s="137" customFormat="1" ht="12.75">
      <c r="B1139" s="155"/>
    </row>
    <row r="1140" spans="2:2" s="137" customFormat="1" ht="12.75">
      <c r="B1140" s="155"/>
    </row>
    <row r="1141" spans="2:2" s="137" customFormat="1" ht="12.75">
      <c r="B1141" s="155"/>
    </row>
    <row r="1142" spans="2:2" s="137" customFormat="1" ht="12.75">
      <c r="B1142" s="155"/>
    </row>
    <row r="1143" spans="2:2" s="137" customFormat="1" ht="12.75">
      <c r="B1143" s="155"/>
    </row>
    <row r="1144" spans="2:2" s="137" customFormat="1" ht="12.75">
      <c r="B1144" s="155"/>
    </row>
    <row r="1145" spans="2:2" s="137" customFormat="1" ht="12.75">
      <c r="B1145" s="155"/>
    </row>
    <row r="1146" spans="2:2" s="137" customFormat="1" ht="12.75">
      <c r="B1146" s="155"/>
    </row>
    <row r="1147" spans="2:2" s="137" customFormat="1" ht="12.75">
      <c r="B1147" s="155"/>
    </row>
    <row r="1148" spans="2:2" s="137" customFormat="1" ht="12.75">
      <c r="B1148" s="155"/>
    </row>
    <row r="1149" spans="2:2" s="137" customFormat="1" ht="12.75">
      <c r="B1149" s="155"/>
    </row>
    <row r="1150" spans="2:2" s="137" customFormat="1" ht="12.75">
      <c r="B1150" s="155"/>
    </row>
    <row r="1151" spans="2:2" s="137" customFormat="1" ht="12.75">
      <c r="B1151" s="155"/>
    </row>
    <row r="1152" spans="2:2" s="137" customFormat="1" ht="12.75">
      <c r="B1152" s="155"/>
    </row>
    <row r="1153" spans="2:13" s="137" customFormat="1">
      <c r="B1153" s="155"/>
      <c r="M1153" s="166"/>
    </row>
    <row r="1154" spans="2:13" s="137" customFormat="1">
      <c r="B1154" s="155"/>
      <c r="M1154" s="166"/>
    </row>
    <row r="1155" spans="2:13" s="137" customFormat="1">
      <c r="B1155" s="155"/>
      <c r="M1155" s="166"/>
    </row>
    <row r="1156" spans="2:13" s="137" customFormat="1">
      <c r="B1156" s="155"/>
      <c r="M1156" s="166"/>
    </row>
    <row r="1157" spans="2:13" s="137" customFormat="1">
      <c r="B1157" s="155"/>
      <c r="M1157" s="166"/>
    </row>
    <row r="1158" spans="2:13" s="137" customFormat="1">
      <c r="B1158" s="155"/>
      <c r="M1158" s="166"/>
    </row>
    <row r="1159" spans="2:13" s="137" customFormat="1">
      <c r="B1159" s="155"/>
      <c r="M1159" s="166"/>
    </row>
    <row r="1160" spans="2:13" s="137" customFormat="1">
      <c r="B1160" s="155"/>
      <c r="M1160" s="166"/>
    </row>
    <row r="1161" spans="2:13" s="137" customFormat="1">
      <c r="B1161" s="155"/>
      <c r="M1161" s="166"/>
    </row>
    <row r="1162" spans="2:13" s="137" customFormat="1">
      <c r="B1162" s="155"/>
      <c r="M1162" s="166"/>
    </row>
    <row r="1163" spans="2:13" s="137" customFormat="1">
      <c r="B1163" s="155"/>
      <c r="M1163" s="166"/>
    </row>
    <row r="1164" spans="2:13" s="137" customFormat="1">
      <c r="B1164" s="155"/>
      <c r="M1164" s="166"/>
    </row>
    <row r="1165" spans="2:13" s="137" customFormat="1">
      <c r="B1165" s="155"/>
      <c r="M1165" s="166"/>
    </row>
    <row r="1166" spans="2:13" s="137" customFormat="1">
      <c r="B1166" s="155"/>
      <c r="M1166" s="166"/>
    </row>
    <row r="1167" spans="2:13" s="137" customFormat="1">
      <c r="B1167" s="155"/>
      <c r="M1167" s="166"/>
    </row>
    <row r="1168" spans="2:13" s="137" customFormat="1">
      <c r="B1168" s="155"/>
      <c r="M1168" s="166"/>
    </row>
    <row r="1169" spans="2:13" s="137" customFormat="1">
      <c r="B1169" s="155"/>
      <c r="M1169" s="166"/>
    </row>
    <row r="1170" spans="2:13" s="137" customFormat="1">
      <c r="B1170" s="155"/>
      <c r="M1170" s="166"/>
    </row>
    <row r="1171" spans="2:13" s="137" customFormat="1">
      <c r="B1171" s="155"/>
      <c r="M1171" s="166"/>
    </row>
    <row r="1172" spans="2:13" s="137" customFormat="1">
      <c r="B1172" s="155"/>
      <c r="M1172" s="166"/>
    </row>
    <row r="1173" spans="2:13" s="137" customFormat="1">
      <c r="B1173" s="155"/>
      <c r="M1173" s="166"/>
    </row>
    <row r="1174" spans="2:13" s="137" customFormat="1">
      <c r="B1174" s="155"/>
      <c r="M1174" s="166"/>
    </row>
    <row r="1175" spans="2:13" s="137" customFormat="1">
      <c r="B1175" s="155"/>
      <c r="M1175" s="166"/>
    </row>
    <row r="1176" spans="2:13" s="137" customFormat="1">
      <c r="B1176" s="155"/>
      <c r="M1176" s="166"/>
    </row>
    <row r="1177" spans="2:13" s="137" customFormat="1">
      <c r="B1177" s="155"/>
      <c r="M1177" s="166"/>
    </row>
    <row r="1178" spans="2:13" s="137" customFormat="1">
      <c r="B1178" s="155"/>
      <c r="M1178" s="166"/>
    </row>
    <row r="1179" spans="2:13" s="137" customFormat="1">
      <c r="B1179" s="155"/>
      <c r="M1179" s="166"/>
    </row>
    <row r="1180" spans="2:13" s="137" customFormat="1">
      <c r="B1180" s="155"/>
      <c r="M1180" s="166"/>
    </row>
    <row r="1181" spans="2:13" s="137" customFormat="1">
      <c r="B1181" s="155"/>
      <c r="M1181" s="166"/>
    </row>
    <row r="1182" spans="2:13" s="137" customFormat="1">
      <c r="B1182" s="155"/>
      <c r="M1182" s="166"/>
    </row>
    <row r="1183" spans="2:13" s="137" customFormat="1">
      <c r="B1183" s="155"/>
      <c r="M1183" s="166"/>
    </row>
    <row r="1184" spans="2:13" s="137" customFormat="1">
      <c r="B1184" s="155"/>
      <c r="M1184" s="166"/>
    </row>
    <row r="1185" spans="2:13" s="137" customFormat="1">
      <c r="B1185" s="155"/>
      <c r="M1185" s="166"/>
    </row>
    <row r="1186" spans="2:13" s="137" customFormat="1">
      <c r="B1186" s="155"/>
      <c r="M1186" s="166"/>
    </row>
    <row r="1187" spans="2:13" s="137" customFormat="1">
      <c r="B1187" s="155"/>
      <c r="M1187" s="166"/>
    </row>
    <row r="1188" spans="2:13" s="137" customFormat="1">
      <c r="B1188" s="155"/>
      <c r="M1188" s="166"/>
    </row>
    <row r="1189" spans="2:13" s="137" customFormat="1">
      <c r="B1189" s="155"/>
      <c r="M1189" s="166"/>
    </row>
    <row r="1190" spans="2:13" s="137" customFormat="1">
      <c r="B1190" s="155"/>
      <c r="M1190" s="166"/>
    </row>
    <row r="1191" spans="2:13" s="137" customFormat="1">
      <c r="B1191" s="155"/>
      <c r="M1191" s="166"/>
    </row>
    <row r="1192" spans="2:13" s="137" customFormat="1">
      <c r="B1192" s="155"/>
      <c r="M1192" s="166"/>
    </row>
    <row r="1193" spans="2:13" s="137" customFormat="1">
      <c r="B1193" s="155"/>
      <c r="M1193" s="166"/>
    </row>
    <row r="1194" spans="2:13" s="137" customFormat="1">
      <c r="B1194" s="155"/>
      <c r="M1194" s="166"/>
    </row>
    <row r="1195" spans="2:13" s="137" customFormat="1">
      <c r="B1195" s="155"/>
      <c r="M1195" s="166"/>
    </row>
    <row r="1196" spans="2:13" s="137" customFormat="1">
      <c r="B1196" s="155"/>
      <c r="M1196" s="166"/>
    </row>
    <row r="1197" spans="2:13" s="137" customFormat="1">
      <c r="B1197" s="155"/>
      <c r="M1197" s="166"/>
    </row>
    <row r="1198" spans="2:13" s="137" customFormat="1">
      <c r="B1198" s="155"/>
      <c r="M1198" s="166"/>
    </row>
    <row r="1199" spans="2:13" s="137" customFormat="1">
      <c r="B1199" s="155"/>
      <c r="M1199" s="166"/>
    </row>
    <row r="1200" spans="2:13" s="137" customFormat="1">
      <c r="B1200" s="155"/>
      <c r="M1200" s="166"/>
    </row>
    <row r="1201" spans="2:13" s="137" customFormat="1">
      <c r="B1201" s="155"/>
      <c r="M1201" s="166"/>
    </row>
    <row r="1202" spans="2:13" s="137" customFormat="1">
      <c r="B1202" s="155"/>
      <c r="M1202" s="166"/>
    </row>
    <row r="1203" spans="2:13" s="137" customFormat="1">
      <c r="B1203" s="155"/>
      <c r="M1203" s="166"/>
    </row>
    <row r="1204" spans="2:13" s="137" customFormat="1">
      <c r="B1204" s="155"/>
      <c r="M1204" s="166"/>
    </row>
    <row r="1205" spans="2:13" s="137" customFormat="1">
      <c r="B1205" s="155"/>
      <c r="M1205" s="166"/>
    </row>
    <row r="1206" spans="2:13" s="137" customFormat="1">
      <c r="B1206" s="155"/>
      <c r="M1206" s="166"/>
    </row>
    <row r="1207" spans="2:13" s="137" customFormat="1">
      <c r="B1207" s="155"/>
      <c r="M1207" s="166"/>
    </row>
    <row r="1208" spans="2:13" s="137" customFormat="1">
      <c r="B1208" s="155"/>
      <c r="M1208" s="166"/>
    </row>
    <row r="1209" spans="2:13" s="137" customFormat="1">
      <c r="B1209" s="155"/>
      <c r="M1209" s="166"/>
    </row>
    <row r="1210" spans="2:13" s="137" customFormat="1">
      <c r="B1210" s="155"/>
      <c r="M1210" s="166"/>
    </row>
    <row r="1211" spans="2:13" s="137" customFormat="1">
      <c r="B1211" s="155"/>
      <c r="M1211" s="166"/>
    </row>
    <row r="1212" spans="2:13" s="137" customFormat="1">
      <c r="B1212" s="155"/>
      <c r="M1212" s="166"/>
    </row>
    <row r="1213" spans="2:13" s="137" customFormat="1">
      <c r="B1213" s="155"/>
      <c r="M1213" s="166"/>
    </row>
    <row r="1214" spans="2:13" s="137" customFormat="1">
      <c r="B1214" s="155"/>
      <c r="M1214" s="166"/>
    </row>
    <row r="1215" spans="2:13" s="137" customFormat="1">
      <c r="B1215" s="155"/>
      <c r="M1215" s="166"/>
    </row>
    <row r="1216" spans="2:13" s="137" customFormat="1">
      <c r="B1216" s="155"/>
      <c r="M1216" s="166"/>
    </row>
    <row r="1217" spans="2:13" s="137" customFormat="1">
      <c r="B1217" s="155"/>
      <c r="M1217" s="166"/>
    </row>
    <row r="1218" spans="2:13" s="137" customFormat="1">
      <c r="B1218" s="155"/>
      <c r="M1218" s="166"/>
    </row>
    <row r="1219" spans="2:13" s="137" customFormat="1">
      <c r="B1219" s="155"/>
      <c r="M1219" s="166"/>
    </row>
    <row r="1220" spans="2:13" s="137" customFormat="1">
      <c r="B1220" s="155"/>
      <c r="M1220" s="166"/>
    </row>
    <row r="1221" spans="2:13" s="137" customFormat="1">
      <c r="B1221" s="155"/>
      <c r="M1221" s="166"/>
    </row>
    <row r="1222" spans="2:13" s="137" customFormat="1">
      <c r="B1222" s="155"/>
      <c r="M1222" s="166"/>
    </row>
    <row r="1223" spans="2:13" s="137" customFormat="1">
      <c r="B1223" s="155"/>
      <c r="M1223" s="166"/>
    </row>
    <row r="1224" spans="2:13" s="137" customFormat="1">
      <c r="B1224" s="155"/>
      <c r="M1224" s="166"/>
    </row>
    <row r="1225" spans="2:13" s="137" customFormat="1">
      <c r="B1225" s="155"/>
      <c r="M1225" s="166"/>
    </row>
    <row r="1226" spans="2:13" s="137" customFormat="1">
      <c r="B1226" s="155"/>
      <c r="M1226" s="166"/>
    </row>
    <row r="1227" spans="2:13" s="137" customFormat="1">
      <c r="B1227" s="155"/>
      <c r="M1227" s="166"/>
    </row>
    <row r="1228" spans="2:13" s="137" customFormat="1">
      <c r="B1228" s="155"/>
      <c r="M1228" s="166"/>
    </row>
    <row r="1229" spans="2:13" s="137" customFormat="1">
      <c r="B1229" s="155"/>
      <c r="M1229" s="166"/>
    </row>
    <row r="1230" spans="2:13" s="137" customFormat="1">
      <c r="B1230" s="155"/>
      <c r="M1230" s="166"/>
    </row>
    <row r="1231" spans="2:13" s="137" customFormat="1">
      <c r="B1231" s="155"/>
      <c r="M1231" s="166"/>
    </row>
    <row r="1232" spans="2:13" s="137" customFormat="1">
      <c r="B1232" s="155"/>
      <c r="M1232" s="166"/>
    </row>
    <row r="1233" spans="2:13" s="137" customFormat="1">
      <c r="B1233" s="155"/>
      <c r="M1233" s="166"/>
    </row>
    <row r="1234" spans="2:13" s="137" customFormat="1">
      <c r="B1234" s="155"/>
      <c r="M1234" s="166"/>
    </row>
    <row r="1235" spans="2:13" s="137" customFormat="1">
      <c r="B1235" s="155"/>
      <c r="M1235" s="166"/>
    </row>
    <row r="1236" spans="2:13" s="137" customFormat="1">
      <c r="B1236" s="155"/>
      <c r="M1236" s="166"/>
    </row>
    <row r="1237" spans="2:13" s="137" customFormat="1">
      <c r="B1237" s="155"/>
      <c r="M1237" s="166"/>
    </row>
    <row r="1238" spans="2:13" s="137" customFormat="1">
      <c r="B1238" s="155"/>
      <c r="M1238" s="166"/>
    </row>
    <row r="1239" spans="2:13" s="137" customFormat="1">
      <c r="B1239" s="155"/>
      <c r="M1239" s="166"/>
    </row>
    <row r="1240" spans="2:13" s="137" customFormat="1">
      <c r="B1240" s="155"/>
      <c r="M1240" s="166"/>
    </row>
    <row r="1241" spans="2:13" s="137" customFormat="1">
      <c r="B1241" s="155"/>
      <c r="M1241" s="166"/>
    </row>
    <row r="1242" spans="2:13" s="137" customFormat="1">
      <c r="B1242" s="155"/>
      <c r="M1242" s="166"/>
    </row>
    <row r="1243" spans="2:13" s="137" customFormat="1">
      <c r="B1243" s="155"/>
      <c r="M1243" s="166"/>
    </row>
    <row r="1244" spans="2:13" s="137" customFormat="1">
      <c r="B1244" s="155"/>
      <c r="M1244" s="166"/>
    </row>
    <row r="1245" spans="2:13" s="137" customFormat="1">
      <c r="B1245" s="155"/>
      <c r="M1245" s="166"/>
    </row>
    <row r="1246" spans="2:13" s="137" customFormat="1">
      <c r="B1246" s="155"/>
      <c r="M1246" s="166"/>
    </row>
    <row r="1247" spans="2:13" s="137" customFormat="1">
      <c r="B1247" s="155"/>
      <c r="M1247" s="166"/>
    </row>
    <row r="1248" spans="2:13" s="137" customFormat="1">
      <c r="B1248" s="155"/>
      <c r="M1248" s="166"/>
    </row>
    <row r="1249" spans="2:13" s="137" customFormat="1">
      <c r="B1249" s="155"/>
      <c r="M1249" s="166"/>
    </row>
    <row r="1250" spans="2:13" s="137" customFormat="1">
      <c r="B1250" s="155"/>
      <c r="M1250" s="166"/>
    </row>
    <row r="1251" spans="2:13" s="137" customFormat="1">
      <c r="B1251" s="155"/>
      <c r="M1251" s="166"/>
    </row>
    <row r="1252" spans="2:13" s="137" customFormat="1">
      <c r="B1252" s="155"/>
      <c r="M1252" s="166"/>
    </row>
    <row r="1253" spans="2:13" s="137" customFormat="1">
      <c r="B1253" s="155"/>
      <c r="M1253" s="166"/>
    </row>
    <row r="1254" spans="2:13" s="137" customFormat="1">
      <c r="B1254" s="155"/>
      <c r="M1254" s="166"/>
    </row>
    <row r="1255" spans="2:13" s="137" customFormat="1">
      <c r="B1255" s="155"/>
      <c r="M1255" s="166"/>
    </row>
    <row r="1256" spans="2:13" s="137" customFormat="1">
      <c r="B1256" s="155"/>
      <c r="M1256" s="166"/>
    </row>
    <row r="1257" spans="2:13" s="137" customFormat="1">
      <c r="B1257" s="155"/>
      <c r="M1257" s="166"/>
    </row>
    <row r="1258" spans="2:13" s="137" customFormat="1">
      <c r="B1258" s="155"/>
      <c r="M1258" s="166"/>
    </row>
    <row r="1259" spans="2:13" s="137" customFormat="1">
      <c r="B1259" s="155"/>
      <c r="M1259" s="166"/>
    </row>
    <row r="1260" spans="2:13" s="137" customFormat="1">
      <c r="B1260" s="155"/>
      <c r="M1260" s="166"/>
    </row>
    <row r="1261" spans="2:13" s="137" customFormat="1">
      <c r="B1261" s="155"/>
      <c r="M1261" s="166"/>
    </row>
    <row r="1262" spans="2:13" s="137" customFormat="1">
      <c r="B1262" s="155"/>
      <c r="M1262" s="166"/>
    </row>
    <row r="1263" spans="2:13" s="137" customFormat="1">
      <c r="B1263" s="155"/>
      <c r="M1263" s="166"/>
    </row>
    <row r="1264" spans="2:13" s="137" customFormat="1">
      <c r="B1264" s="155"/>
      <c r="M1264" s="166"/>
    </row>
    <row r="1265" spans="2:13" s="137" customFormat="1">
      <c r="B1265" s="155"/>
      <c r="M1265" s="166"/>
    </row>
    <row r="1266" spans="2:13" s="137" customFormat="1">
      <c r="B1266" s="155"/>
      <c r="M1266" s="166"/>
    </row>
    <row r="1267" spans="2:13" s="137" customFormat="1">
      <c r="B1267" s="155"/>
      <c r="M1267" s="166"/>
    </row>
    <row r="1268" spans="2:13" s="137" customFormat="1">
      <c r="B1268" s="155"/>
      <c r="M1268" s="166"/>
    </row>
    <row r="1269" spans="2:13" s="137" customFormat="1">
      <c r="B1269" s="155"/>
      <c r="M1269" s="166"/>
    </row>
    <row r="1270" spans="2:13" s="137" customFormat="1">
      <c r="B1270" s="155"/>
      <c r="M1270" s="166"/>
    </row>
    <row r="1271" spans="2:13" s="137" customFormat="1">
      <c r="B1271" s="155"/>
      <c r="M1271" s="166"/>
    </row>
    <row r="1272" spans="2:13" s="137" customFormat="1">
      <c r="B1272" s="155"/>
      <c r="M1272" s="166"/>
    </row>
    <row r="1273" spans="2:13" s="137" customFormat="1">
      <c r="B1273" s="155"/>
      <c r="M1273" s="166"/>
    </row>
    <row r="1274" spans="2:13" s="137" customFormat="1">
      <c r="B1274" s="155"/>
      <c r="M1274" s="166"/>
    </row>
    <row r="1275" spans="2:13" s="137" customFormat="1">
      <c r="B1275" s="155"/>
      <c r="M1275" s="166"/>
    </row>
    <row r="1276" spans="2:13" s="137" customFormat="1">
      <c r="B1276" s="155"/>
      <c r="M1276" s="166"/>
    </row>
    <row r="1277" spans="2:13" s="137" customFormat="1">
      <c r="B1277" s="155"/>
      <c r="M1277" s="166"/>
    </row>
    <row r="1278" spans="2:13" s="137" customFormat="1">
      <c r="B1278" s="155"/>
      <c r="M1278" s="166"/>
    </row>
    <row r="1279" spans="2:13" s="137" customFormat="1">
      <c r="B1279" s="155"/>
      <c r="M1279" s="166"/>
    </row>
    <row r="1280" spans="2:13" s="137" customFormat="1">
      <c r="B1280" s="155"/>
      <c r="M1280" s="166"/>
    </row>
    <row r="1281" spans="2:13" s="137" customFormat="1">
      <c r="B1281" s="155"/>
      <c r="M1281" s="166"/>
    </row>
    <row r="1282" spans="2:13" s="137" customFormat="1">
      <c r="B1282" s="155"/>
      <c r="M1282" s="166"/>
    </row>
    <row r="1283" spans="2:13" s="137" customFormat="1">
      <c r="B1283" s="155"/>
      <c r="M1283" s="166"/>
    </row>
    <row r="1284" spans="2:13" s="137" customFormat="1">
      <c r="B1284" s="155"/>
      <c r="M1284" s="166"/>
    </row>
    <row r="1285" spans="2:13" s="137" customFormat="1">
      <c r="B1285" s="155"/>
      <c r="M1285" s="166"/>
    </row>
    <row r="1286" spans="2:13" s="137" customFormat="1">
      <c r="B1286" s="155"/>
      <c r="M1286" s="166"/>
    </row>
    <row r="1287" spans="2:13" s="137" customFormat="1">
      <c r="B1287" s="155"/>
      <c r="M1287" s="166"/>
    </row>
    <row r="1288" spans="2:13" s="137" customFormat="1">
      <c r="B1288" s="155"/>
      <c r="M1288" s="166"/>
    </row>
    <row r="1289" spans="2:13" s="137" customFormat="1">
      <c r="B1289" s="155"/>
      <c r="M1289" s="166"/>
    </row>
    <row r="1290" spans="2:13" s="137" customFormat="1">
      <c r="B1290" s="155"/>
      <c r="M1290" s="166"/>
    </row>
    <row r="1291" spans="2:13" s="137" customFormat="1">
      <c r="B1291" s="155"/>
      <c r="M1291" s="166"/>
    </row>
    <row r="1292" spans="2:13" s="137" customFormat="1">
      <c r="B1292" s="155"/>
      <c r="M1292" s="166"/>
    </row>
    <row r="1293" spans="2:13" s="137" customFormat="1">
      <c r="B1293" s="155"/>
      <c r="M1293" s="166"/>
    </row>
    <row r="1294" spans="2:13" s="137" customFormat="1">
      <c r="B1294" s="155"/>
      <c r="M1294" s="166"/>
    </row>
    <row r="1295" spans="2:13" s="137" customFormat="1">
      <c r="B1295" s="155"/>
      <c r="M1295" s="166"/>
    </row>
    <row r="1296" spans="2:13" s="137" customFormat="1">
      <c r="B1296" s="155"/>
      <c r="M1296" s="166"/>
    </row>
    <row r="1297" spans="2:13" s="137" customFormat="1">
      <c r="B1297" s="155"/>
      <c r="M1297" s="166"/>
    </row>
    <row r="1298" spans="2:13" s="137" customFormat="1">
      <c r="B1298" s="155"/>
      <c r="M1298" s="166"/>
    </row>
    <row r="1299" spans="2:13" s="137" customFormat="1">
      <c r="B1299" s="155"/>
      <c r="M1299" s="166"/>
    </row>
    <row r="1300" spans="2:13" s="137" customFormat="1">
      <c r="B1300" s="155"/>
      <c r="M1300" s="166"/>
    </row>
    <row r="1301" spans="2:13" s="137" customFormat="1">
      <c r="B1301" s="155"/>
      <c r="M1301" s="166"/>
    </row>
    <row r="1302" spans="2:13" s="137" customFormat="1">
      <c r="B1302" s="155"/>
      <c r="M1302" s="166"/>
    </row>
    <row r="1303" spans="2:13" s="137" customFormat="1">
      <c r="B1303" s="155"/>
      <c r="M1303" s="166"/>
    </row>
    <row r="1304" spans="2:13" s="137" customFormat="1">
      <c r="B1304" s="155"/>
      <c r="M1304" s="166"/>
    </row>
    <row r="1305" spans="2:13" s="137" customFormat="1">
      <c r="B1305" s="155"/>
      <c r="M1305" s="166"/>
    </row>
    <row r="1306" spans="2:13" s="137" customFormat="1">
      <c r="B1306" s="155"/>
      <c r="M1306" s="166"/>
    </row>
    <row r="1307" spans="2:13" s="137" customFormat="1">
      <c r="B1307" s="155"/>
      <c r="M1307" s="166"/>
    </row>
    <row r="1308" spans="2:13" s="137" customFormat="1">
      <c r="B1308" s="155"/>
      <c r="M1308" s="166"/>
    </row>
    <row r="1309" spans="2:13" s="137" customFormat="1">
      <c r="B1309" s="155"/>
      <c r="M1309" s="166"/>
    </row>
    <row r="1310" spans="2:13" s="137" customFormat="1">
      <c r="B1310" s="155"/>
      <c r="M1310" s="166"/>
    </row>
    <row r="1311" spans="2:13" s="137" customFormat="1">
      <c r="B1311" s="155"/>
      <c r="M1311" s="166"/>
    </row>
    <row r="1312" spans="2:13" s="137" customFormat="1">
      <c r="B1312" s="155"/>
      <c r="M1312" s="166"/>
    </row>
    <row r="1313" spans="2:13" s="137" customFormat="1">
      <c r="B1313" s="155"/>
      <c r="M1313" s="166"/>
    </row>
    <row r="1314" spans="2:13" s="137" customFormat="1">
      <c r="B1314" s="155"/>
      <c r="M1314" s="166"/>
    </row>
    <row r="1315" spans="2:13" s="137" customFormat="1">
      <c r="B1315" s="155"/>
      <c r="M1315" s="166"/>
    </row>
    <row r="1316" spans="2:13" s="137" customFormat="1">
      <c r="B1316" s="155"/>
      <c r="M1316" s="166"/>
    </row>
    <row r="1317" spans="2:13" s="137" customFormat="1">
      <c r="B1317" s="155"/>
      <c r="M1317" s="166"/>
    </row>
    <row r="1318" spans="2:13" s="137" customFormat="1">
      <c r="B1318" s="155"/>
      <c r="M1318" s="166"/>
    </row>
    <row r="1319" spans="2:13" s="137" customFormat="1">
      <c r="B1319" s="155"/>
      <c r="M1319" s="166"/>
    </row>
    <row r="1320" spans="2:13" s="137" customFormat="1">
      <c r="B1320" s="155"/>
      <c r="M1320" s="166"/>
    </row>
    <row r="1321" spans="2:13" s="137" customFormat="1">
      <c r="B1321" s="155"/>
      <c r="M1321" s="166"/>
    </row>
    <row r="1322" spans="2:13" s="137" customFormat="1">
      <c r="B1322" s="155"/>
      <c r="M1322" s="166"/>
    </row>
    <row r="1323" spans="2:13" s="137" customFormat="1">
      <c r="B1323" s="155"/>
      <c r="M1323" s="166"/>
    </row>
    <row r="1324" spans="2:13" s="137" customFormat="1">
      <c r="B1324" s="155"/>
      <c r="M1324" s="166"/>
    </row>
    <row r="1325" spans="2:13" s="137" customFormat="1">
      <c r="B1325" s="155"/>
      <c r="M1325" s="166"/>
    </row>
    <row r="1326" spans="2:13" s="137" customFormat="1">
      <c r="B1326" s="155"/>
      <c r="M1326" s="166"/>
    </row>
    <row r="1327" spans="2:13" s="137" customFormat="1">
      <c r="B1327" s="155"/>
      <c r="M1327" s="166"/>
    </row>
    <row r="1328" spans="2:13" s="137" customFormat="1">
      <c r="B1328" s="155"/>
      <c r="M1328" s="166"/>
    </row>
    <row r="1329" spans="2:13" s="137" customFormat="1">
      <c r="B1329" s="155"/>
      <c r="M1329" s="166"/>
    </row>
    <row r="1330" spans="2:13" s="137" customFormat="1">
      <c r="B1330" s="155"/>
      <c r="M1330" s="166"/>
    </row>
    <row r="1331" spans="2:13" s="137" customFormat="1">
      <c r="B1331" s="155"/>
      <c r="M1331" s="166"/>
    </row>
    <row r="1332" spans="2:13" s="137" customFormat="1">
      <c r="B1332" s="155"/>
      <c r="M1332" s="166"/>
    </row>
    <row r="1333" spans="2:13" s="137" customFormat="1">
      <c r="B1333" s="155"/>
      <c r="M1333" s="166"/>
    </row>
    <row r="1334" spans="2:13" s="137" customFormat="1">
      <c r="B1334" s="155"/>
      <c r="M1334" s="166"/>
    </row>
    <row r="1335" spans="2:13" s="137" customFormat="1">
      <c r="B1335" s="155"/>
      <c r="M1335" s="166"/>
    </row>
    <row r="1336" spans="2:13" s="137" customFormat="1">
      <c r="B1336" s="155"/>
      <c r="M1336" s="166"/>
    </row>
    <row r="1337" spans="2:13" s="137" customFormat="1">
      <c r="B1337" s="155"/>
      <c r="M1337" s="166"/>
    </row>
    <row r="1338" spans="2:13" s="137" customFormat="1">
      <c r="B1338" s="155"/>
      <c r="M1338" s="166"/>
    </row>
    <row r="1339" spans="2:13" s="137" customFormat="1">
      <c r="B1339" s="155"/>
      <c r="M1339" s="166"/>
    </row>
    <row r="1340" spans="2:13" s="137" customFormat="1">
      <c r="B1340" s="155"/>
      <c r="M1340" s="166"/>
    </row>
    <row r="1341" spans="2:13" s="137" customFormat="1">
      <c r="B1341" s="155"/>
      <c r="M1341" s="166"/>
    </row>
    <row r="1342" spans="2:13" s="137" customFormat="1">
      <c r="B1342" s="155"/>
      <c r="M1342" s="166"/>
    </row>
    <row r="1343" spans="2:13" s="137" customFormat="1">
      <c r="B1343" s="155"/>
      <c r="M1343" s="166"/>
    </row>
    <row r="1344" spans="2:13" s="137" customFormat="1">
      <c r="B1344" s="155"/>
      <c r="M1344" s="166"/>
    </row>
    <row r="1345" spans="2:13" s="137" customFormat="1">
      <c r="B1345" s="155"/>
      <c r="M1345" s="166"/>
    </row>
    <row r="1346" spans="2:13" s="137" customFormat="1">
      <c r="B1346" s="155"/>
      <c r="M1346" s="166"/>
    </row>
    <row r="1347" spans="2:13" s="137" customFormat="1">
      <c r="B1347" s="155"/>
      <c r="M1347" s="166"/>
    </row>
    <row r="1348" spans="2:13" s="137" customFormat="1">
      <c r="B1348" s="155"/>
      <c r="M1348" s="166"/>
    </row>
    <row r="1349" spans="2:13" s="137" customFormat="1">
      <c r="B1349" s="155"/>
      <c r="M1349" s="166"/>
    </row>
    <row r="1350" spans="2:13" s="137" customFormat="1">
      <c r="B1350" s="155"/>
      <c r="M1350" s="166"/>
    </row>
    <row r="1351" spans="2:13" s="137" customFormat="1">
      <c r="B1351" s="155"/>
      <c r="M1351" s="166"/>
    </row>
    <row r="1352" spans="2:13" s="137" customFormat="1">
      <c r="B1352" s="155"/>
      <c r="M1352" s="166"/>
    </row>
    <row r="1353" spans="2:13" s="137" customFormat="1">
      <c r="B1353" s="155"/>
      <c r="M1353" s="166"/>
    </row>
    <row r="1354" spans="2:13" s="137" customFormat="1">
      <c r="B1354" s="155"/>
      <c r="M1354" s="166"/>
    </row>
    <row r="1355" spans="2:13" s="137" customFormat="1">
      <c r="B1355" s="155"/>
      <c r="M1355" s="166"/>
    </row>
    <row r="1356" spans="2:13" s="137" customFormat="1">
      <c r="B1356" s="155"/>
      <c r="M1356" s="166"/>
    </row>
    <row r="1357" spans="2:13" s="137" customFormat="1">
      <c r="B1357" s="155"/>
      <c r="M1357" s="166"/>
    </row>
    <row r="1358" spans="2:13" s="137" customFormat="1">
      <c r="B1358" s="155"/>
      <c r="M1358" s="166"/>
    </row>
    <row r="1359" spans="2:13" s="137" customFormat="1">
      <c r="B1359" s="155"/>
      <c r="M1359" s="166"/>
    </row>
    <row r="1360" spans="2:13" s="137" customFormat="1">
      <c r="B1360" s="155"/>
      <c r="M1360" s="166"/>
    </row>
    <row r="1361" spans="2:13" s="137" customFormat="1">
      <c r="B1361" s="155"/>
      <c r="M1361" s="166"/>
    </row>
    <row r="1362" spans="2:13" s="137" customFormat="1">
      <c r="B1362" s="155"/>
      <c r="M1362" s="166"/>
    </row>
    <row r="1363" spans="2:13" s="137" customFormat="1">
      <c r="B1363" s="155"/>
      <c r="M1363" s="166"/>
    </row>
    <row r="1364" spans="2:13" s="137" customFormat="1">
      <c r="B1364" s="155"/>
      <c r="M1364" s="166"/>
    </row>
    <row r="1365" spans="2:13" s="137" customFormat="1">
      <c r="B1365" s="155"/>
      <c r="M1365" s="166"/>
    </row>
    <row r="1366" spans="2:13" s="137" customFormat="1">
      <c r="B1366" s="155"/>
      <c r="M1366" s="166"/>
    </row>
    <row r="1367" spans="2:13" s="137" customFormat="1">
      <c r="B1367" s="155"/>
      <c r="M1367" s="166"/>
    </row>
    <row r="1368" spans="2:13" s="137" customFormat="1">
      <c r="B1368" s="155"/>
      <c r="M1368" s="166"/>
    </row>
    <row r="1369" spans="2:13" s="137" customFormat="1">
      <c r="B1369" s="155"/>
      <c r="M1369" s="166"/>
    </row>
    <row r="1370" spans="2:13" s="137" customFormat="1">
      <c r="B1370" s="155"/>
      <c r="M1370" s="166"/>
    </row>
    <row r="1371" spans="2:13" s="137" customFormat="1">
      <c r="B1371" s="155"/>
      <c r="M1371" s="166"/>
    </row>
    <row r="1372" spans="2:13" s="137" customFormat="1">
      <c r="B1372" s="155"/>
      <c r="M1372" s="166"/>
    </row>
    <row r="1373" spans="2:13" s="137" customFormat="1">
      <c r="B1373" s="155"/>
      <c r="M1373" s="166"/>
    </row>
    <row r="1374" spans="2:13" s="137" customFormat="1">
      <c r="B1374" s="155"/>
      <c r="M1374" s="166"/>
    </row>
    <row r="1375" spans="2:13" s="137" customFormat="1">
      <c r="B1375" s="155"/>
      <c r="M1375" s="166"/>
    </row>
    <row r="1376" spans="2:13" s="137" customFormat="1">
      <c r="B1376" s="155"/>
      <c r="M1376" s="166"/>
    </row>
    <row r="1377" spans="2:13" s="137" customFormat="1">
      <c r="B1377" s="155"/>
      <c r="M1377" s="166"/>
    </row>
    <row r="1378" spans="2:13" s="137" customFormat="1">
      <c r="B1378" s="155"/>
      <c r="M1378" s="166"/>
    </row>
    <row r="1379" spans="2:13" s="137" customFormat="1">
      <c r="B1379" s="155"/>
      <c r="M1379" s="166"/>
    </row>
    <row r="1380" spans="2:13" s="137" customFormat="1">
      <c r="B1380" s="155"/>
      <c r="M1380" s="166"/>
    </row>
    <row r="1381" spans="2:13" s="137" customFormat="1">
      <c r="B1381" s="155"/>
      <c r="M1381" s="166"/>
    </row>
    <row r="1382" spans="2:13" s="137" customFormat="1">
      <c r="B1382" s="155"/>
      <c r="M1382" s="166"/>
    </row>
    <row r="1383" spans="2:13" s="137" customFormat="1">
      <c r="B1383" s="155"/>
      <c r="M1383" s="166"/>
    </row>
    <row r="1384" spans="2:13" s="137" customFormat="1">
      <c r="B1384" s="155"/>
      <c r="M1384" s="166"/>
    </row>
    <row r="1385" spans="2:13" s="137" customFormat="1">
      <c r="B1385" s="155"/>
      <c r="M1385" s="166"/>
    </row>
    <row r="1386" spans="2:13" s="137" customFormat="1">
      <c r="B1386" s="155"/>
      <c r="M1386" s="166"/>
    </row>
    <row r="1387" spans="2:13" s="137" customFormat="1">
      <c r="B1387" s="155"/>
      <c r="M1387" s="166"/>
    </row>
    <row r="1388" spans="2:13" s="137" customFormat="1">
      <c r="B1388" s="155"/>
      <c r="M1388" s="166"/>
    </row>
    <row r="1389" spans="2:13" s="137" customFormat="1">
      <c r="B1389" s="155"/>
      <c r="M1389" s="166"/>
    </row>
    <row r="1390" spans="2:13" s="137" customFormat="1">
      <c r="B1390" s="155"/>
      <c r="M1390" s="166"/>
    </row>
    <row r="1391" spans="2:13" s="137" customFormat="1">
      <c r="B1391" s="155"/>
      <c r="M1391" s="166"/>
    </row>
    <row r="1392" spans="2:13" s="137" customFormat="1">
      <c r="B1392" s="155"/>
      <c r="M1392" s="166"/>
    </row>
    <row r="1393" spans="2:13" s="137" customFormat="1">
      <c r="B1393" s="155"/>
      <c r="M1393" s="166"/>
    </row>
    <row r="1394" spans="2:13" s="137" customFormat="1">
      <c r="B1394" s="155"/>
      <c r="M1394" s="166"/>
    </row>
    <row r="1395" spans="2:13" s="137" customFormat="1">
      <c r="B1395" s="155"/>
      <c r="M1395" s="166"/>
    </row>
    <row r="1396" spans="2:13" s="137" customFormat="1">
      <c r="B1396" s="155"/>
      <c r="M1396" s="166"/>
    </row>
    <row r="1397" spans="2:13" s="137" customFormat="1">
      <c r="B1397" s="155"/>
      <c r="M1397" s="166"/>
    </row>
    <row r="1398" spans="2:13" s="137" customFormat="1">
      <c r="B1398" s="155"/>
      <c r="M1398" s="166"/>
    </row>
    <row r="1399" spans="2:13" s="137" customFormat="1">
      <c r="B1399" s="155"/>
      <c r="M1399" s="166"/>
    </row>
    <row r="1400" spans="2:13" s="137" customFormat="1">
      <c r="B1400" s="155"/>
      <c r="M1400" s="166"/>
    </row>
    <row r="1401" spans="2:13" s="137" customFormat="1">
      <c r="B1401" s="155"/>
      <c r="M1401" s="166"/>
    </row>
    <row r="1402" spans="2:13" s="137" customFormat="1">
      <c r="B1402" s="155"/>
      <c r="M1402" s="166"/>
    </row>
    <row r="1403" spans="2:13" s="137" customFormat="1">
      <c r="B1403" s="155"/>
      <c r="M1403" s="166"/>
    </row>
    <row r="1404" spans="2:13" s="137" customFormat="1">
      <c r="B1404" s="155"/>
      <c r="M1404" s="166"/>
    </row>
    <row r="1405" spans="2:13" s="137" customFormat="1">
      <c r="B1405" s="155"/>
      <c r="M1405" s="166"/>
    </row>
    <row r="1406" spans="2:13" s="137" customFormat="1">
      <c r="B1406" s="155"/>
      <c r="M1406" s="166"/>
    </row>
    <row r="1407" spans="2:13" s="137" customFormat="1">
      <c r="B1407" s="155"/>
      <c r="M1407" s="166"/>
    </row>
    <row r="1408" spans="2:13" s="137" customFormat="1">
      <c r="B1408" s="155"/>
      <c r="M1408" s="166"/>
    </row>
    <row r="1409" spans="2:13" s="137" customFormat="1">
      <c r="B1409" s="155"/>
      <c r="M1409" s="166"/>
    </row>
    <row r="1410" spans="2:13" s="137" customFormat="1">
      <c r="B1410" s="155"/>
      <c r="M1410" s="166"/>
    </row>
    <row r="1411" spans="2:13" s="137" customFormat="1">
      <c r="B1411" s="155"/>
      <c r="M1411" s="166"/>
    </row>
    <row r="1412" spans="2:13" s="137" customFormat="1">
      <c r="B1412" s="155"/>
      <c r="M1412" s="166"/>
    </row>
    <row r="1413" spans="2:13" s="137" customFormat="1">
      <c r="B1413" s="155"/>
      <c r="M1413" s="166"/>
    </row>
    <row r="1414" spans="2:13" s="137" customFormat="1">
      <c r="B1414" s="155"/>
      <c r="M1414" s="166"/>
    </row>
    <row r="1415" spans="2:13" s="137" customFormat="1">
      <c r="B1415" s="155"/>
      <c r="M1415" s="166"/>
    </row>
    <row r="1416" spans="2:13" s="137" customFormat="1">
      <c r="B1416" s="155"/>
      <c r="M1416" s="166"/>
    </row>
    <row r="1417" spans="2:13" s="137" customFormat="1">
      <c r="B1417" s="155"/>
      <c r="M1417" s="166"/>
    </row>
    <row r="1418" spans="2:13" s="137" customFormat="1">
      <c r="B1418" s="155"/>
      <c r="M1418" s="166"/>
    </row>
    <row r="1419" spans="2:13" s="137" customFormat="1">
      <c r="B1419" s="155"/>
      <c r="M1419" s="166"/>
    </row>
    <row r="1420" spans="2:13" s="137" customFormat="1">
      <c r="B1420" s="155"/>
      <c r="M1420" s="166"/>
    </row>
    <row r="1421" spans="2:13" s="137" customFormat="1">
      <c r="B1421" s="155"/>
      <c r="M1421" s="166"/>
    </row>
    <row r="1422" spans="2:13" s="137" customFormat="1">
      <c r="B1422" s="155"/>
      <c r="M1422" s="166"/>
    </row>
    <row r="1423" spans="2:13" s="137" customFormat="1">
      <c r="B1423" s="155"/>
      <c r="M1423" s="166"/>
    </row>
    <row r="1424" spans="2:13" s="137" customFormat="1">
      <c r="B1424" s="155"/>
      <c r="M1424" s="166"/>
    </row>
    <row r="1425" spans="2:13" s="137" customFormat="1">
      <c r="B1425" s="155"/>
      <c r="M1425" s="166"/>
    </row>
    <row r="1426" spans="2:13" s="137" customFormat="1">
      <c r="B1426" s="155"/>
      <c r="M1426" s="166"/>
    </row>
    <row r="1427" spans="2:13" s="137" customFormat="1">
      <c r="B1427" s="155"/>
      <c r="M1427" s="166"/>
    </row>
    <row r="1428" spans="2:13" s="137" customFormat="1">
      <c r="B1428" s="155"/>
      <c r="M1428" s="166"/>
    </row>
    <row r="1429" spans="2:13" s="137" customFormat="1">
      <c r="B1429" s="155"/>
      <c r="M1429" s="166"/>
    </row>
    <row r="1430" spans="2:13" s="137" customFormat="1">
      <c r="B1430" s="155"/>
      <c r="M1430" s="166"/>
    </row>
    <row r="1431" spans="2:13" s="137" customFormat="1">
      <c r="B1431" s="155"/>
      <c r="M1431" s="166"/>
    </row>
    <row r="1432" spans="2:13" s="137" customFormat="1">
      <c r="B1432" s="155"/>
      <c r="M1432" s="166"/>
    </row>
    <row r="1433" spans="2:13" s="137" customFormat="1">
      <c r="B1433" s="155"/>
      <c r="M1433" s="166"/>
    </row>
    <row r="1434" spans="2:13" s="137" customFormat="1">
      <c r="B1434" s="155"/>
      <c r="M1434" s="166"/>
    </row>
    <row r="1435" spans="2:13" s="137" customFormat="1">
      <c r="B1435" s="155"/>
      <c r="M1435" s="166"/>
    </row>
    <row r="1436" spans="2:13" s="137" customFormat="1">
      <c r="B1436" s="155"/>
      <c r="M1436" s="166"/>
    </row>
    <row r="1437" spans="2:13" s="137" customFormat="1">
      <c r="B1437" s="155"/>
      <c r="M1437" s="166"/>
    </row>
    <row r="1438" spans="2:13" s="137" customFormat="1">
      <c r="B1438" s="155"/>
      <c r="M1438" s="166"/>
    </row>
    <row r="1439" spans="2:13" s="137" customFormat="1">
      <c r="B1439" s="155"/>
      <c r="M1439" s="166"/>
    </row>
    <row r="1440" spans="2:13" s="137" customFormat="1">
      <c r="B1440" s="155"/>
      <c r="M1440" s="166"/>
    </row>
    <row r="1441" spans="2:13" s="137" customFormat="1">
      <c r="B1441" s="155"/>
      <c r="M1441" s="166"/>
    </row>
    <row r="1442" spans="2:13" s="137" customFormat="1">
      <c r="B1442" s="155"/>
      <c r="M1442" s="166"/>
    </row>
    <row r="1443" spans="2:13" s="137" customFormat="1">
      <c r="B1443" s="155"/>
      <c r="M1443" s="166"/>
    </row>
    <row r="1444" spans="2:13" s="137" customFormat="1">
      <c r="B1444" s="155"/>
      <c r="M1444" s="166"/>
    </row>
    <row r="1445" spans="2:13" s="137" customFormat="1">
      <c r="B1445" s="155"/>
      <c r="M1445" s="166"/>
    </row>
    <row r="1446" spans="2:13" s="137" customFormat="1">
      <c r="B1446" s="155"/>
      <c r="M1446" s="166"/>
    </row>
    <row r="1447" spans="2:13" s="137" customFormat="1">
      <c r="B1447" s="155"/>
      <c r="M1447" s="166"/>
    </row>
    <row r="1448" spans="2:13" s="137" customFormat="1">
      <c r="B1448" s="155"/>
      <c r="M1448" s="166"/>
    </row>
    <row r="1449" spans="2:13" s="137" customFormat="1">
      <c r="B1449" s="155"/>
      <c r="M1449" s="166"/>
    </row>
    <row r="1450" spans="2:13" s="137" customFormat="1">
      <c r="B1450" s="155"/>
      <c r="M1450" s="166"/>
    </row>
    <row r="1451" spans="2:13" s="137" customFormat="1">
      <c r="B1451" s="155"/>
      <c r="M1451" s="166"/>
    </row>
    <row r="1452" spans="2:13" s="137" customFormat="1">
      <c r="B1452" s="155"/>
      <c r="M1452" s="166"/>
    </row>
    <row r="1453" spans="2:13" s="137" customFormat="1">
      <c r="B1453" s="155"/>
      <c r="M1453" s="166"/>
    </row>
    <row r="1454" spans="2:13" s="137" customFormat="1">
      <c r="B1454" s="155"/>
      <c r="M1454" s="166"/>
    </row>
    <row r="1455" spans="2:13" s="137" customFormat="1">
      <c r="B1455" s="155"/>
      <c r="M1455" s="166"/>
    </row>
    <row r="1456" spans="2:13" s="137" customFormat="1">
      <c r="B1456" s="155"/>
      <c r="M1456" s="166"/>
    </row>
    <row r="1457" spans="2:13" s="137" customFormat="1">
      <c r="B1457" s="155"/>
      <c r="M1457" s="166"/>
    </row>
    <row r="1458" spans="2:13" s="137" customFormat="1">
      <c r="B1458" s="155"/>
      <c r="M1458" s="166"/>
    </row>
    <row r="1459" spans="2:13" s="137" customFormat="1">
      <c r="B1459" s="155"/>
      <c r="M1459" s="166"/>
    </row>
    <row r="1460" spans="2:13" s="137" customFormat="1">
      <c r="B1460" s="155"/>
      <c r="M1460" s="166"/>
    </row>
    <row r="1461" spans="2:13" s="137" customFormat="1">
      <c r="B1461" s="155"/>
      <c r="M1461" s="166"/>
    </row>
    <row r="1462" spans="2:13" s="137" customFormat="1">
      <c r="B1462" s="155"/>
      <c r="M1462" s="166"/>
    </row>
    <row r="1463" spans="2:13" s="137" customFormat="1">
      <c r="B1463" s="155"/>
      <c r="M1463" s="166"/>
    </row>
    <row r="1464" spans="2:13" s="137" customFormat="1">
      <c r="B1464" s="155"/>
      <c r="M1464" s="166"/>
    </row>
    <row r="1465" spans="2:13" s="137" customFormat="1">
      <c r="B1465" s="155"/>
      <c r="M1465" s="166"/>
    </row>
    <row r="1466" spans="2:13" s="137" customFormat="1">
      <c r="B1466" s="155"/>
      <c r="M1466" s="166"/>
    </row>
    <row r="1467" spans="2:13" s="137" customFormat="1">
      <c r="B1467" s="155"/>
      <c r="M1467" s="166"/>
    </row>
    <row r="1468" spans="2:13" s="137" customFormat="1">
      <c r="B1468" s="155"/>
      <c r="M1468" s="166"/>
    </row>
    <row r="1469" spans="2:13" s="137" customFormat="1">
      <c r="B1469" s="155"/>
      <c r="M1469" s="166"/>
    </row>
    <row r="1470" spans="2:13" s="137" customFormat="1">
      <c r="B1470" s="155"/>
      <c r="M1470" s="166"/>
    </row>
    <row r="1471" spans="2:13" s="137" customFormat="1">
      <c r="B1471" s="155"/>
      <c r="M1471" s="166"/>
    </row>
    <row r="1472" spans="2:13" s="137" customFormat="1">
      <c r="B1472" s="155"/>
      <c r="M1472" s="166"/>
    </row>
    <row r="1473" spans="2:13" s="137" customFormat="1">
      <c r="B1473" s="155"/>
      <c r="M1473" s="166"/>
    </row>
    <row r="1474" spans="2:13" s="137" customFormat="1">
      <c r="B1474" s="155"/>
      <c r="M1474" s="166"/>
    </row>
    <row r="1475" spans="2:13" s="137" customFormat="1">
      <c r="B1475" s="155"/>
      <c r="M1475" s="166"/>
    </row>
    <row r="1476" spans="2:13" s="137" customFormat="1">
      <c r="B1476" s="155"/>
      <c r="M1476" s="166"/>
    </row>
    <row r="1477" spans="2:13" s="137" customFormat="1">
      <c r="B1477" s="155"/>
      <c r="M1477" s="166"/>
    </row>
    <row r="1478" spans="2:13" s="137" customFormat="1">
      <c r="B1478" s="155"/>
      <c r="M1478" s="166"/>
    </row>
    <row r="1479" spans="2:13" s="137" customFormat="1">
      <c r="B1479" s="155"/>
      <c r="M1479" s="166"/>
    </row>
    <row r="1480" spans="2:13" s="137" customFormat="1">
      <c r="B1480" s="155"/>
      <c r="M1480" s="166"/>
    </row>
    <row r="1481" spans="2:13" s="137" customFormat="1">
      <c r="B1481" s="155"/>
      <c r="M1481" s="166"/>
    </row>
    <row r="1482" spans="2:13" s="137" customFormat="1">
      <c r="B1482" s="155"/>
      <c r="M1482" s="166"/>
    </row>
    <row r="1483" spans="2:13" s="137" customFormat="1">
      <c r="B1483" s="155"/>
      <c r="M1483" s="166"/>
    </row>
    <row r="1484" spans="2:13" s="137" customFormat="1">
      <c r="B1484" s="155"/>
      <c r="M1484" s="166"/>
    </row>
    <row r="1485" spans="2:13" s="137" customFormat="1">
      <c r="B1485" s="155"/>
      <c r="M1485" s="166"/>
    </row>
    <row r="1486" spans="2:13" s="137" customFormat="1">
      <c r="B1486" s="155"/>
      <c r="M1486" s="166"/>
    </row>
    <row r="1487" spans="2:13" s="137" customFormat="1">
      <c r="B1487" s="155"/>
      <c r="M1487" s="166"/>
    </row>
    <row r="1488" spans="2:13" s="137" customFormat="1">
      <c r="B1488" s="155"/>
      <c r="M1488" s="166"/>
    </row>
    <row r="1489" spans="2:13" s="137" customFormat="1">
      <c r="B1489" s="155"/>
      <c r="M1489" s="166"/>
    </row>
    <row r="1490" spans="2:13" s="137" customFormat="1">
      <c r="B1490" s="155"/>
      <c r="M1490" s="166"/>
    </row>
    <row r="1491" spans="2:13" s="137" customFormat="1">
      <c r="B1491" s="155"/>
      <c r="M1491" s="166"/>
    </row>
    <row r="1492" spans="2:13" s="137" customFormat="1">
      <c r="B1492" s="155"/>
      <c r="M1492" s="166"/>
    </row>
    <row r="1493" spans="2:13" s="137" customFormat="1">
      <c r="B1493" s="155"/>
      <c r="M1493" s="166"/>
    </row>
    <row r="1494" spans="2:13" s="137" customFormat="1">
      <c r="B1494" s="155"/>
      <c r="M1494" s="166"/>
    </row>
    <row r="1495" spans="2:13" s="137" customFormat="1">
      <c r="B1495" s="155"/>
      <c r="M1495" s="166"/>
    </row>
    <row r="1496" spans="2:13" s="137" customFormat="1">
      <c r="B1496" s="155"/>
      <c r="M1496" s="166"/>
    </row>
    <row r="1497" spans="2:13" s="137" customFormat="1">
      <c r="B1497" s="155"/>
      <c r="M1497" s="166"/>
    </row>
    <row r="1498" spans="2:13" s="137" customFormat="1">
      <c r="B1498" s="155"/>
      <c r="M1498" s="166"/>
    </row>
    <row r="1499" spans="2:13" s="137" customFormat="1">
      <c r="B1499" s="155"/>
      <c r="M1499" s="166"/>
    </row>
    <row r="1500" spans="2:13" s="137" customFormat="1">
      <c r="B1500" s="155"/>
      <c r="M1500" s="166"/>
    </row>
    <row r="1501" spans="2:13" s="137" customFormat="1">
      <c r="B1501" s="155"/>
      <c r="M1501" s="166"/>
    </row>
    <row r="1502" spans="2:13" s="137" customFormat="1">
      <c r="B1502" s="155"/>
      <c r="M1502" s="166"/>
    </row>
    <row r="1503" spans="2:13" s="137" customFormat="1">
      <c r="B1503" s="155"/>
      <c r="M1503" s="166"/>
    </row>
    <row r="1504" spans="2:13" s="137" customFormat="1">
      <c r="B1504" s="155"/>
      <c r="M1504" s="166"/>
    </row>
    <row r="1505" spans="2:13" s="137" customFormat="1">
      <c r="B1505" s="155"/>
      <c r="M1505" s="166"/>
    </row>
    <row r="1506" spans="2:13" s="137" customFormat="1">
      <c r="B1506" s="155"/>
      <c r="M1506" s="166"/>
    </row>
    <row r="1507" spans="2:13" s="137" customFormat="1">
      <c r="B1507" s="155"/>
      <c r="M1507" s="166"/>
    </row>
    <row r="1508" spans="2:13" s="137" customFormat="1">
      <c r="B1508" s="155"/>
      <c r="M1508" s="166"/>
    </row>
    <row r="1509" spans="2:13" s="137" customFormat="1">
      <c r="B1509" s="155"/>
      <c r="M1509" s="166"/>
    </row>
    <row r="1510" spans="2:13" s="137" customFormat="1">
      <c r="B1510" s="155"/>
      <c r="M1510" s="166"/>
    </row>
    <row r="1511" spans="2:13" s="137" customFormat="1">
      <c r="B1511" s="155"/>
      <c r="M1511" s="166"/>
    </row>
    <row r="1512" spans="2:13" s="137" customFormat="1">
      <c r="B1512" s="155"/>
      <c r="M1512" s="166"/>
    </row>
    <row r="1513" spans="2:13" s="137" customFormat="1">
      <c r="B1513" s="155"/>
      <c r="M1513" s="166"/>
    </row>
    <row r="1514" spans="2:13" s="137" customFormat="1">
      <c r="B1514" s="155"/>
      <c r="M1514" s="166"/>
    </row>
    <row r="1515" spans="2:13" s="137" customFormat="1">
      <c r="B1515" s="155"/>
      <c r="M1515" s="166"/>
    </row>
    <row r="1516" spans="2:13" s="137" customFormat="1">
      <c r="B1516" s="155"/>
      <c r="M1516" s="166"/>
    </row>
    <row r="1517" spans="2:13" s="137" customFormat="1">
      <c r="B1517" s="155"/>
      <c r="M1517" s="166"/>
    </row>
    <row r="1518" spans="2:13" s="137" customFormat="1">
      <c r="B1518" s="155"/>
      <c r="M1518" s="166"/>
    </row>
    <row r="1519" spans="2:13" s="137" customFormat="1">
      <c r="B1519" s="155"/>
      <c r="M1519" s="166"/>
    </row>
    <row r="1520" spans="2:13" s="137" customFormat="1">
      <c r="B1520" s="155"/>
      <c r="M1520" s="166"/>
    </row>
    <row r="1521" spans="2:13" s="137" customFormat="1">
      <c r="B1521" s="155"/>
      <c r="M1521" s="166"/>
    </row>
    <row r="1522" spans="2:13" s="137" customFormat="1">
      <c r="B1522" s="155"/>
      <c r="M1522" s="166"/>
    </row>
    <row r="1523" spans="2:13" s="137" customFormat="1">
      <c r="B1523" s="155"/>
      <c r="M1523" s="166"/>
    </row>
    <row r="1524" spans="2:13" s="137" customFormat="1">
      <c r="B1524" s="155"/>
      <c r="M1524" s="166"/>
    </row>
    <row r="1525" spans="2:13" s="137" customFormat="1">
      <c r="B1525" s="155"/>
      <c r="M1525" s="166"/>
    </row>
    <row r="1526" spans="2:13" s="137" customFormat="1">
      <c r="B1526" s="155"/>
      <c r="M1526" s="166"/>
    </row>
    <row r="1527" spans="2:13" s="137" customFormat="1">
      <c r="B1527" s="155"/>
      <c r="M1527" s="166"/>
    </row>
    <row r="1528" spans="2:13" s="137" customFormat="1">
      <c r="B1528" s="155"/>
      <c r="M1528" s="166"/>
    </row>
    <row r="1529" spans="2:13" s="137" customFormat="1">
      <c r="B1529" s="155"/>
      <c r="M1529" s="166"/>
    </row>
    <row r="1530" spans="2:13" s="137" customFormat="1">
      <c r="B1530" s="155"/>
      <c r="M1530" s="166"/>
    </row>
    <row r="1531" spans="2:13" s="137" customFormat="1">
      <c r="B1531" s="155"/>
      <c r="M1531" s="166"/>
    </row>
    <row r="1532" spans="2:13" s="137" customFormat="1">
      <c r="B1532" s="155"/>
      <c r="M1532" s="166"/>
    </row>
    <row r="1533" spans="2:13" s="137" customFormat="1">
      <c r="B1533" s="155"/>
      <c r="M1533" s="166"/>
    </row>
    <row r="1534" spans="2:13" s="137" customFormat="1">
      <c r="B1534" s="155"/>
      <c r="M1534" s="166"/>
    </row>
    <row r="1535" spans="2:13" s="137" customFormat="1">
      <c r="B1535" s="155"/>
      <c r="M1535" s="166"/>
    </row>
    <row r="1536" spans="2:13" s="137" customFormat="1">
      <c r="B1536" s="155"/>
      <c r="M1536" s="166"/>
    </row>
    <row r="1537" spans="2:13" s="137" customFormat="1">
      <c r="B1537" s="155"/>
      <c r="M1537" s="166"/>
    </row>
    <row r="1538" spans="2:13" s="137" customFormat="1">
      <c r="B1538" s="155"/>
      <c r="M1538" s="166"/>
    </row>
    <row r="1539" spans="2:13" s="137" customFormat="1">
      <c r="B1539" s="155"/>
      <c r="M1539" s="166"/>
    </row>
    <row r="1540" spans="2:13" s="137" customFormat="1">
      <c r="B1540" s="155"/>
      <c r="M1540" s="166"/>
    </row>
    <row r="1541" spans="2:13" s="137" customFormat="1">
      <c r="B1541" s="155"/>
      <c r="M1541" s="166"/>
    </row>
    <row r="1542" spans="2:13" s="137" customFormat="1">
      <c r="B1542" s="155"/>
      <c r="M1542" s="166"/>
    </row>
    <row r="1543" spans="2:13" s="137" customFormat="1">
      <c r="B1543" s="155"/>
      <c r="M1543" s="166"/>
    </row>
    <row r="1544" spans="2:13" s="137" customFormat="1">
      <c r="B1544" s="155"/>
      <c r="M1544" s="166"/>
    </row>
    <row r="1545" spans="2:13" s="137" customFormat="1">
      <c r="B1545" s="155"/>
      <c r="M1545" s="166"/>
    </row>
    <row r="1546" spans="2:13" s="137" customFormat="1">
      <c r="B1546" s="155"/>
      <c r="M1546" s="166"/>
    </row>
    <row r="1547" spans="2:13" s="137" customFormat="1">
      <c r="B1547" s="155"/>
      <c r="M1547" s="166"/>
    </row>
    <row r="1548" spans="2:13" s="137" customFormat="1">
      <c r="B1548" s="155"/>
      <c r="M1548" s="166"/>
    </row>
    <row r="1549" spans="2:13" s="137" customFormat="1">
      <c r="B1549" s="155"/>
      <c r="M1549" s="166"/>
    </row>
    <row r="1550" spans="2:13" s="137" customFormat="1">
      <c r="B1550" s="155"/>
      <c r="M1550" s="166"/>
    </row>
    <row r="1551" spans="2:13" s="137" customFormat="1">
      <c r="B1551" s="155"/>
      <c r="M1551" s="166"/>
    </row>
    <row r="1552" spans="2:13" s="137" customFormat="1">
      <c r="B1552" s="155"/>
      <c r="M1552" s="166"/>
    </row>
    <row r="1553" spans="2:13" s="137" customFormat="1">
      <c r="B1553" s="155"/>
      <c r="M1553" s="166"/>
    </row>
    <row r="1554" spans="2:13" s="137" customFormat="1">
      <c r="B1554" s="155"/>
      <c r="M1554" s="166"/>
    </row>
    <row r="1555" spans="2:13" s="137" customFormat="1">
      <c r="B1555" s="155"/>
      <c r="M1555" s="166"/>
    </row>
    <row r="1556" spans="2:13" s="137" customFormat="1">
      <c r="B1556" s="155"/>
      <c r="M1556" s="166"/>
    </row>
    <row r="1557" spans="2:13" s="137" customFormat="1">
      <c r="B1557" s="155"/>
      <c r="M1557" s="166"/>
    </row>
    <row r="1558" spans="2:13" s="137" customFormat="1">
      <c r="B1558" s="155"/>
      <c r="M1558" s="166"/>
    </row>
    <row r="1559" spans="2:13" s="137" customFormat="1">
      <c r="B1559" s="155"/>
      <c r="M1559" s="166"/>
    </row>
    <row r="1560" spans="2:13" s="137" customFormat="1">
      <c r="B1560" s="155"/>
      <c r="M1560" s="166"/>
    </row>
    <row r="1561" spans="2:13" s="137" customFormat="1">
      <c r="B1561" s="155"/>
      <c r="M1561" s="166"/>
    </row>
    <row r="1562" spans="2:13" s="137" customFormat="1">
      <c r="B1562" s="155"/>
      <c r="M1562" s="166"/>
    </row>
    <row r="1563" spans="2:13" s="137" customFormat="1">
      <c r="B1563" s="155"/>
      <c r="M1563" s="166"/>
    </row>
    <row r="1564" spans="2:13" s="137" customFormat="1">
      <c r="B1564" s="155"/>
      <c r="M1564" s="166"/>
    </row>
    <row r="1565" spans="2:13" s="137" customFormat="1">
      <c r="B1565" s="155"/>
      <c r="M1565" s="166"/>
    </row>
    <row r="1566" spans="2:13" s="137" customFormat="1">
      <c r="B1566" s="155"/>
      <c r="M1566" s="166"/>
    </row>
    <row r="1567" spans="2:13" s="137" customFormat="1">
      <c r="B1567" s="155"/>
      <c r="M1567" s="166"/>
    </row>
    <row r="1568" spans="2:13" s="137" customFormat="1">
      <c r="B1568" s="155"/>
      <c r="M1568" s="166"/>
    </row>
    <row r="1569" spans="2:13" s="137" customFormat="1">
      <c r="B1569" s="155"/>
      <c r="M1569" s="166"/>
    </row>
    <row r="1570" spans="2:13" s="137" customFormat="1">
      <c r="B1570" s="155"/>
      <c r="M1570" s="166"/>
    </row>
    <row r="1571" spans="2:13" s="137" customFormat="1">
      <c r="B1571" s="155"/>
      <c r="M1571" s="166"/>
    </row>
    <row r="1572" spans="2:13" s="137" customFormat="1">
      <c r="B1572" s="155"/>
      <c r="M1572" s="166"/>
    </row>
    <row r="1573" spans="2:13" s="137" customFormat="1">
      <c r="B1573" s="155"/>
      <c r="M1573" s="166"/>
    </row>
    <row r="1574" spans="2:13" s="137" customFormat="1">
      <c r="B1574" s="155"/>
      <c r="M1574" s="166"/>
    </row>
    <row r="1575" spans="2:13" s="137" customFormat="1">
      <c r="B1575" s="155"/>
      <c r="M1575" s="166"/>
    </row>
    <row r="1576" spans="2:13" s="137" customFormat="1">
      <c r="B1576" s="155"/>
      <c r="M1576" s="166"/>
    </row>
    <row r="1577" spans="2:13" s="137" customFormat="1">
      <c r="B1577" s="155"/>
      <c r="M1577" s="166"/>
    </row>
    <row r="1578" spans="2:13" s="137" customFormat="1">
      <c r="B1578" s="155"/>
      <c r="M1578" s="166"/>
    </row>
    <row r="1579" spans="2:13" s="137" customFormat="1">
      <c r="B1579" s="155"/>
      <c r="M1579" s="166"/>
    </row>
    <row r="1580" spans="2:13" s="137" customFormat="1">
      <c r="B1580" s="155"/>
      <c r="M1580" s="166"/>
    </row>
    <row r="1581" spans="2:13" s="137" customFormat="1">
      <c r="B1581" s="155"/>
      <c r="M1581" s="166"/>
    </row>
    <row r="1582" spans="2:13" s="137" customFormat="1">
      <c r="B1582" s="155"/>
      <c r="M1582" s="166"/>
    </row>
    <row r="1583" spans="2:13" s="137" customFormat="1">
      <c r="B1583" s="155"/>
      <c r="M1583" s="166"/>
    </row>
    <row r="1584" spans="2:13" s="137" customFormat="1">
      <c r="B1584" s="155"/>
      <c r="M1584" s="166"/>
    </row>
    <row r="1585" spans="2:13" s="137" customFormat="1">
      <c r="B1585" s="155"/>
      <c r="M1585" s="166"/>
    </row>
    <row r="1586" spans="2:13" s="137" customFormat="1">
      <c r="B1586" s="155"/>
      <c r="M1586" s="166"/>
    </row>
    <row r="1587" spans="2:13" s="137" customFormat="1">
      <c r="B1587" s="155"/>
      <c r="M1587" s="166"/>
    </row>
    <row r="1588" spans="2:13" s="137" customFormat="1">
      <c r="B1588" s="155"/>
      <c r="M1588" s="166"/>
    </row>
    <row r="1589" spans="2:13" s="137" customFormat="1">
      <c r="B1589" s="155"/>
      <c r="M1589" s="166"/>
    </row>
    <row r="1590" spans="2:13" s="137" customFormat="1">
      <c r="B1590" s="155"/>
      <c r="M1590" s="166"/>
    </row>
    <row r="1591" spans="2:13" s="137" customFormat="1">
      <c r="B1591" s="155"/>
      <c r="M1591" s="166"/>
    </row>
    <row r="1592" spans="2:13" s="137" customFormat="1">
      <c r="B1592" s="155"/>
      <c r="M1592" s="166"/>
    </row>
    <row r="1593" spans="2:13" s="137" customFormat="1">
      <c r="B1593" s="155"/>
      <c r="M1593" s="166"/>
    </row>
    <row r="1594" spans="2:13" s="137" customFormat="1">
      <c r="B1594" s="155"/>
      <c r="M1594" s="166"/>
    </row>
    <row r="1595" spans="2:13" s="137" customFormat="1">
      <c r="B1595" s="155"/>
      <c r="M1595" s="166"/>
    </row>
    <row r="1596" spans="2:13" s="137" customFormat="1">
      <c r="B1596" s="155"/>
      <c r="M1596" s="166"/>
    </row>
    <row r="1597" spans="2:13" s="137" customFormat="1">
      <c r="B1597" s="155"/>
      <c r="M1597" s="166"/>
    </row>
    <row r="1598" spans="2:13" s="137" customFormat="1">
      <c r="B1598" s="155"/>
      <c r="M1598" s="166"/>
    </row>
    <row r="1599" spans="2:13" s="137" customFormat="1">
      <c r="B1599" s="155"/>
      <c r="M1599" s="166"/>
    </row>
    <row r="1600" spans="2:13" s="137" customFormat="1">
      <c r="B1600" s="155"/>
      <c r="M1600" s="166"/>
    </row>
    <row r="1601" spans="2:13" s="137" customFormat="1">
      <c r="B1601" s="155"/>
      <c r="M1601" s="166"/>
    </row>
    <row r="1602" spans="2:13" s="137" customFormat="1">
      <c r="B1602" s="155"/>
      <c r="M1602" s="166"/>
    </row>
    <row r="1603" spans="2:13" s="137" customFormat="1">
      <c r="B1603" s="155"/>
      <c r="M1603" s="166"/>
    </row>
    <row r="1604" spans="2:13" s="137" customFormat="1">
      <c r="B1604" s="155"/>
      <c r="M1604" s="166"/>
    </row>
    <row r="1605" spans="2:13" s="137" customFormat="1">
      <c r="B1605" s="155"/>
      <c r="M1605" s="166"/>
    </row>
    <row r="1606" spans="2:13" s="137" customFormat="1">
      <c r="B1606" s="155"/>
      <c r="M1606" s="166"/>
    </row>
    <row r="1607" spans="2:13" s="137" customFormat="1">
      <c r="B1607" s="155"/>
      <c r="M1607" s="166"/>
    </row>
    <row r="1608" spans="2:13" s="137" customFormat="1">
      <c r="B1608" s="155"/>
      <c r="M1608" s="166"/>
    </row>
    <row r="1609" spans="2:13" s="137" customFormat="1">
      <c r="B1609" s="155"/>
      <c r="M1609" s="166"/>
    </row>
    <row r="1610" spans="2:13" s="137" customFormat="1">
      <c r="B1610" s="155"/>
      <c r="M1610" s="166"/>
    </row>
    <row r="1611" spans="2:13" s="137" customFormat="1">
      <c r="B1611" s="155"/>
      <c r="M1611" s="166"/>
    </row>
    <row r="1612" spans="2:13" s="137" customFormat="1">
      <c r="B1612" s="155"/>
      <c r="M1612" s="166"/>
    </row>
    <row r="1613" spans="2:13" s="137" customFormat="1">
      <c r="B1613" s="155"/>
      <c r="M1613" s="166"/>
    </row>
    <row r="1614" spans="2:13" s="137" customFormat="1">
      <c r="B1614" s="155"/>
      <c r="M1614" s="166"/>
    </row>
    <row r="1615" spans="2:13" s="137" customFormat="1">
      <c r="B1615" s="155"/>
      <c r="M1615" s="166"/>
    </row>
    <row r="1616" spans="2:13" s="137" customFormat="1">
      <c r="B1616" s="155"/>
      <c r="M1616" s="166"/>
    </row>
    <row r="1617" spans="2:13" s="137" customFormat="1">
      <c r="B1617" s="155"/>
      <c r="M1617" s="166"/>
    </row>
    <row r="1618" spans="2:13" s="137" customFormat="1">
      <c r="B1618" s="155"/>
      <c r="M1618" s="166"/>
    </row>
    <row r="1619" spans="2:13" s="137" customFormat="1">
      <c r="B1619" s="155"/>
      <c r="M1619" s="166"/>
    </row>
    <row r="1620" spans="2:13" s="137" customFormat="1">
      <c r="B1620" s="155"/>
      <c r="M1620" s="166"/>
    </row>
    <row r="1621" spans="2:13" s="137" customFormat="1">
      <c r="B1621" s="155"/>
      <c r="M1621" s="166"/>
    </row>
    <row r="1622" spans="2:13" s="137" customFormat="1">
      <c r="B1622" s="155"/>
      <c r="M1622" s="166"/>
    </row>
    <row r="1623" spans="2:13" s="137" customFormat="1">
      <c r="B1623" s="155"/>
      <c r="M1623" s="166"/>
    </row>
    <row r="1624" spans="2:13" s="137" customFormat="1">
      <c r="B1624" s="155"/>
      <c r="M1624" s="166"/>
    </row>
    <row r="1625" spans="2:13" s="137" customFormat="1">
      <c r="B1625" s="155"/>
      <c r="M1625" s="166"/>
    </row>
    <row r="1626" spans="2:13" s="137" customFormat="1">
      <c r="B1626" s="155"/>
      <c r="M1626" s="166"/>
    </row>
    <row r="1627" spans="2:13" s="137" customFormat="1">
      <c r="B1627" s="155"/>
      <c r="M1627" s="166"/>
    </row>
    <row r="1628" spans="2:13" s="137" customFormat="1">
      <c r="B1628" s="155"/>
      <c r="M1628" s="166"/>
    </row>
    <row r="1629" spans="2:13" s="137" customFormat="1">
      <c r="B1629" s="155"/>
      <c r="M1629" s="166"/>
    </row>
    <row r="1630" spans="2:13" s="137" customFormat="1">
      <c r="B1630" s="155"/>
      <c r="M1630" s="166"/>
    </row>
    <row r="1631" spans="2:13" s="137" customFormat="1">
      <c r="B1631" s="155"/>
      <c r="M1631" s="166"/>
    </row>
    <row r="1632" spans="2:13" s="137" customFormat="1">
      <c r="B1632" s="155"/>
      <c r="M1632" s="166"/>
    </row>
    <row r="1633" spans="2:13" s="137" customFormat="1">
      <c r="B1633" s="155"/>
      <c r="M1633" s="166"/>
    </row>
    <row r="1634" spans="2:13" s="137" customFormat="1">
      <c r="B1634" s="155"/>
      <c r="M1634" s="166"/>
    </row>
    <row r="1635" spans="2:13" s="137" customFormat="1">
      <c r="B1635" s="155"/>
      <c r="M1635" s="166"/>
    </row>
    <row r="1636" spans="2:13" s="137" customFormat="1">
      <c r="B1636" s="155"/>
      <c r="M1636" s="166"/>
    </row>
    <row r="1637" spans="2:13" s="137" customFormat="1">
      <c r="B1637" s="155"/>
      <c r="M1637" s="166"/>
    </row>
    <row r="1638" spans="2:13" s="137" customFormat="1">
      <c r="B1638" s="155"/>
      <c r="M1638" s="166"/>
    </row>
    <row r="1639" spans="2:13" s="137" customFormat="1">
      <c r="B1639" s="155"/>
      <c r="M1639" s="166"/>
    </row>
    <row r="1640" spans="2:13" s="137" customFormat="1">
      <c r="B1640" s="155"/>
      <c r="M1640" s="166"/>
    </row>
    <row r="1641" spans="2:13" s="137" customFormat="1">
      <c r="B1641" s="155"/>
      <c r="M1641" s="166"/>
    </row>
    <row r="1642" spans="2:13" s="137" customFormat="1">
      <c r="B1642" s="155"/>
      <c r="M1642" s="166"/>
    </row>
    <row r="1643" spans="2:13" s="137" customFormat="1">
      <c r="B1643" s="155"/>
      <c r="M1643" s="166"/>
    </row>
    <row r="1644" spans="2:13" s="137" customFormat="1">
      <c r="B1644" s="155"/>
      <c r="M1644" s="166"/>
    </row>
    <row r="1645" spans="2:13" s="137" customFormat="1">
      <c r="B1645" s="155"/>
      <c r="M1645" s="166"/>
    </row>
    <row r="1646" spans="2:13" s="137" customFormat="1">
      <c r="B1646" s="155"/>
      <c r="M1646" s="166"/>
    </row>
    <row r="1647" spans="2:13" s="137" customFormat="1">
      <c r="B1647" s="155"/>
      <c r="M1647" s="166"/>
    </row>
    <row r="1648" spans="2:13" s="137" customFormat="1">
      <c r="B1648" s="155"/>
      <c r="M1648" s="166"/>
    </row>
    <row r="1649" spans="2:13" s="137" customFormat="1">
      <c r="B1649" s="155"/>
      <c r="M1649" s="166"/>
    </row>
    <row r="1650" spans="2:13" s="137" customFormat="1">
      <c r="B1650" s="155"/>
      <c r="M1650" s="166"/>
    </row>
    <row r="1651" spans="2:13" s="137" customFormat="1">
      <c r="B1651" s="155"/>
      <c r="M1651" s="166"/>
    </row>
    <row r="1652" spans="2:13" s="137" customFormat="1">
      <c r="B1652" s="155"/>
      <c r="M1652" s="166"/>
    </row>
    <row r="1653" spans="2:13" s="137" customFormat="1">
      <c r="B1653" s="155"/>
      <c r="M1653" s="166"/>
    </row>
    <row r="1654" spans="2:13" s="137" customFormat="1">
      <c r="B1654" s="155"/>
      <c r="M1654" s="166"/>
    </row>
    <row r="1655" spans="2:13" s="137" customFormat="1">
      <c r="B1655" s="155"/>
      <c r="M1655" s="166"/>
    </row>
    <row r="1656" spans="2:13" s="137" customFormat="1">
      <c r="B1656" s="155"/>
      <c r="M1656" s="166"/>
    </row>
    <row r="1657" spans="2:13" s="137" customFormat="1">
      <c r="B1657" s="155"/>
      <c r="M1657" s="166"/>
    </row>
    <row r="1658" spans="2:13" s="137" customFormat="1">
      <c r="B1658" s="155"/>
      <c r="M1658" s="166"/>
    </row>
    <row r="1659" spans="2:13" s="137" customFormat="1">
      <c r="B1659" s="155"/>
      <c r="M1659" s="166"/>
    </row>
    <row r="1660" spans="2:13" s="137" customFormat="1">
      <c r="B1660" s="155"/>
      <c r="M1660" s="166"/>
    </row>
    <row r="1661" spans="2:13" s="137" customFormat="1">
      <c r="B1661" s="155"/>
      <c r="M1661" s="166"/>
    </row>
    <row r="1662" spans="2:13" s="137" customFormat="1">
      <c r="B1662" s="155"/>
      <c r="M1662" s="166"/>
    </row>
    <row r="1663" spans="2:13" s="137" customFormat="1">
      <c r="B1663" s="155"/>
      <c r="M1663" s="166"/>
    </row>
    <row r="1664" spans="2:13" s="137" customFormat="1">
      <c r="B1664" s="155"/>
      <c r="M1664" s="166"/>
    </row>
    <row r="1665" spans="2:13" s="137" customFormat="1">
      <c r="B1665" s="155"/>
      <c r="M1665" s="166"/>
    </row>
    <row r="1666" spans="2:13" s="137" customFormat="1">
      <c r="B1666" s="155"/>
      <c r="M1666" s="166"/>
    </row>
    <row r="1667" spans="2:13" s="137" customFormat="1">
      <c r="B1667" s="155"/>
      <c r="M1667" s="166"/>
    </row>
    <row r="1668" spans="2:13" s="137" customFormat="1">
      <c r="B1668" s="155"/>
      <c r="M1668" s="166"/>
    </row>
    <row r="1669" spans="2:13" s="137" customFormat="1">
      <c r="B1669" s="155"/>
      <c r="M1669" s="166"/>
    </row>
    <row r="1670" spans="2:13" s="137" customFormat="1">
      <c r="B1670" s="155"/>
      <c r="M1670" s="166"/>
    </row>
    <row r="1671" spans="2:13" s="137" customFormat="1">
      <c r="B1671" s="155"/>
      <c r="M1671" s="166"/>
    </row>
    <row r="1672" spans="2:13" s="137" customFormat="1">
      <c r="B1672" s="155"/>
      <c r="M1672" s="166"/>
    </row>
    <row r="1673" spans="2:13" s="137" customFormat="1">
      <c r="B1673" s="155"/>
      <c r="M1673" s="166"/>
    </row>
    <row r="1674" spans="2:13" s="137" customFormat="1">
      <c r="B1674" s="155"/>
      <c r="M1674" s="166"/>
    </row>
    <row r="1675" spans="2:13" s="137" customFormat="1">
      <c r="B1675" s="155"/>
      <c r="M1675" s="166"/>
    </row>
    <row r="1676" spans="2:13" s="137" customFormat="1">
      <c r="B1676" s="155"/>
      <c r="M1676" s="166"/>
    </row>
    <row r="1677" spans="2:13" s="137" customFormat="1">
      <c r="B1677" s="155"/>
      <c r="M1677" s="166"/>
    </row>
    <row r="1678" spans="2:13" s="137" customFormat="1">
      <c r="B1678" s="155"/>
      <c r="M1678" s="166"/>
    </row>
    <row r="1679" spans="2:13" s="137" customFormat="1">
      <c r="B1679" s="155"/>
      <c r="M1679" s="166"/>
    </row>
    <row r="1680" spans="2:13" s="137" customFormat="1">
      <c r="B1680" s="155"/>
      <c r="M1680" s="166"/>
    </row>
    <row r="1681" spans="2:13" s="137" customFormat="1">
      <c r="B1681" s="155"/>
      <c r="M1681" s="166"/>
    </row>
    <row r="1682" spans="2:13" s="137" customFormat="1">
      <c r="B1682" s="155"/>
      <c r="M1682" s="166"/>
    </row>
    <row r="1683" spans="2:13" s="137" customFormat="1">
      <c r="B1683" s="155"/>
      <c r="M1683" s="166"/>
    </row>
    <row r="1684" spans="2:13" s="137" customFormat="1">
      <c r="B1684" s="155"/>
      <c r="M1684" s="166"/>
    </row>
    <row r="1685" spans="2:13" s="137" customFormat="1">
      <c r="B1685" s="155"/>
      <c r="M1685" s="166"/>
    </row>
    <row r="1686" spans="2:13" s="137" customFormat="1">
      <c r="B1686" s="155"/>
      <c r="M1686" s="166"/>
    </row>
    <row r="1687" spans="2:13" s="137" customFormat="1">
      <c r="B1687" s="155"/>
      <c r="M1687" s="166"/>
    </row>
    <row r="1688" spans="2:13" s="137" customFormat="1">
      <c r="B1688" s="155"/>
      <c r="M1688" s="166"/>
    </row>
    <row r="1689" spans="2:13" s="137" customFormat="1">
      <c r="B1689" s="155"/>
      <c r="M1689" s="166"/>
    </row>
    <row r="1690" spans="2:13" s="137" customFormat="1">
      <c r="B1690" s="155"/>
      <c r="M1690" s="166"/>
    </row>
    <row r="1691" spans="2:13" s="137" customFormat="1">
      <c r="B1691" s="155"/>
      <c r="M1691" s="166"/>
    </row>
    <row r="1692" spans="2:13" s="137" customFormat="1">
      <c r="B1692" s="155"/>
      <c r="M1692" s="166"/>
    </row>
    <row r="1693" spans="2:13" s="137" customFormat="1">
      <c r="B1693" s="155"/>
      <c r="M1693" s="166"/>
    </row>
    <row r="1694" spans="2:13" s="137" customFormat="1">
      <c r="B1694" s="155"/>
      <c r="M1694" s="166"/>
    </row>
    <row r="1695" spans="2:13" s="137" customFormat="1">
      <c r="B1695" s="155"/>
      <c r="M1695" s="166"/>
    </row>
    <row r="1696" spans="2:13" s="137" customFormat="1">
      <c r="B1696" s="155"/>
      <c r="M1696" s="166"/>
    </row>
    <row r="1697" spans="2:13" s="137" customFormat="1">
      <c r="B1697" s="155"/>
      <c r="M1697" s="166"/>
    </row>
    <row r="1698" spans="2:13" s="137" customFormat="1">
      <c r="B1698" s="155"/>
      <c r="M1698" s="166"/>
    </row>
    <row r="1699" spans="2:13" s="137" customFormat="1">
      <c r="B1699" s="155"/>
      <c r="M1699" s="166"/>
    </row>
    <row r="1700" spans="2:13" s="137" customFormat="1">
      <c r="B1700" s="155"/>
      <c r="M1700" s="166"/>
    </row>
    <row r="1701" spans="2:13" s="137" customFormat="1">
      <c r="B1701" s="155"/>
      <c r="M1701" s="166"/>
    </row>
    <row r="1702" spans="2:13" s="137" customFormat="1">
      <c r="B1702" s="155"/>
      <c r="M1702" s="166"/>
    </row>
    <row r="1703" spans="2:13" s="137" customFormat="1">
      <c r="B1703" s="155"/>
      <c r="M1703" s="166"/>
    </row>
    <row r="1704" spans="2:13" s="137" customFormat="1">
      <c r="B1704" s="155"/>
      <c r="M1704" s="166"/>
    </row>
    <row r="1705" spans="2:13" s="137" customFormat="1">
      <c r="B1705" s="155"/>
      <c r="M1705" s="166"/>
    </row>
    <row r="1706" spans="2:13" s="137" customFormat="1">
      <c r="B1706" s="155"/>
      <c r="M1706" s="166"/>
    </row>
    <row r="1707" spans="2:13" s="137" customFormat="1">
      <c r="B1707" s="155"/>
      <c r="M1707" s="166"/>
    </row>
    <row r="1708" spans="2:13" s="137" customFormat="1">
      <c r="B1708" s="155"/>
      <c r="M1708" s="166"/>
    </row>
    <row r="1709" spans="2:13" s="137" customFormat="1">
      <c r="B1709" s="155"/>
      <c r="M1709" s="166"/>
    </row>
    <row r="1710" spans="2:13" s="137" customFormat="1">
      <c r="B1710" s="155"/>
      <c r="M1710" s="166"/>
    </row>
    <row r="1711" spans="2:13" s="137" customFormat="1">
      <c r="B1711" s="155"/>
      <c r="M1711" s="166"/>
    </row>
    <row r="1712" spans="2:13" s="137" customFormat="1">
      <c r="B1712" s="155"/>
      <c r="M1712" s="166"/>
    </row>
    <row r="1713" spans="2:13" s="137" customFormat="1">
      <c r="B1713" s="155"/>
      <c r="M1713" s="166"/>
    </row>
    <row r="1714" spans="2:13" s="137" customFormat="1">
      <c r="B1714" s="155"/>
      <c r="M1714" s="166"/>
    </row>
    <row r="1715" spans="2:13" s="137" customFormat="1">
      <c r="B1715" s="155"/>
      <c r="M1715" s="166"/>
    </row>
    <row r="1716" spans="2:13" s="137" customFormat="1">
      <c r="B1716" s="155"/>
      <c r="M1716" s="166"/>
    </row>
    <row r="1717" spans="2:13" s="137" customFormat="1">
      <c r="B1717" s="155"/>
      <c r="M1717" s="166"/>
    </row>
    <row r="1718" spans="2:13" s="137" customFormat="1">
      <c r="B1718" s="155"/>
      <c r="M1718" s="166"/>
    </row>
    <row r="1719" spans="2:13" s="137" customFormat="1">
      <c r="B1719" s="155"/>
      <c r="M1719" s="166"/>
    </row>
    <row r="1720" spans="2:13" s="137" customFormat="1">
      <c r="B1720" s="155"/>
      <c r="M1720" s="166"/>
    </row>
    <row r="1721" spans="2:13" s="137" customFormat="1">
      <c r="B1721" s="155"/>
      <c r="M1721" s="166"/>
    </row>
    <row r="1722" spans="2:13" s="137" customFormat="1">
      <c r="B1722" s="155"/>
      <c r="M1722" s="166"/>
    </row>
    <row r="1723" spans="2:13" s="137" customFormat="1">
      <c r="B1723" s="155"/>
      <c r="M1723" s="166"/>
    </row>
    <row r="1724" spans="2:13" s="137" customFormat="1">
      <c r="B1724" s="155"/>
      <c r="M1724" s="166"/>
    </row>
    <row r="1725" spans="2:13" s="137" customFormat="1">
      <c r="B1725" s="155"/>
      <c r="M1725" s="166"/>
    </row>
    <row r="1726" spans="2:13" s="137" customFormat="1">
      <c r="B1726" s="155"/>
      <c r="M1726" s="166"/>
    </row>
    <row r="1727" spans="2:13" s="137" customFormat="1">
      <c r="B1727" s="155"/>
      <c r="M1727" s="166"/>
    </row>
    <row r="1728" spans="2:13" s="137" customFormat="1">
      <c r="B1728" s="155"/>
      <c r="M1728" s="166"/>
    </row>
    <row r="1729" spans="2:13" s="137" customFormat="1">
      <c r="B1729" s="155"/>
      <c r="M1729" s="166"/>
    </row>
    <row r="1730" spans="2:13" s="137" customFormat="1">
      <c r="B1730" s="155"/>
      <c r="M1730" s="166"/>
    </row>
    <row r="1731" spans="2:13" s="137" customFormat="1">
      <c r="B1731" s="155"/>
      <c r="M1731" s="166"/>
    </row>
    <row r="1732" spans="2:13" s="137" customFormat="1">
      <c r="B1732" s="155"/>
      <c r="M1732" s="166"/>
    </row>
    <row r="1733" spans="2:13" s="137" customFormat="1">
      <c r="B1733" s="155"/>
      <c r="M1733" s="166"/>
    </row>
    <row r="1734" spans="2:13" s="137" customFormat="1">
      <c r="B1734" s="155"/>
      <c r="M1734" s="166"/>
    </row>
    <row r="1735" spans="2:13" s="137" customFormat="1">
      <c r="B1735" s="155"/>
      <c r="M1735" s="166"/>
    </row>
    <row r="1736" spans="2:13" s="137" customFormat="1">
      <c r="B1736" s="155"/>
      <c r="M1736" s="166"/>
    </row>
    <row r="1737" spans="2:13" s="137" customFormat="1">
      <c r="B1737" s="155"/>
      <c r="M1737" s="166"/>
    </row>
    <row r="1738" spans="2:13" s="137" customFormat="1">
      <c r="B1738" s="155"/>
      <c r="M1738" s="166"/>
    </row>
    <row r="1739" spans="2:13" s="137" customFormat="1">
      <c r="B1739" s="155"/>
      <c r="M1739" s="166"/>
    </row>
    <row r="1740" spans="2:13" s="137" customFormat="1">
      <c r="B1740" s="155"/>
      <c r="M1740" s="166"/>
    </row>
    <row r="1741" spans="2:13" s="137" customFormat="1">
      <c r="B1741" s="155"/>
      <c r="M1741" s="166"/>
    </row>
    <row r="1742" spans="2:13" s="137" customFormat="1">
      <c r="B1742" s="155"/>
      <c r="M1742" s="166"/>
    </row>
    <row r="1743" spans="2:13" s="137" customFormat="1">
      <c r="B1743" s="155"/>
      <c r="M1743" s="166"/>
    </row>
    <row r="1744" spans="2:13" s="137" customFormat="1">
      <c r="B1744" s="155"/>
      <c r="M1744" s="166"/>
    </row>
    <row r="1745" spans="2:13" s="137" customFormat="1">
      <c r="B1745" s="155"/>
      <c r="M1745" s="166"/>
    </row>
    <row r="1746" spans="2:13" s="137" customFormat="1">
      <c r="B1746" s="155"/>
      <c r="M1746" s="166"/>
    </row>
    <row r="1747" spans="2:13" s="137" customFormat="1">
      <c r="B1747" s="155"/>
      <c r="M1747" s="166"/>
    </row>
    <row r="1748" spans="2:13" s="137" customFormat="1">
      <c r="B1748" s="155"/>
      <c r="M1748" s="166"/>
    </row>
    <row r="1749" spans="2:13" s="137" customFormat="1">
      <c r="B1749" s="155"/>
      <c r="M1749" s="166"/>
    </row>
    <row r="1750" spans="2:13" s="137" customFormat="1">
      <c r="B1750" s="155"/>
      <c r="M1750" s="166"/>
    </row>
    <row r="1751" spans="2:13" s="137" customFormat="1">
      <c r="B1751" s="155"/>
      <c r="M1751" s="166"/>
    </row>
    <row r="1752" spans="2:13" s="137" customFormat="1">
      <c r="B1752" s="155"/>
      <c r="M1752" s="166"/>
    </row>
    <row r="1753" spans="2:13" s="137" customFormat="1">
      <c r="B1753" s="155"/>
      <c r="M1753" s="166"/>
    </row>
    <row r="1754" spans="2:13" s="137" customFormat="1">
      <c r="B1754" s="155"/>
      <c r="M1754" s="166"/>
    </row>
    <row r="1755" spans="2:13" s="137" customFormat="1">
      <c r="B1755" s="155"/>
      <c r="M1755" s="166"/>
    </row>
    <row r="1756" spans="2:13" s="137" customFormat="1">
      <c r="B1756" s="155"/>
      <c r="M1756" s="166"/>
    </row>
    <row r="1757" spans="2:13" s="137" customFormat="1">
      <c r="B1757" s="155"/>
      <c r="M1757" s="166"/>
    </row>
    <row r="1758" spans="2:13" s="137" customFormat="1">
      <c r="B1758" s="155"/>
      <c r="M1758" s="166"/>
    </row>
    <row r="1759" spans="2:13" s="137" customFormat="1">
      <c r="B1759" s="155"/>
      <c r="M1759" s="166"/>
    </row>
    <row r="1760" spans="2:13" s="137" customFormat="1">
      <c r="B1760" s="155"/>
      <c r="M1760" s="166"/>
    </row>
    <row r="1761" spans="2:13" s="137" customFormat="1">
      <c r="B1761" s="155"/>
      <c r="M1761" s="166"/>
    </row>
    <row r="1762" spans="2:13" s="137" customFormat="1">
      <c r="B1762" s="155"/>
      <c r="M1762" s="166"/>
    </row>
    <row r="1763" spans="2:13" s="137" customFormat="1">
      <c r="B1763" s="155"/>
      <c r="M1763" s="166"/>
    </row>
    <row r="1764" spans="2:13" s="137" customFormat="1">
      <c r="B1764" s="155"/>
      <c r="M1764" s="166"/>
    </row>
    <row r="1765" spans="2:13" s="137" customFormat="1">
      <c r="B1765" s="155"/>
      <c r="M1765" s="166"/>
    </row>
    <row r="1766" spans="2:13" s="137" customFormat="1">
      <c r="B1766" s="155"/>
      <c r="M1766" s="166"/>
    </row>
    <row r="1767" spans="2:13" s="137" customFormat="1">
      <c r="B1767" s="155"/>
      <c r="M1767" s="166"/>
    </row>
    <row r="1768" spans="2:13" s="137" customFormat="1">
      <c r="B1768" s="155"/>
      <c r="M1768" s="166"/>
    </row>
    <row r="1769" spans="2:13" s="137" customFormat="1">
      <c r="B1769" s="155"/>
      <c r="M1769" s="166"/>
    </row>
    <row r="1770" spans="2:13" s="137" customFormat="1">
      <c r="B1770" s="155"/>
      <c r="M1770" s="166"/>
    </row>
    <row r="1771" spans="2:13" s="137" customFormat="1">
      <c r="B1771" s="155"/>
      <c r="M1771" s="166"/>
    </row>
    <row r="1772" spans="2:13" s="137" customFormat="1">
      <c r="B1772" s="155"/>
      <c r="M1772" s="166"/>
    </row>
    <row r="1773" spans="2:13" s="137" customFormat="1">
      <c r="B1773" s="155"/>
      <c r="M1773" s="166"/>
    </row>
    <row r="1774" spans="2:13" s="137" customFormat="1">
      <c r="B1774" s="155"/>
      <c r="M1774" s="166"/>
    </row>
    <row r="1775" spans="2:13" s="137" customFormat="1">
      <c r="B1775" s="155"/>
      <c r="M1775" s="166"/>
    </row>
    <row r="1776" spans="2:13" s="137" customFormat="1">
      <c r="B1776" s="155"/>
      <c r="M1776" s="166"/>
    </row>
    <row r="1777" spans="2:13" s="137" customFormat="1">
      <c r="B1777" s="155"/>
      <c r="M1777" s="166"/>
    </row>
    <row r="1778" spans="2:13" s="137" customFormat="1">
      <c r="B1778" s="155"/>
      <c r="M1778" s="166"/>
    </row>
    <row r="1779" spans="2:13" s="137" customFormat="1">
      <c r="B1779" s="155"/>
      <c r="M1779" s="166"/>
    </row>
    <row r="1780" spans="2:13" s="137" customFormat="1">
      <c r="B1780" s="155"/>
      <c r="M1780" s="166"/>
    </row>
    <row r="1781" spans="2:13" s="137" customFormat="1">
      <c r="B1781" s="155"/>
      <c r="M1781" s="166"/>
    </row>
    <row r="1782" spans="2:13" s="137" customFormat="1">
      <c r="B1782" s="155"/>
      <c r="M1782" s="166"/>
    </row>
    <row r="1783" spans="2:13" s="137" customFormat="1">
      <c r="B1783" s="155"/>
      <c r="M1783" s="166"/>
    </row>
    <row r="1784" spans="2:13" s="137" customFormat="1">
      <c r="B1784" s="155"/>
      <c r="M1784" s="166"/>
    </row>
    <row r="1785" spans="2:13" s="137" customFormat="1">
      <c r="B1785" s="155"/>
      <c r="M1785" s="166"/>
    </row>
    <row r="1786" spans="2:13" s="137" customFormat="1">
      <c r="B1786" s="155"/>
      <c r="M1786" s="166"/>
    </row>
    <row r="1787" spans="2:13" s="137" customFormat="1">
      <c r="B1787" s="155"/>
      <c r="M1787" s="166"/>
    </row>
    <row r="1788" spans="2:13" s="137" customFormat="1">
      <c r="B1788" s="155"/>
      <c r="M1788" s="166"/>
    </row>
    <row r="1789" spans="2:13" s="137" customFormat="1">
      <c r="B1789" s="155"/>
      <c r="M1789" s="166"/>
    </row>
    <row r="1790" spans="2:13" s="137" customFormat="1">
      <c r="B1790" s="155"/>
      <c r="M1790" s="166"/>
    </row>
    <row r="1791" spans="2:13" s="137" customFormat="1">
      <c r="B1791" s="155"/>
      <c r="M1791" s="166"/>
    </row>
    <row r="1792" spans="2:13" s="137" customFormat="1">
      <c r="B1792" s="155"/>
      <c r="M1792" s="166"/>
    </row>
    <row r="1793" spans="2:13" s="137" customFormat="1">
      <c r="B1793" s="155"/>
      <c r="M1793" s="166"/>
    </row>
    <row r="1794" spans="2:13" s="137" customFormat="1">
      <c r="B1794" s="155"/>
      <c r="M1794" s="166"/>
    </row>
    <row r="1795" spans="2:13" s="137" customFormat="1">
      <c r="B1795" s="155"/>
      <c r="M1795" s="166"/>
    </row>
    <row r="1796" spans="2:13" s="137" customFormat="1">
      <c r="B1796" s="155"/>
      <c r="M1796" s="166"/>
    </row>
    <row r="1797" spans="2:13" s="137" customFormat="1">
      <c r="B1797" s="155"/>
      <c r="M1797" s="166"/>
    </row>
    <row r="1798" spans="2:13" s="137" customFormat="1">
      <c r="B1798" s="155"/>
      <c r="M1798" s="166"/>
    </row>
    <row r="1799" spans="2:13" s="137" customFormat="1">
      <c r="B1799" s="155"/>
      <c r="M1799" s="166"/>
    </row>
    <row r="1800" spans="2:13" s="137" customFormat="1">
      <c r="B1800" s="155"/>
      <c r="M1800" s="166"/>
    </row>
    <row r="1801" spans="2:13" s="137" customFormat="1">
      <c r="B1801" s="155"/>
      <c r="M1801" s="166"/>
    </row>
    <row r="1802" spans="2:13" s="137" customFormat="1">
      <c r="B1802" s="155"/>
      <c r="M1802" s="166"/>
    </row>
    <row r="1803" spans="2:13" s="137" customFormat="1">
      <c r="B1803" s="155"/>
      <c r="M1803" s="166"/>
    </row>
    <row r="1804" spans="2:13" s="137" customFormat="1">
      <c r="B1804" s="155"/>
      <c r="M1804" s="166"/>
    </row>
    <row r="1805" spans="2:13" s="137" customFormat="1">
      <c r="B1805" s="155"/>
      <c r="M1805" s="166"/>
    </row>
    <row r="1806" spans="2:13" s="137" customFormat="1">
      <c r="B1806" s="155"/>
      <c r="M1806" s="166"/>
    </row>
    <row r="1807" spans="2:13" s="137" customFormat="1">
      <c r="B1807" s="155"/>
      <c r="M1807" s="166"/>
    </row>
    <row r="1808" spans="2:13" s="137" customFormat="1">
      <c r="B1808" s="155"/>
      <c r="M1808" s="166"/>
    </row>
    <row r="1809" spans="2:13" s="137" customFormat="1">
      <c r="B1809" s="155"/>
      <c r="M1809" s="166"/>
    </row>
    <row r="1810" spans="2:13" s="137" customFormat="1">
      <c r="B1810" s="155"/>
      <c r="M1810" s="166"/>
    </row>
    <row r="1811" spans="2:13" s="137" customFormat="1">
      <c r="B1811" s="155"/>
      <c r="M1811" s="166"/>
    </row>
    <row r="1812" spans="2:13" s="137" customFormat="1">
      <c r="B1812" s="155"/>
      <c r="M1812" s="166"/>
    </row>
    <row r="1813" spans="2:13" s="137" customFormat="1">
      <c r="B1813" s="155"/>
      <c r="M1813" s="166"/>
    </row>
    <row r="1814" spans="2:13" s="137" customFormat="1">
      <c r="B1814" s="155"/>
      <c r="M1814" s="166"/>
    </row>
    <row r="1815" spans="2:13" s="137" customFormat="1">
      <c r="B1815" s="155"/>
      <c r="M1815" s="166"/>
    </row>
    <row r="1816" spans="2:13" s="137" customFormat="1">
      <c r="B1816" s="155"/>
      <c r="M1816" s="166"/>
    </row>
    <row r="1817" spans="2:13" s="137" customFormat="1">
      <c r="B1817" s="155"/>
      <c r="M1817" s="166"/>
    </row>
    <row r="1818" spans="2:13" s="137" customFormat="1">
      <c r="B1818" s="155"/>
      <c r="M1818" s="166"/>
    </row>
    <row r="1819" spans="2:13" s="137" customFormat="1">
      <c r="B1819" s="155"/>
      <c r="M1819" s="166"/>
    </row>
    <row r="1820" spans="2:13" s="137" customFormat="1">
      <c r="B1820" s="155"/>
      <c r="M1820" s="166"/>
    </row>
    <row r="1821" spans="2:13" s="137" customFormat="1">
      <c r="B1821" s="155"/>
      <c r="M1821" s="166"/>
    </row>
    <row r="1822" spans="2:13" s="137" customFormat="1">
      <c r="B1822" s="155"/>
      <c r="M1822" s="166"/>
    </row>
    <row r="1823" spans="2:13" s="137" customFormat="1">
      <c r="B1823" s="155"/>
      <c r="M1823" s="166"/>
    </row>
    <row r="1824" spans="2:13" s="137" customFormat="1">
      <c r="B1824" s="155"/>
      <c r="M1824" s="166"/>
    </row>
    <row r="1825" spans="2:13" s="137" customFormat="1">
      <c r="B1825" s="155"/>
      <c r="M1825" s="166"/>
    </row>
    <row r="1826" spans="2:13" s="137" customFormat="1">
      <c r="B1826" s="155"/>
      <c r="M1826" s="166"/>
    </row>
    <row r="1827" spans="2:13" s="137" customFormat="1">
      <c r="B1827" s="155"/>
      <c r="M1827" s="166"/>
    </row>
    <row r="1828" spans="2:13" s="137" customFormat="1">
      <c r="B1828" s="155"/>
      <c r="M1828" s="166"/>
    </row>
    <row r="1829" spans="2:13" s="137" customFormat="1">
      <c r="B1829" s="155"/>
      <c r="M1829" s="166"/>
    </row>
    <row r="1830" spans="2:13" s="137" customFormat="1">
      <c r="B1830" s="155"/>
      <c r="M1830" s="166"/>
    </row>
    <row r="1831" spans="2:13" s="137" customFormat="1">
      <c r="B1831" s="155"/>
      <c r="M1831" s="166"/>
    </row>
    <row r="1832" spans="2:13" s="137" customFormat="1">
      <c r="B1832" s="155"/>
      <c r="M1832" s="166"/>
    </row>
    <row r="1833" spans="2:13" s="137" customFormat="1">
      <c r="B1833" s="155"/>
      <c r="M1833" s="166"/>
    </row>
    <row r="1834" spans="2:13" s="137" customFormat="1">
      <c r="B1834" s="155"/>
      <c r="M1834" s="166"/>
    </row>
    <row r="1835" spans="2:13" s="137" customFormat="1">
      <c r="B1835" s="155"/>
      <c r="M1835" s="166"/>
    </row>
    <row r="1836" spans="2:13" s="137" customFormat="1">
      <c r="B1836" s="155"/>
      <c r="M1836" s="166"/>
    </row>
    <row r="1837" spans="2:13" s="137" customFormat="1">
      <c r="B1837" s="155"/>
      <c r="M1837" s="166"/>
    </row>
    <row r="1838" spans="2:13" s="137" customFormat="1">
      <c r="B1838" s="155"/>
      <c r="M1838" s="166"/>
    </row>
    <row r="1839" spans="2:13" s="137" customFormat="1">
      <c r="B1839" s="155"/>
      <c r="M1839" s="166"/>
    </row>
    <row r="1840" spans="2:13" s="137" customFormat="1">
      <c r="B1840" s="155"/>
      <c r="M1840" s="166"/>
    </row>
    <row r="1841" spans="2:13" s="137" customFormat="1">
      <c r="B1841" s="155"/>
      <c r="M1841" s="166"/>
    </row>
    <row r="1842" spans="2:13" s="137" customFormat="1">
      <c r="B1842" s="155"/>
      <c r="M1842" s="166"/>
    </row>
    <row r="1843" spans="2:13" s="137" customFormat="1">
      <c r="B1843" s="155"/>
      <c r="M1843" s="166"/>
    </row>
    <row r="1844" spans="2:13" s="137" customFormat="1">
      <c r="B1844" s="155"/>
      <c r="M1844" s="166"/>
    </row>
    <row r="1845" spans="2:13" s="137" customFormat="1">
      <c r="B1845" s="155"/>
      <c r="M1845" s="166"/>
    </row>
    <row r="1846" spans="2:13" s="137" customFormat="1">
      <c r="B1846" s="155"/>
      <c r="M1846" s="166"/>
    </row>
    <row r="1847" spans="2:13" s="137" customFormat="1">
      <c r="B1847" s="155"/>
      <c r="M1847" s="166"/>
    </row>
    <row r="1848" spans="2:13" s="137" customFormat="1">
      <c r="B1848" s="155"/>
      <c r="M1848" s="166"/>
    </row>
    <row r="1849" spans="2:13" s="137" customFormat="1">
      <c r="B1849" s="155"/>
      <c r="M1849" s="166"/>
    </row>
    <row r="1850" spans="2:13" s="137" customFormat="1">
      <c r="B1850" s="155"/>
      <c r="M1850" s="166"/>
    </row>
    <row r="1851" spans="2:13" s="137" customFormat="1">
      <c r="B1851" s="155"/>
      <c r="M1851" s="166"/>
    </row>
    <row r="1852" spans="2:13" s="137" customFormat="1">
      <c r="B1852" s="155"/>
      <c r="M1852" s="166"/>
    </row>
    <row r="1853" spans="2:13" s="137" customFormat="1">
      <c r="B1853" s="155"/>
      <c r="M1853" s="166"/>
    </row>
    <row r="1854" spans="2:13" s="137" customFormat="1">
      <c r="B1854" s="155"/>
      <c r="M1854" s="166"/>
    </row>
    <row r="1855" spans="2:13" s="137" customFormat="1">
      <c r="B1855" s="155"/>
      <c r="M1855" s="166"/>
    </row>
    <row r="1856" spans="2:13" s="137" customFormat="1">
      <c r="B1856" s="155"/>
      <c r="M1856" s="166"/>
    </row>
    <row r="1857" spans="2:13" s="137" customFormat="1">
      <c r="B1857" s="155"/>
      <c r="M1857" s="166"/>
    </row>
    <row r="1858" spans="2:13" s="137" customFormat="1">
      <c r="B1858" s="155"/>
      <c r="M1858" s="166"/>
    </row>
    <row r="1859" spans="2:13" s="137" customFormat="1">
      <c r="B1859" s="155"/>
      <c r="M1859" s="166"/>
    </row>
    <row r="1860" spans="2:13" s="137" customFormat="1">
      <c r="B1860" s="155"/>
      <c r="M1860" s="166"/>
    </row>
    <row r="1861" spans="2:13" s="137" customFormat="1">
      <c r="B1861" s="155"/>
      <c r="M1861" s="166"/>
    </row>
    <row r="1862" spans="2:13" s="137" customFormat="1">
      <c r="B1862" s="155"/>
      <c r="M1862" s="166"/>
    </row>
    <row r="1863" spans="2:13" s="137" customFormat="1">
      <c r="B1863" s="155"/>
      <c r="M1863" s="166"/>
    </row>
    <row r="1864" spans="2:13" s="137" customFormat="1">
      <c r="B1864" s="155"/>
      <c r="M1864" s="166"/>
    </row>
    <row r="1865" spans="2:13" s="137" customFormat="1">
      <c r="B1865" s="155"/>
      <c r="M1865" s="166"/>
    </row>
    <row r="1866" spans="2:13" s="137" customFormat="1">
      <c r="B1866" s="155"/>
      <c r="M1866" s="166"/>
    </row>
    <row r="1867" spans="2:13" s="137" customFormat="1">
      <c r="B1867" s="155"/>
      <c r="M1867" s="166"/>
    </row>
    <row r="1868" spans="2:13" s="137" customFormat="1">
      <c r="B1868" s="155"/>
      <c r="M1868" s="166"/>
    </row>
    <row r="1869" spans="2:13" s="137" customFormat="1">
      <c r="B1869" s="155"/>
      <c r="M1869" s="166"/>
    </row>
    <row r="1870" spans="2:13" s="137" customFormat="1">
      <c r="B1870" s="155"/>
      <c r="M1870" s="166"/>
    </row>
    <row r="1871" spans="2:13" s="137" customFormat="1">
      <c r="B1871" s="155"/>
      <c r="M1871" s="166"/>
    </row>
    <row r="1872" spans="2:13" s="137" customFormat="1">
      <c r="B1872" s="155"/>
      <c r="M1872" s="166"/>
    </row>
    <row r="1873" spans="2:13" s="137" customFormat="1">
      <c r="B1873" s="155"/>
      <c r="M1873" s="166"/>
    </row>
    <row r="1874" spans="2:13" s="137" customFormat="1">
      <c r="B1874" s="155"/>
      <c r="M1874" s="166"/>
    </row>
    <row r="1875" spans="2:13" s="137" customFormat="1">
      <c r="B1875" s="155"/>
      <c r="M1875" s="166"/>
    </row>
    <row r="1876" spans="2:13" s="137" customFormat="1">
      <c r="B1876" s="155"/>
      <c r="M1876" s="166"/>
    </row>
    <row r="1877" spans="2:13" s="137" customFormat="1">
      <c r="B1877" s="155"/>
      <c r="M1877" s="166"/>
    </row>
    <row r="1878" spans="2:13" s="137" customFormat="1">
      <c r="B1878" s="155"/>
      <c r="M1878" s="166"/>
    </row>
    <row r="1879" spans="2:13" s="137" customFormat="1">
      <c r="B1879" s="155"/>
      <c r="M1879" s="166"/>
    </row>
    <row r="1880" spans="2:13" s="137" customFormat="1">
      <c r="B1880" s="155"/>
      <c r="M1880" s="166"/>
    </row>
    <row r="1881" spans="2:13" s="137" customFormat="1">
      <c r="B1881" s="155"/>
      <c r="M1881" s="166"/>
    </row>
    <row r="1882" spans="2:13" s="137" customFormat="1">
      <c r="B1882" s="155"/>
      <c r="M1882" s="166"/>
    </row>
    <row r="1883" spans="2:13" s="137" customFormat="1">
      <c r="B1883" s="155"/>
      <c r="M1883" s="166"/>
    </row>
    <row r="1884" spans="2:13" s="137" customFormat="1">
      <c r="B1884" s="155"/>
      <c r="M1884" s="166"/>
    </row>
    <row r="1885" spans="2:13" s="137" customFormat="1">
      <c r="B1885" s="155"/>
      <c r="M1885" s="166"/>
    </row>
    <row r="1886" spans="2:13" s="137" customFormat="1">
      <c r="B1886" s="155"/>
      <c r="M1886" s="166"/>
    </row>
    <row r="1887" spans="2:13" s="137" customFormat="1">
      <c r="B1887" s="155"/>
      <c r="M1887" s="166"/>
    </row>
    <row r="1888" spans="2:13" s="137" customFormat="1">
      <c r="B1888" s="155"/>
      <c r="M1888" s="166"/>
    </row>
    <row r="1889" spans="2:13" s="137" customFormat="1">
      <c r="B1889" s="155"/>
      <c r="M1889" s="166"/>
    </row>
    <row r="1890" spans="2:13" s="137" customFormat="1">
      <c r="B1890" s="155"/>
      <c r="M1890" s="166"/>
    </row>
    <row r="1891" spans="2:13" s="137" customFormat="1">
      <c r="B1891" s="155"/>
      <c r="M1891" s="166"/>
    </row>
    <row r="1892" spans="2:13" s="137" customFormat="1">
      <c r="B1892" s="155"/>
      <c r="M1892" s="166"/>
    </row>
    <row r="1893" spans="2:13" s="137" customFormat="1">
      <c r="B1893" s="155"/>
      <c r="M1893" s="166"/>
    </row>
    <row r="1894" spans="2:13" s="137" customFormat="1">
      <c r="B1894" s="155"/>
      <c r="M1894" s="166"/>
    </row>
    <row r="1895" spans="2:13" s="137" customFormat="1">
      <c r="B1895" s="155"/>
      <c r="M1895" s="166"/>
    </row>
    <row r="1896" spans="2:13" s="137" customFormat="1">
      <c r="B1896" s="155"/>
      <c r="M1896" s="166"/>
    </row>
    <row r="1897" spans="2:13" s="137" customFormat="1">
      <c r="B1897" s="155"/>
      <c r="M1897" s="166"/>
    </row>
    <row r="1898" spans="2:13" s="137" customFormat="1">
      <c r="B1898" s="155"/>
      <c r="M1898" s="166"/>
    </row>
    <row r="1899" spans="2:13" s="137" customFormat="1">
      <c r="B1899" s="155"/>
      <c r="M1899" s="166"/>
    </row>
    <row r="1900" spans="2:13" s="137" customFormat="1">
      <c r="B1900" s="155"/>
      <c r="M1900" s="166"/>
    </row>
    <row r="1901" spans="2:13" s="137" customFormat="1">
      <c r="B1901" s="155"/>
      <c r="M1901" s="166"/>
    </row>
    <row r="1902" spans="2:13" s="137" customFormat="1">
      <c r="B1902" s="155"/>
      <c r="M1902" s="166"/>
    </row>
    <row r="1903" spans="2:13" s="137" customFormat="1">
      <c r="B1903" s="155"/>
      <c r="M1903" s="166"/>
    </row>
    <row r="1904" spans="2:13" s="137" customFormat="1">
      <c r="B1904" s="155"/>
      <c r="M1904" s="166"/>
    </row>
    <row r="1905" spans="2:13" s="137" customFormat="1">
      <c r="B1905" s="155"/>
      <c r="M1905" s="166"/>
    </row>
    <row r="1906" spans="2:13" s="137" customFormat="1">
      <c r="B1906" s="155"/>
      <c r="M1906" s="166"/>
    </row>
    <row r="1907" spans="2:13" s="137" customFormat="1">
      <c r="B1907" s="155"/>
      <c r="M1907" s="166"/>
    </row>
    <row r="1908" spans="2:13" s="137" customFormat="1">
      <c r="B1908" s="155"/>
      <c r="M1908" s="166"/>
    </row>
    <row r="1909" spans="2:13" s="137" customFormat="1">
      <c r="B1909" s="155"/>
      <c r="M1909" s="166"/>
    </row>
    <row r="1910" spans="2:13" s="137" customFormat="1">
      <c r="B1910" s="155"/>
      <c r="M1910" s="166"/>
    </row>
    <row r="1911" spans="2:13" s="137" customFormat="1">
      <c r="B1911" s="155"/>
      <c r="M1911" s="166"/>
    </row>
    <row r="1912" spans="2:13" s="137" customFormat="1">
      <c r="B1912" s="155"/>
      <c r="M1912" s="166"/>
    </row>
    <row r="1913" spans="2:13" s="137" customFormat="1">
      <c r="B1913" s="155"/>
      <c r="M1913" s="166"/>
    </row>
    <row r="1914" spans="2:13" s="137" customFormat="1">
      <c r="B1914" s="155"/>
      <c r="M1914" s="166"/>
    </row>
    <row r="1915" spans="2:13" s="137" customFormat="1">
      <c r="B1915" s="155"/>
      <c r="M1915" s="166"/>
    </row>
    <row r="1916" spans="2:13" s="137" customFormat="1">
      <c r="B1916" s="155"/>
      <c r="M1916" s="166"/>
    </row>
    <row r="1917" spans="2:13" s="137" customFormat="1">
      <c r="B1917" s="155"/>
      <c r="M1917" s="166"/>
    </row>
    <row r="1918" spans="2:13" s="137" customFormat="1">
      <c r="B1918" s="155"/>
      <c r="M1918" s="166"/>
    </row>
    <row r="1919" spans="2:13" s="137" customFormat="1">
      <c r="B1919" s="155"/>
      <c r="M1919" s="166"/>
    </row>
    <row r="1920" spans="2:13" s="137" customFormat="1">
      <c r="B1920" s="155"/>
      <c r="M1920" s="166"/>
    </row>
    <row r="1921" spans="2:13" s="137" customFormat="1">
      <c r="B1921" s="155"/>
      <c r="M1921" s="166"/>
    </row>
    <row r="1922" spans="2:13" s="137" customFormat="1">
      <c r="B1922" s="155"/>
      <c r="M1922" s="166"/>
    </row>
    <row r="1923" spans="2:13" s="137" customFormat="1">
      <c r="B1923" s="155"/>
      <c r="M1923" s="166"/>
    </row>
    <row r="1924" spans="2:13" s="137" customFormat="1">
      <c r="B1924" s="155"/>
      <c r="M1924" s="166"/>
    </row>
    <row r="1925" spans="2:13" s="137" customFormat="1">
      <c r="B1925" s="155"/>
      <c r="M1925" s="166"/>
    </row>
    <row r="1926" spans="2:13" s="137" customFormat="1">
      <c r="B1926" s="155"/>
      <c r="M1926" s="166"/>
    </row>
    <row r="1927" spans="2:13" s="137" customFormat="1">
      <c r="B1927" s="155"/>
      <c r="M1927" s="166"/>
    </row>
    <row r="1928" spans="2:13" s="137" customFormat="1">
      <c r="B1928" s="155"/>
      <c r="M1928" s="166"/>
    </row>
    <row r="1929" spans="2:13" s="137" customFormat="1">
      <c r="B1929" s="155"/>
      <c r="M1929" s="166"/>
    </row>
    <row r="1930" spans="2:13" s="137" customFormat="1">
      <c r="B1930" s="155"/>
      <c r="M1930" s="166"/>
    </row>
    <row r="1931" spans="2:13" s="137" customFormat="1">
      <c r="B1931" s="155"/>
      <c r="M1931" s="166"/>
    </row>
    <row r="1932" spans="2:13" s="137" customFormat="1">
      <c r="B1932" s="155"/>
      <c r="M1932" s="166"/>
    </row>
    <row r="1933" spans="2:13" s="137" customFormat="1">
      <c r="B1933" s="155"/>
      <c r="M1933" s="166"/>
    </row>
    <row r="1934" spans="2:13" s="137" customFormat="1">
      <c r="B1934" s="155"/>
      <c r="M1934" s="166"/>
    </row>
    <row r="1935" spans="2:13" s="137" customFormat="1">
      <c r="B1935" s="155"/>
      <c r="M1935" s="166"/>
    </row>
    <row r="1936" spans="2:13" s="137" customFormat="1">
      <c r="B1936" s="155"/>
      <c r="M1936" s="166"/>
    </row>
    <row r="1937" spans="2:13" s="137" customFormat="1">
      <c r="B1937" s="155"/>
      <c r="M1937" s="166"/>
    </row>
    <row r="1938" spans="2:13" s="137" customFormat="1">
      <c r="B1938" s="155"/>
      <c r="M1938" s="166"/>
    </row>
    <row r="1939" spans="2:13" s="137" customFormat="1">
      <c r="B1939" s="155"/>
      <c r="M1939" s="166"/>
    </row>
    <row r="1940" spans="2:13" s="137" customFormat="1">
      <c r="B1940" s="155"/>
      <c r="M1940" s="166"/>
    </row>
    <row r="1941" spans="2:13" s="137" customFormat="1">
      <c r="B1941" s="155"/>
      <c r="M1941" s="166"/>
    </row>
    <row r="1942" spans="2:13" s="137" customFormat="1">
      <c r="B1942" s="155"/>
      <c r="M1942" s="166"/>
    </row>
    <row r="1943" spans="2:13" s="137" customFormat="1">
      <c r="B1943" s="155"/>
      <c r="M1943" s="166"/>
    </row>
    <row r="1944" spans="2:13" s="137" customFormat="1">
      <c r="B1944" s="155"/>
      <c r="M1944" s="166"/>
    </row>
    <row r="1945" spans="2:13" s="137" customFormat="1">
      <c r="B1945" s="155"/>
      <c r="M1945" s="166"/>
    </row>
    <row r="1946" spans="2:13" s="137" customFormat="1">
      <c r="B1946" s="155"/>
      <c r="M1946" s="166"/>
    </row>
    <row r="1947" spans="2:13" s="137" customFormat="1">
      <c r="B1947" s="155"/>
      <c r="M1947" s="166"/>
    </row>
    <row r="1948" spans="2:13" s="137" customFormat="1">
      <c r="B1948" s="155"/>
      <c r="M1948" s="166"/>
    </row>
    <row r="1949" spans="2:13" s="137" customFormat="1">
      <c r="B1949" s="155"/>
      <c r="M1949" s="166"/>
    </row>
    <row r="1950" spans="2:13" s="137" customFormat="1">
      <c r="B1950" s="155"/>
      <c r="M1950" s="166"/>
    </row>
    <row r="1951" spans="2:13" s="137" customFormat="1">
      <c r="B1951" s="155"/>
      <c r="M1951" s="166"/>
    </row>
    <row r="1952" spans="2:13" s="137" customFormat="1">
      <c r="B1952" s="155"/>
      <c r="M1952" s="166"/>
    </row>
    <row r="1953" spans="2:13" s="137" customFormat="1">
      <c r="B1953" s="155"/>
      <c r="M1953" s="166"/>
    </row>
    <row r="1954" spans="2:13" s="137" customFormat="1">
      <c r="B1954" s="155"/>
      <c r="M1954" s="166"/>
    </row>
    <row r="1955" spans="2:13" s="137" customFormat="1">
      <c r="B1955" s="155"/>
      <c r="M1955" s="166"/>
    </row>
    <row r="1956" spans="2:13" s="137" customFormat="1">
      <c r="B1956" s="155"/>
      <c r="M1956" s="166"/>
    </row>
    <row r="1957" spans="2:13" s="137" customFormat="1">
      <c r="B1957" s="155"/>
      <c r="M1957" s="166"/>
    </row>
    <row r="1958" spans="2:13" s="137" customFormat="1">
      <c r="B1958" s="155"/>
      <c r="M1958" s="166"/>
    </row>
    <row r="1959" spans="2:13" s="137" customFormat="1">
      <c r="B1959" s="155"/>
      <c r="M1959" s="166"/>
    </row>
    <row r="1960" spans="2:13" s="137" customFormat="1">
      <c r="B1960" s="155"/>
      <c r="M1960" s="166"/>
    </row>
    <row r="1961" spans="2:13" s="137" customFormat="1">
      <c r="B1961" s="155"/>
      <c r="M1961" s="166"/>
    </row>
    <row r="1962" spans="2:13" s="137" customFormat="1">
      <c r="B1962" s="155"/>
      <c r="M1962" s="166"/>
    </row>
    <row r="1963" spans="2:13" s="137" customFormat="1">
      <c r="B1963" s="155"/>
      <c r="M1963" s="166"/>
    </row>
    <row r="1964" spans="2:13" s="137" customFormat="1">
      <c r="B1964" s="155"/>
      <c r="M1964" s="166"/>
    </row>
    <row r="1965" spans="2:13" s="137" customFormat="1">
      <c r="B1965" s="155"/>
      <c r="M1965" s="166"/>
    </row>
    <row r="1966" spans="2:13" s="137" customFormat="1">
      <c r="B1966" s="155"/>
      <c r="M1966" s="166"/>
    </row>
    <row r="1967" spans="2:13" s="137" customFormat="1">
      <c r="B1967" s="155"/>
      <c r="M1967" s="166"/>
    </row>
    <row r="1968" spans="2:13" s="137" customFormat="1">
      <c r="B1968" s="155"/>
      <c r="M1968" s="166"/>
    </row>
    <row r="1969" spans="2:13" s="137" customFormat="1">
      <c r="B1969" s="155"/>
      <c r="M1969" s="166"/>
    </row>
    <row r="1970" spans="2:13" s="137" customFormat="1">
      <c r="B1970" s="155"/>
      <c r="M1970" s="166"/>
    </row>
    <row r="1971" spans="2:13" s="137" customFormat="1">
      <c r="B1971" s="155"/>
      <c r="M1971" s="166"/>
    </row>
    <row r="1972" spans="2:13" s="137" customFormat="1">
      <c r="B1972" s="155"/>
      <c r="M1972" s="166"/>
    </row>
    <row r="1973" spans="2:13" s="137" customFormat="1">
      <c r="B1973" s="155"/>
      <c r="M1973" s="166"/>
    </row>
    <row r="1974" spans="2:13" s="137" customFormat="1">
      <c r="B1974" s="155"/>
      <c r="M1974" s="166"/>
    </row>
    <row r="1975" spans="2:13" s="137" customFormat="1">
      <c r="B1975" s="155"/>
      <c r="M1975" s="166"/>
    </row>
    <row r="1976" spans="2:13" s="137" customFormat="1">
      <c r="B1976" s="155"/>
      <c r="M1976" s="166"/>
    </row>
    <row r="1977" spans="2:13" s="137" customFormat="1">
      <c r="B1977" s="155"/>
      <c r="M1977" s="166"/>
    </row>
    <row r="1978" spans="2:13" s="137" customFormat="1">
      <c r="B1978" s="155"/>
      <c r="M1978" s="166"/>
    </row>
    <row r="1979" spans="2:13" s="137" customFormat="1">
      <c r="B1979" s="155"/>
      <c r="M1979" s="166"/>
    </row>
    <row r="1980" spans="2:13" s="137" customFormat="1">
      <c r="B1980" s="155"/>
      <c r="M1980" s="166"/>
    </row>
    <row r="1981" spans="2:13" s="137" customFormat="1">
      <c r="B1981" s="155"/>
      <c r="M1981" s="166"/>
    </row>
    <row r="1982" spans="2:13" s="137" customFormat="1">
      <c r="B1982" s="155"/>
      <c r="M1982" s="166"/>
    </row>
    <row r="1983" spans="2:13" s="137" customFormat="1">
      <c r="B1983" s="155"/>
      <c r="M1983" s="166"/>
    </row>
    <row r="1984" spans="2:13" s="137" customFormat="1">
      <c r="B1984" s="155"/>
      <c r="M1984" s="166"/>
    </row>
    <row r="1985" spans="2:13" s="137" customFormat="1">
      <c r="B1985" s="155"/>
      <c r="M1985" s="166"/>
    </row>
    <row r="1986" spans="2:13" s="137" customFormat="1">
      <c r="B1986" s="155"/>
      <c r="M1986" s="166"/>
    </row>
    <row r="1987" spans="2:13" s="137" customFormat="1">
      <c r="B1987" s="155"/>
      <c r="M1987" s="166"/>
    </row>
    <row r="1988" spans="2:13" s="137" customFormat="1">
      <c r="B1988" s="155"/>
      <c r="M1988" s="166"/>
    </row>
    <row r="1989" spans="2:13" s="137" customFormat="1">
      <c r="B1989" s="155"/>
      <c r="M1989" s="166"/>
    </row>
    <row r="1990" spans="2:13" s="137" customFormat="1">
      <c r="B1990" s="155"/>
      <c r="M1990" s="166"/>
    </row>
    <row r="1991" spans="2:13" s="137" customFormat="1">
      <c r="B1991" s="155"/>
      <c r="M1991" s="166"/>
    </row>
    <row r="1992" spans="2:13" s="137" customFormat="1">
      <c r="B1992" s="155"/>
      <c r="M1992" s="166"/>
    </row>
    <row r="1993" spans="2:13" s="137" customFormat="1">
      <c r="B1993" s="155"/>
      <c r="M1993" s="166"/>
    </row>
    <row r="1994" spans="2:13" s="137" customFormat="1">
      <c r="B1994" s="155"/>
      <c r="M1994" s="166"/>
    </row>
    <row r="1995" spans="2:13" s="137" customFormat="1">
      <c r="B1995" s="155"/>
      <c r="M1995" s="166"/>
    </row>
    <row r="1996" spans="2:13" s="137" customFormat="1">
      <c r="B1996" s="155"/>
      <c r="M1996" s="166"/>
    </row>
    <row r="1997" spans="2:13" s="137" customFormat="1">
      <c r="B1997" s="155"/>
      <c r="M1997" s="166"/>
    </row>
    <row r="1998" spans="2:13" s="137" customFormat="1">
      <c r="B1998" s="155"/>
      <c r="M1998" s="166"/>
    </row>
    <row r="1999" spans="2:13" s="137" customFormat="1">
      <c r="B1999" s="155"/>
      <c r="M1999" s="166"/>
    </row>
    <row r="2000" spans="2:13" s="137" customFormat="1">
      <c r="B2000" s="155"/>
      <c r="M2000" s="166"/>
    </row>
    <row r="2001" spans="2:13" s="137" customFormat="1">
      <c r="B2001" s="155"/>
      <c r="M2001" s="166"/>
    </row>
    <row r="2002" spans="2:13" s="137" customFormat="1">
      <c r="B2002" s="155"/>
      <c r="M2002" s="166"/>
    </row>
    <row r="2003" spans="2:13" s="137" customFormat="1">
      <c r="B2003" s="155"/>
      <c r="M2003" s="166"/>
    </row>
    <row r="2004" spans="2:13" s="137" customFormat="1">
      <c r="B2004" s="155"/>
      <c r="M2004" s="166"/>
    </row>
    <row r="2005" spans="2:13" s="137" customFormat="1">
      <c r="B2005" s="155"/>
      <c r="M2005" s="166"/>
    </row>
    <row r="2006" spans="2:13" s="137" customFormat="1">
      <c r="B2006" s="155"/>
      <c r="M2006" s="166"/>
    </row>
    <row r="2007" spans="2:13" s="137" customFormat="1">
      <c r="B2007" s="155"/>
      <c r="M2007" s="166"/>
    </row>
    <row r="2008" spans="2:13" s="137" customFormat="1">
      <c r="B2008" s="155"/>
      <c r="M2008" s="166"/>
    </row>
    <row r="2009" spans="2:13" s="137" customFormat="1">
      <c r="B2009" s="155"/>
      <c r="M2009" s="166"/>
    </row>
    <row r="2010" spans="2:13" s="137" customFormat="1">
      <c r="B2010" s="155"/>
      <c r="M2010" s="166"/>
    </row>
    <row r="2011" spans="2:13" s="137" customFormat="1">
      <c r="B2011" s="155"/>
      <c r="M2011" s="166"/>
    </row>
    <row r="2012" spans="2:13" s="137" customFormat="1">
      <c r="B2012" s="155"/>
      <c r="M2012" s="166"/>
    </row>
    <row r="2013" spans="2:13" s="137" customFormat="1">
      <c r="B2013" s="155"/>
      <c r="M2013" s="166"/>
    </row>
    <row r="2014" spans="2:13" s="137" customFormat="1">
      <c r="B2014" s="155"/>
      <c r="M2014" s="166"/>
    </row>
    <row r="2015" spans="2:13" s="137" customFormat="1">
      <c r="B2015" s="155"/>
      <c r="M2015" s="166"/>
    </row>
    <row r="2016" spans="2:13" s="137" customFormat="1">
      <c r="B2016" s="155"/>
      <c r="M2016" s="166"/>
    </row>
    <row r="2017" spans="2:13" s="137" customFormat="1">
      <c r="B2017" s="155"/>
      <c r="M2017" s="166"/>
    </row>
    <row r="2018" spans="2:13" s="137" customFormat="1">
      <c r="B2018" s="155"/>
      <c r="M2018" s="166"/>
    </row>
    <row r="2019" spans="2:13" s="137" customFormat="1">
      <c r="B2019" s="155"/>
      <c r="M2019" s="166"/>
    </row>
    <row r="2020" spans="2:13" s="137" customFormat="1">
      <c r="B2020" s="155"/>
      <c r="M2020" s="166"/>
    </row>
    <row r="2021" spans="2:13" s="137" customFormat="1">
      <c r="B2021" s="155"/>
      <c r="M2021" s="166"/>
    </row>
    <row r="2022" spans="2:13" s="137" customFormat="1">
      <c r="B2022" s="155"/>
      <c r="M2022" s="166"/>
    </row>
    <row r="2023" spans="2:13" s="137" customFormat="1">
      <c r="B2023" s="155"/>
      <c r="M2023" s="166"/>
    </row>
    <row r="2024" spans="2:13" s="137" customFormat="1">
      <c r="B2024" s="155"/>
      <c r="M2024" s="166"/>
    </row>
    <row r="2025" spans="2:13" s="137" customFormat="1">
      <c r="B2025" s="155"/>
      <c r="M2025" s="166"/>
    </row>
    <row r="2026" spans="2:13" s="137" customFormat="1">
      <c r="B2026" s="155"/>
      <c r="M2026" s="166"/>
    </row>
    <row r="2027" spans="2:13" s="137" customFormat="1">
      <c r="B2027" s="155"/>
      <c r="M2027" s="166"/>
    </row>
    <row r="2028" spans="2:13" s="137" customFormat="1">
      <c r="B2028" s="155"/>
      <c r="M2028" s="166"/>
    </row>
    <row r="2029" spans="2:13" s="137" customFormat="1">
      <c r="B2029" s="155"/>
      <c r="M2029" s="166"/>
    </row>
    <row r="2030" spans="2:13" s="137" customFormat="1">
      <c r="B2030" s="155"/>
      <c r="M2030" s="166"/>
    </row>
    <row r="2031" spans="2:13" s="137" customFormat="1">
      <c r="B2031" s="155"/>
      <c r="M2031" s="166"/>
    </row>
    <row r="2032" spans="2:13" s="137" customFormat="1">
      <c r="B2032" s="155"/>
      <c r="M2032" s="166"/>
    </row>
    <row r="2033" spans="2:13" s="137" customFormat="1">
      <c r="B2033" s="155"/>
      <c r="M2033" s="166"/>
    </row>
    <row r="2034" spans="2:13" s="137" customFormat="1">
      <c r="B2034" s="155"/>
      <c r="M2034" s="166"/>
    </row>
    <row r="2035" spans="2:13" s="137" customFormat="1">
      <c r="B2035" s="155"/>
      <c r="M2035" s="166"/>
    </row>
    <row r="2036" spans="2:13" s="137" customFormat="1">
      <c r="B2036" s="155"/>
      <c r="M2036" s="166"/>
    </row>
    <row r="2037" spans="2:13" s="137" customFormat="1">
      <c r="B2037" s="155"/>
      <c r="M2037" s="166"/>
    </row>
    <row r="2038" spans="2:13" s="137" customFormat="1">
      <c r="B2038" s="155"/>
      <c r="M2038" s="166"/>
    </row>
    <row r="2039" spans="2:13" s="137" customFormat="1">
      <c r="B2039" s="155"/>
      <c r="M2039" s="166"/>
    </row>
    <row r="2040" spans="2:13" s="137" customFormat="1">
      <c r="B2040" s="155"/>
      <c r="M2040" s="166"/>
    </row>
    <row r="2041" spans="2:13" s="137" customFormat="1">
      <c r="B2041" s="155"/>
      <c r="M2041" s="166"/>
    </row>
    <row r="2042" spans="2:13" s="137" customFormat="1">
      <c r="B2042" s="155"/>
      <c r="M2042" s="166"/>
    </row>
    <row r="2043" spans="2:13" s="137" customFormat="1">
      <c r="B2043" s="155"/>
      <c r="M2043" s="166"/>
    </row>
    <row r="2044" spans="2:13" s="137" customFormat="1">
      <c r="B2044" s="155"/>
      <c r="M2044" s="166"/>
    </row>
    <row r="2045" spans="2:13" s="137" customFormat="1">
      <c r="B2045" s="155"/>
      <c r="M2045" s="166"/>
    </row>
    <row r="2046" spans="2:13" s="137" customFormat="1">
      <c r="B2046" s="155"/>
      <c r="M2046" s="166"/>
    </row>
    <row r="2047" spans="2:13" s="137" customFormat="1">
      <c r="B2047" s="155"/>
      <c r="M2047" s="166"/>
    </row>
    <row r="2048" spans="2:13" s="137" customFormat="1">
      <c r="B2048" s="155"/>
      <c r="M2048" s="166"/>
    </row>
    <row r="2049" spans="2:13" s="137" customFormat="1">
      <c r="B2049" s="155"/>
      <c r="M2049" s="166"/>
    </row>
    <row r="2050" spans="2:13" s="137" customFormat="1">
      <c r="B2050" s="155"/>
      <c r="M2050" s="166"/>
    </row>
    <row r="2051" spans="2:13" s="137" customFormat="1">
      <c r="B2051" s="155"/>
      <c r="M2051" s="166"/>
    </row>
    <row r="2052" spans="2:13" s="137" customFormat="1">
      <c r="B2052" s="155"/>
      <c r="M2052" s="166"/>
    </row>
    <row r="2053" spans="2:13" s="137" customFormat="1">
      <c r="B2053" s="155"/>
      <c r="M2053" s="166"/>
    </row>
    <row r="2054" spans="2:13" s="137" customFormat="1">
      <c r="B2054" s="155"/>
      <c r="M2054" s="166"/>
    </row>
    <row r="2055" spans="2:13" s="137" customFormat="1">
      <c r="B2055" s="155"/>
      <c r="M2055" s="166"/>
    </row>
    <row r="2056" spans="2:13" s="137" customFormat="1">
      <c r="B2056" s="155"/>
      <c r="M2056" s="166"/>
    </row>
    <row r="2057" spans="2:13" s="137" customFormat="1">
      <c r="B2057" s="155"/>
      <c r="M2057" s="166"/>
    </row>
    <row r="2058" spans="2:13" s="137" customFormat="1">
      <c r="B2058" s="155"/>
      <c r="M2058" s="166"/>
    </row>
    <row r="2059" spans="2:13" s="137" customFormat="1">
      <c r="B2059" s="155"/>
      <c r="M2059" s="166"/>
    </row>
    <row r="2060" spans="2:13" s="137" customFormat="1">
      <c r="B2060" s="155"/>
      <c r="M2060" s="166"/>
    </row>
    <row r="2061" spans="2:13" s="137" customFormat="1">
      <c r="B2061" s="155"/>
      <c r="M2061" s="166"/>
    </row>
    <row r="2062" spans="2:13" s="137" customFormat="1">
      <c r="B2062" s="155"/>
      <c r="M2062" s="166"/>
    </row>
    <row r="2063" spans="2:13" s="137" customFormat="1">
      <c r="B2063" s="155"/>
      <c r="M2063" s="166"/>
    </row>
    <row r="2064" spans="2:13" s="137" customFormat="1">
      <c r="B2064" s="155"/>
      <c r="M2064" s="166"/>
    </row>
    <row r="2065" spans="2:13" s="137" customFormat="1">
      <c r="B2065" s="155"/>
      <c r="M2065" s="166"/>
    </row>
    <row r="2066" spans="2:13" s="137" customFormat="1">
      <c r="B2066" s="155"/>
      <c r="M2066" s="166"/>
    </row>
    <row r="2067" spans="2:13" s="137" customFormat="1">
      <c r="B2067" s="155"/>
      <c r="M2067" s="166"/>
    </row>
    <row r="2068" spans="2:13" s="137" customFormat="1">
      <c r="B2068" s="155"/>
      <c r="M2068" s="166"/>
    </row>
    <row r="2069" spans="2:13" s="137" customFormat="1">
      <c r="B2069" s="155"/>
      <c r="M2069" s="166"/>
    </row>
    <row r="2070" spans="2:13" s="137" customFormat="1">
      <c r="B2070" s="155"/>
      <c r="M2070" s="166"/>
    </row>
    <row r="2071" spans="2:13" s="137" customFormat="1">
      <c r="B2071" s="155"/>
      <c r="M2071" s="166"/>
    </row>
    <row r="2072" spans="2:13" s="137" customFormat="1">
      <c r="B2072" s="155"/>
      <c r="M2072" s="166"/>
    </row>
    <row r="2073" spans="2:13" s="137" customFormat="1">
      <c r="B2073" s="155"/>
      <c r="M2073" s="166"/>
    </row>
    <row r="2074" spans="2:13" s="137" customFormat="1">
      <c r="B2074" s="155"/>
      <c r="M2074" s="166"/>
    </row>
    <row r="2075" spans="2:13" s="137" customFormat="1">
      <c r="B2075" s="155"/>
      <c r="M2075" s="166"/>
    </row>
    <row r="2076" spans="2:13" s="137" customFormat="1">
      <c r="B2076" s="155"/>
      <c r="M2076" s="166"/>
    </row>
    <row r="2077" spans="2:13" s="137" customFormat="1">
      <c r="B2077" s="155"/>
      <c r="M2077" s="166"/>
    </row>
    <row r="2078" spans="2:13" s="137" customFormat="1">
      <c r="B2078" s="155"/>
      <c r="M2078" s="166"/>
    </row>
    <row r="2079" spans="2:13" s="137" customFormat="1">
      <c r="B2079" s="155"/>
      <c r="M2079" s="166"/>
    </row>
    <row r="2080" spans="2:13" s="137" customFormat="1">
      <c r="B2080" s="155"/>
      <c r="M2080" s="166"/>
    </row>
    <row r="2081" spans="2:13" s="137" customFormat="1">
      <c r="B2081" s="155"/>
      <c r="M2081" s="166"/>
    </row>
    <row r="2082" spans="2:13" s="137" customFormat="1">
      <c r="B2082" s="155"/>
      <c r="M2082" s="166"/>
    </row>
    <row r="2083" spans="2:13" s="137" customFormat="1">
      <c r="B2083" s="155"/>
      <c r="M2083" s="166"/>
    </row>
    <row r="2084" spans="2:13" s="137" customFormat="1">
      <c r="B2084" s="155"/>
      <c r="M2084" s="166"/>
    </row>
    <row r="2085" spans="2:13" s="137" customFormat="1">
      <c r="B2085" s="155"/>
      <c r="M2085" s="166"/>
    </row>
    <row r="2086" spans="2:13" s="137" customFormat="1">
      <c r="B2086" s="155"/>
      <c r="M2086" s="166"/>
    </row>
    <row r="2087" spans="2:13" s="137" customFormat="1">
      <c r="B2087" s="155"/>
      <c r="M2087" s="166"/>
    </row>
    <row r="2088" spans="2:13" s="137" customFormat="1">
      <c r="B2088" s="155"/>
      <c r="M2088" s="166"/>
    </row>
    <row r="2089" spans="2:13" s="137" customFormat="1">
      <c r="B2089" s="155"/>
      <c r="M2089" s="166"/>
    </row>
    <row r="2090" spans="2:13" s="137" customFormat="1">
      <c r="B2090" s="155"/>
      <c r="M2090" s="166"/>
    </row>
    <row r="2091" spans="2:13" s="137" customFormat="1">
      <c r="B2091" s="155"/>
      <c r="M2091" s="166"/>
    </row>
    <row r="2092" spans="2:13" s="137" customFormat="1">
      <c r="B2092" s="155"/>
      <c r="M2092" s="166"/>
    </row>
    <row r="2093" spans="2:13" s="137" customFormat="1">
      <c r="B2093" s="155"/>
      <c r="M2093" s="166"/>
    </row>
    <row r="2094" spans="2:13" s="137" customFormat="1">
      <c r="B2094" s="155"/>
      <c r="M2094" s="166"/>
    </row>
    <row r="2095" spans="2:13" s="137" customFormat="1">
      <c r="B2095" s="155"/>
      <c r="M2095" s="166"/>
    </row>
    <row r="2096" spans="2:13" s="137" customFormat="1">
      <c r="B2096" s="155"/>
      <c r="M2096" s="166"/>
    </row>
    <row r="2097" spans="2:13" s="137" customFormat="1">
      <c r="B2097" s="155"/>
      <c r="M2097" s="166"/>
    </row>
    <row r="2098" spans="2:13" s="137" customFormat="1">
      <c r="B2098" s="155"/>
      <c r="M2098" s="166"/>
    </row>
    <row r="2099" spans="2:13" s="137" customFormat="1">
      <c r="B2099" s="155"/>
      <c r="M2099" s="166"/>
    </row>
    <row r="2100" spans="2:13" s="137" customFormat="1">
      <c r="B2100" s="155"/>
      <c r="M2100" s="166"/>
    </row>
    <row r="2101" spans="2:13" s="137" customFormat="1">
      <c r="B2101" s="155"/>
      <c r="M2101" s="166"/>
    </row>
    <row r="2102" spans="2:13" s="137" customFormat="1">
      <c r="B2102" s="155"/>
      <c r="M2102" s="166"/>
    </row>
    <row r="2103" spans="2:13" s="137" customFormat="1">
      <c r="B2103" s="155"/>
      <c r="M2103" s="166"/>
    </row>
    <row r="2104" spans="2:13" s="137" customFormat="1">
      <c r="B2104" s="155"/>
      <c r="M2104" s="166"/>
    </row>
    <row r="2105" spans="2:13" s="137" customFormat="1">
      <c r="B2105" s="155"/>
      <c r="M2105" s="166"/>
    </row>
    <row r="2106" spans="2:13" s="137" customFormat="1">
      <c r="B2106" s="155"/>
      <c r="M2106" s="166"/>
    </row>
    <row r="2107" spans="2:13" s="137" customFormat="1">
      <c r="B2107" s="155"/>
      <c r="M2107" s="166"/>
    </row>
    <row r="2108" spans="2:13" s="137" customFormat="1">
      <c r="B2108" s="155"/>
      <c r="M2108" s="166"/>
    </row>
    <row r="2109" spans="2:13" s="137" customFormat="1">
      <c r="B2109" s="155"/>
      <c r="M2109" s="166"/>
    </row>
    <row r="2110" spans="2:13" s="137" customFormat="1">
      <c r="B2110" s="155"/>
      <c r="M2110" s="166"/>
    </row>
    <row r="2111" spans="2:13" s="137" customFormat="1">
      <c r="B2111" s="155"/>
      <c r="M2111" s="166"/>
    </row>
    <row r="2112" spans="2:13" s="137" customFormat="1">
      <c r="B2112" s="155"/>
      <c r="M2112" s="166"/>
    </row>
    <row r="2113" spans="2:13" s="137" customFormat="1">
      <c r="B2113" s="155"/>
      <c r="M2113" s="166"/>
    </row>
    <row r="2114" spans="2:13" s="137" customFormat="1">
      <c r="B2114" s="155"/>
      <c r="M2114" s="166"/>
    </row>
    <row r="2115" spans="2:13" s="137" customFormat="1">
      <c r="B2115" s="155"/>
      <c r="M2115" s="166"/>
    </row>
    <row r="2116" spans="2:13" s="137" customFormat="1">
      <c r="B2116" s="155"/>
      <c r="M2116" s="166"/>
    </row>
    <row r="2117" spans="2:13" s="137" customFormat="1">
      <c r="B2117" s="155"/>
      <c r="M2117" s="166"/>
    </row>
    <row r="2118" spans="2:13" s="137" customFormat="1">
      <c r="B2118" s="155"/>
      <c r="M2118" s="166"/>
    </row>
    <row r="2119" spans="2:13" s="137" customFormat="1">
      <c r="B2119" s="155"/>
      <c r="M2119" s="166"/>
    </row>
    <row r="2120" spans="2:13" s="137" customFormat="1">
      <c r="B2120" s="155"/>
      <c r="M2120" s="166"/>
    </row>
    <row r="2121" spans="2:13" s="137" customFormat="1">
      <c r="B2121" s="155"/>
      <c r="M2121" s="166"/>
    </row>
    <row r="2122" spans="2:13" s="137" customFormat="1">
      <c r="B2122" s="155"/>
      <c r="M2122" s="166"/>
    </row>
    <row r="2123" spans="2:13" s="137" customFormat="1">
      <c r="B2123" s="155"/>
      <c r="M2123" s="166"/>
    </row>
    <row r="2124" spans="2:13" s="137" customFormat="1">
      <c r="B2124" s="155"/>
      <c r="M2124" s="166"/>
    </row>
    <row r="2125" spans="2:13" s="137" customFormat="1">
      <c r="B2125" s="155"/>
      <c r="M2125" s="166"/>
    </row>
    <row r="2126" spans="2:13" s="137" customFormat="1">
      <c r="B2126" s="155"/>
      <c r="M2126" s="166"/>
    </row>
    <row r="2127" spans="2:13" s="137" customFormat="1">
      <c r="B2127" s="155"/>
      <c r="M2127" s="166"/>
    </row>
    <row r="2128" spans="2:13" s="137" customFormat="1">
      <c r="B2128" s="155"/>
      <c r="M2128" s="166"/>
    </row>
    <row r="2129" spans="2:13" s="137" customFormat="1">
      <c r="B2129" s="155"/>
      <c r="M2129" s="166"/>
    </row>
    <row r="2130" spans="2:13" s="137" customFormat="1">
      <c r="B2130" s="155"/>
      <c r="M2130" s="166"/>
    </row>
    <row r="2131" spans="2:13" s="137" customFormat="1">
      <c r="B2131" s="155"/>
      <c r="M2131" s="166"/>
    </row>
    <row r="2132" spans="2:13" s="137" customFormat="1">
      <c r="B2132" s="155"/>
      <c r="M2132" s="166"/>
    </row>
    <row r="2133" spans="2:13" s="137" customFormat="1">
      <c r="B2133" s="155"/>
      <c r="M2133" s="166"/>
    </row>
    <row r="2134" spans="2:13" s="137" customFormat="1">
      <c r="B2134" s="155"/>
      <c r="M2134" s="166"/>
    </row>
    <row r="2135" spans="2:13" s="137" customFormat="1">
      <c r="B2135" s="155"/>
      <c r="M2135" s="166"/>
    </row>
    <row r="2136" spans="2:13" s="137" customFormat="1">
      <c r="B2136" s="155"/>
      <c r="M2136" s="166"/>
    </row>
    <row r="2137" spans="2:13" s="137" customFormat="1">
      <c r="B2137" s="155"/>
      <c r="M2137" s="166"/>
    </row>
    <row r="2138" spans="2:13" s="137" customFormat="1">
      <c r="B2138" s="155"/>
      <c r="M2138" s="166"/>
    </row>
    <row r="2139" spans="2:13" s="137" customFormat="1">
      <c r="B2139" s="155"/>
      <c r="M2139" s="166"/>
    </row>
    <row r="2140" spans="2:13" s="137" customFormat="1">
      <c r="B2140" s="155"/>
      <c r="M2140" s="166"/>
    </row>
    <row r="2141" spans="2:13" s="137" customFormat="1">
      <c r="B2141" s="155"/>
      <c r="M2141" s="166"/>
    </row>
    <row r="2142" spans="2:13" s="137" customFormat="1">
      <c r="B2142" s="155"/>
      <c r="M2142" s="166"/>
    </row>
    <row r="2143" spans="2:13" s="137" customFormat="1">
      <c r="B2143" s="155"/>
      <c r="M2143" s="166"/>
    </row>
    <row r="2144" spans="2:13" s="137" customFormat="1">
      <c r="B2144" s="155"/>
      <c r="M2144" s="166"/>
    </row>
    <row r="2145" spans="2:13" s="137" customFormat="1">
      <c r="B2145" s="155"/>
      <c r="M2145" s="166"/>
    </row>
    <row r="2146" spans="2:13" s="137" customFormat="1">
      <c r="B2146" s="155"/>
      <c r="M2146" s="166"/>
    </row>
    <row r="2147" spans="2:13" s="137" customFormat="1">
      <c r="B2147" s="155"/>
      <c r="M2147" s="166"/>
    </row>
    <row r="2148" spans="2:13" s="137" customFormat="1">
      <c r="B2148" s="155"/>
      <c r="M2148" s="166"/>
    </row>
    <row r="2149" spans="2:13" s="137" customFormat="1">
      <c r="B2149" s="155"/>
      <c r="M2149" s="166"/>
    </row>
    <row r="2150" spans="2:13" s="137" customFormat="1">
      <c r="B2150" s="155"/>
      <c r="M2150" s="166"/>
    </row>
    <row r="2151" spans="2:13" s="137" customFormat="1">
      <c r="B2151" s="155"/>
      <c r="M2151" s="166"/>
    </row>
    <row r="2152" spans="2:13" s="137" customFormat="1">
      <c r="B2152" s="155"/>
      <c r="M2152" s="166"/>
    </row>
    <row r="2153" spans="2:13" s="137" customFormat="1">
      <c r="B2153" s="155"/>
      <c r="M2153" s="166"/>
    </row>
    <row r="2154" spans="2:13" s="137" customFormat="1">
      <c r="B2154" s="155"/>
      <c r="M2154" s="166"/>
    </row>
    <row r="2155" spans="2:13" s="137" customFormat="1">
      <c r="B2155" s="155"/>
      <c r="M2155" s="166"/>
    </row>
    <row r="2156" spans="2:13" s="137" customFormat="1">
      <c r="B2156" s="155"/>
      <c r="M2156" s="166"/>
    </row>
    <row r="2157" spans="2:13" s="137" customFormat="1">
      <c r="B2157" s="155"/>
      <c r="M2157" s="166"/>
    </row>
    <row r="2158" spans="2:13" s="137" customFormat="1">
      <c r="B2158" s="155"/>
      <c r="M2158" s="166"/>
    </row>
    <row r="2159" spans="2:13" s="137" customFormat="1">
      <c r="B2159" s="155"/>
      <c r="M2159" s="166"/>
    </row>
    <row r="2160" spans="2:13" s="137" customFormat="1">
      <c r="B2160" s="155"/>
      <c r="M2160" s="166"/>
    </row>
    <row r="2161" spans="2:13" s="137" customFormat="1">
      <c r="B2161" s="155"/>
      <c r="M2161" s="166"/>
    </row>
    <row r="2162" spans="2:13" s="137" customFormat="1">
      <c r="B2162" s="155"/>
      <c r="M2162" s="166"/>
    </row>
    <row r="2163" spans="2:13" s="137" customFormat="1">
      <c r="B2163" s="155"/>
      <c r="M2163" s="166"/>
    </row>
    <row r="2164" spans="2:13" s="137" customFormat="1">
      <c r="B2164" s="155"/>
      <c r="M2164" s="166"/>
    </row>
    <row r="2165" spans="2:13" s="137" customFormat="1">
      <c r="B2165" s="155"/>
      <c r="M2165" s="166"/>
    </row>
    <row r="2166" spans="2:13" s="137" customFormat="1">
      <c r="B2166" s="155"/>
      <c r="M2166" s="166"/>
    </row>
    <row r="2167" spans="2:13" s="137" customFormat="1">
      <c r="B2167" s="155"/>
      <c r="M2167" s="166"/>
    </row>
    <row r="2168" spans="2:13" s="137" customFormat="1">
      <c r="B2168" s="155"/>
      <c r="M2168" s="166"/>
    </row>
    <row r="2169" spans="2:13" s="137" customFormat="1">
      <c r="B2169" s="155"/>
      <c r="M2169" s="166"/>
    </row>
    <row r="2170" spans="2:13" s="137" customFormat="1">
      <c r="B2170" s="155"/>
      <c r="M2170" s="166"/>
    </row>
    <row r="2171" spans="2:13" s="137" customFormat="1">
      <c r="B2171" s="155"/>
      <c r="M2171" s="166"/>
    </row>
    <row r="2172" spans="2:13" s="137" customFormat="1">
      <c r="B2172" s="155"/>
      <c r="M2172" s="166"/>
    </row>
    <row r="2173" spans="2:13" s="137" customFormat="1">
      <c r="B2173" s="155"/>
      <c r="M2173" s="166"/>
    </row>
    <row r="2174" spans="2:13" s="137" customFormat="1">
      <c r="B2174" s="155"/>
      <c r="M2174" s="166"/>
    </row>
    <row r="2175" spans="2:13" s="137" customFormat="1">
      <c r="B2175" s="155"/>
      <c r="M2175" s="166"/>
    </row>
    <row r="2176" spans="2:13" s="137" customFormat="1">
      <c r="B2176" s="155"/>
      <c r="M2176" s="166"/>
    </row>
    <row r="2177" spans="2:13" s="137" customFormat="1">
      <c r="B2177" s="155"/>
      <c r="M2177" s="166"/>
    </row>
    <row r="2178" spans="2:13" s="137" customFormat="1">
      <c r="B2178" s="155"/>
      <c r="M2178" s="166"/>
    </row>
    <row r="2179" spans="2:13" s="137" customFormat="1">
      <c r="B2179" s="155"/>
      <c r="M2179" s="166"/>
    </row>
    <row r="2180" spans="2:13" s="137" customFormat="1">
      <c r="B2180" s="155"/>
      <c r="M2180" s="166"/>
    </row>
    <row r="2181" spans="2:13" s="137" customFormat="1">
      <c r="B2181" s="155"/>
      <c r="M2181" s="166"/>
    </row>
    <row r="2182" spans="2:13" s="137" customFormat="1">
      <c r="B2182" s="155"/>
      <c r="M2182" s="166"/>
    </row>
    <row r="2183" spans="2:13" s="137" customFormat="1">
      <c r="B2183" s="155"/>
      <c r="M2183" s="166"/>
    </row>
    <row r="2184" spans="2:13" s="137" customFormat="1">
      <c r="B2184" s="155"/>
      <c r="M2184" s="166"/>
    </row>
    <row r="2185" spans="2:13" s="137" customFormat="1">
      <c r="B2185" s="155"/>
      <c r="M2185" s="166"/>
    </row>
    <row r="2186" spans="2:13" s="137" customFormat="1">
      <c r="B2186" s="155"/>
      <c r="M2186" s="166"/>
    </row>
    <row r="2187" spans="2:13" s="137" customFormat="1">
      <c r="B2187" s="155"/>
      <c r="M2187" s="166"/>
    </row>
    <row r="2188" spans="2:13" s="137" customFormat="1">
      <c r="B2188" s="155"/>
      <c r="M2188" s="166"/>
    </row>
    <row r="2189" spans="2:13" s="137" customFormat="1">
      <c r="B2189" s="155"/>
      <c r="M2189" s="166"/>
    </row>
    <row r="2190" spans="2:13" s="137" customFormat="1">
      <c r="B2190" s="155"/>
      <c r="M2190" s="166"/>
    </row>
    <row r="2191" spans="2:13" s="137" customFormat="1">
      <c r="B2191" s="155"/>
      <c r="M2191" s="166"/>
    </row>
    <row r="2192" spans="2:13" s="137" customFormat="1">
      <c r="B2192" s="155"/>
      <c r="M2192" s="166"/>
    </row>
    <row r="2193" spans="2:13" s="137" customFormat="1">
      <c r="B2193" s="155"/>
      <c r="M2193" s="166"/>
    </row>
    <row r="2194" spans="2:13" s="137" customFormat="1">
      <c r="B2194" s="155"/>
      <c r="M2194" s="166"/>
    </row>
    <row r="2195" spans="2:13" s="137" customFormat="1">
      <c r="B2195" s="155"/>
      <c r="M2195" s="166"/>
    </row>
    <row r="2196" spans="2:13" s="137" customFormat="1">
      <c r="B2196" s="155"/>
      <c r="M2196" s="166"/>
    </row>
    <row r="2197" spans="2:13" s="137" customFormat="1">
      <c r="B2197" s="155"/>
      <c r="M2197" s="166"/>
    </row>
    <row r="2198" spans="2:13" s="137" customFormat="1">
      <c r="B2198" s="155"/>
      <c r="M2198" s="166"/>
    </row>
    <row r="2199" spans="2:13" s="137" customFormat="1">
      <c r="B2199" s="155"/>
      <c r="M2199" s="166"/>
    </row>
    <row r="2200" spans="2:13" s="137" customFormat="1">
      <c r="B2200" s="155"/>
      <c r="M2200" s="166"/>
    </row>
    <row r="2201" spans="2:13" s="137" customFormat="1">
      <c r="B2201" s="155"/>
      <c r="M2201" s="166"/>
    </row>
    <row r="2202" spans="2:13" s="137" customFormat="1">
      <c r="B2202" s="155"/>
      <c r="M2202" s="166"/>
    </row>
    <row r="2203" spans="2:13" s="137" customFormat="1">
      <c r="B2203" s="155"/>
      <c r="M2203" s="166"/>
    </row>
    <row r="2204" spans="2:13" s="137" customFormat="1">
      <c r="B2204" s="155"/>
      <c r="M2204" s="166"/>
    </row>
    <row r="2205" spans="2:13" s="137" customFormat="1">
      <c r="B2205" s="155"/>
      <c r="M2205" s="166"/>
    </row>
    <row r="2206" spans="2:13" s="137" customFormat="1">
      <c r="B2206" s="155"/>
      <c r="M2206" s="166"/>
    </row>
    <row r="2207" spans="2:13" s="137" customFormat="1">
      <c r="B2207" s="155"/>
      <c r="M2207" s="166"/>
    </row>
    <row r="2208" spans="2:13" s="137" customFormat="1">
      <c r="B2208" s="155"/>
      <c r="M2208" s="166"/>
    </row>
    <row r="2209" spans="2:13" s="137" customFormat="1">
      <c r="B2209" s="155"/>
      <c r="M2209" s="166"/>
    </row>
    <row r="2210" spans="2:13" s="137" customFormat="1">
      <c r="B2210" s="155"/>
      <c r="M2210" s="166"/>
    </row>
    <row r="2211" spans="2:13" s="137" customFormat="1">
      <c r="B2211" s="155"/>
      <c r="M2211" s="166"/>
    </row>
    <row r="2212" spans="2:13" s="137" customFormat="1">
      <c r="B2212" s="155"/>
      <c r="M2212" s="166"/>
    </row>
    <row r="2213" spans="2:13" s="137" customFormat="1">
      <c r="B2213" s="155"/>
      <c r="M2213" s="166"/>
    </row>
    <row r="2214" spans="2:13" s="137" customFormat="1">
      <c r="B2214" s="155"/>
      <c r="M2214" s="166"/>
    </row>
    <row r="2215" spans="2:13" s="137" customFormat="1">
      <c r="B2215" s="155"/>
      <c r="M2215" s="166"/>
    </row>
    <row r="2216" spans="2:13" s="137" customFormat="1">
      <c r="B2216" s="155"/>
      <c r="M2216" s="166"/>
    </row>
    <row r="2217" spans="2:13" s="137" customFormat="1">
      <c r="B2217" s="155"/>
      <c r="M2217" s="166"/>
    </row>
    <row r="2218" spans="2:13" s="137" customFormat="1">
      <c r="B2218" s="155"/>
      <c r="M2218" s="166"/>
    </row>
    <row r="2219" spans="2:13" s="137" customFormat="1">
      <c r="B2219" s="155"/>
      <c r="M2219" s="166"/>
    </row>
    <row r="2220" spans="2:13" s="137" customFormat="1">
      <c r="B2220" s="155"/>
      <c r="M2220" s="166"/>
    </row>
    <row r="2221" spans="2:13" s="137" customFormat="1">
      <c r="B2221" s="155"/>
      <c r="M2221" s="166"/>
    </row>
    <row r="2222" spans="2:13" s="137" customFormat="1">
      <c r="B2222" s="155"/>
      <c r="M2222" s="166"/>
    </row>
    <row r="2223" spans="2:13" s="137" customFormat="1">
      <c r="B2223" s="155"/>
      <c r="M2223" s="166"/>
    </row>
    <row r="2224" spans="2:13" s="137" customFormat="1">
      <c r="B2224" s="155"/>
      <c r="M2224" s="166"/>
    </row>
    <row r="2225" spans="2:13" s="137" customFormat="1">
      <c r="B2225" s="155"/>
      <c r="M2225" s="166"/>
    </row>
    <row r="2226" spans="2:13" s="137" customFormat="1">
      <c r="B2226" s="155"/>
      <c r="M2226" s="166"/>
    </row>
    <row r="2227" spans="2:13" s="137" customFormat="1">
      <c r="B2227" s="155"/>
      <c r="M2227" s="166"/>
    </row>
    <row r="2228" spans="2:13" s="137" customFormat="1">
      <c r="B2228" s="155"/>
      <c r="M2228" s="166"/>
    </row>
    <row r="2229" spans="2:13" s="137" customFormat="1">
      <c r="B2229" s="155"/>
      <c r="M2229" s="166"/>
    </row>
    <row r="2230" spans="2:13" s="137" customFormat="1">
      <c r="B2230" s="155"/>
      <c r="M2230" s="166"/>
    </row>
    <row r="2231" spans="2:13" s="137" customFormat="1">
      <c r="B2231" s="155"/>
      <c r="M2231" s="166"/>
    </row>
    <row r="2232" spans="2:13" s="137" customFormat="1">
      <c r="B2232" s="155"/>
      <c r="M2232" s="166"/>
    </row>
    <row r="2233" spans="2:13" s="137" customFormat="1">
      <c r="B2233" s="155"/>
      <c r="M2233" s="166"/>
    </row>
    <row r="2234" spans="2:13" s="137" customFormat="1">
      <c r="B2234" s="155"/>
      <c r="M2234" s="166"/>
    </row>
    <row r="2235" spans="2:13" s="137" customFormat="1">
      <c r="B2235" s="155"/>
      <c r="M2235" s="166"/>
    </row>
    <row r="2236" spans="2:13" s="137" customFormat="1">
      <c r="B2236" s="155"/>
      <c r="M2236" s="166"/>
    </row>
    <row r="2237" spans="2:13" s="137" customFormat="1">
      <c r="B2237" s="155"/>
      <c r="M2237" s="166"/>
    </row>
    <row r="2238" spans="2:13" s="137" customFormat="1">
      <c r="B2238" s="155"/>
      <c r="M2238" s="166"/>
    </row>
    <row r="2239" spans="2:13" s="137" customFormat="1">
      <c r="B2239" s="155"/>
      <c r="M2239" s="166"/>
    </row>
    <row r="2240" spans="2:13" s="137" customFormat="1">
      <c r="B2240" s="155"/>
      <c r="M2240" s="166"/>
    </row>
    <row r="2241" spans="2:13" s="137" customFormat="1">
      <c r="B2241" s="155"/>
      <c r="M2241" s="166"/>
    </row>
    <row r="2242" spans="2:13" s="137" customFormat="1">
      <c r="B2242" s="155"/>
      <c r="M2242" s="166"/>
    </row>
    <row r="2243" spans="2:13" s="137" customFormat="1">
      <c r="B2243" s="155"/>
      <c r="M2243" s="166"/>
    </row>
    <row r="2244" spans="2:13" s="137" customFormat="1">
      <c r="B2244" s="155"/>
      <c r="M2244" s="166"/>
    </row>
    <row r="2245" spans="2:13" s="137" customFormat="1">
      <c r="B2245" s="155"/>
      <c r="M2245" s="166"/>
    </row>
    <row r="2246" spans="2:13" s="137" customFormat="1">
      <c r="B2246" s="155"/>
      <c r="M2246" s="166"/>
    </row>
    <row r="2247" spans="2:13" s="137" customFormat="1">
      <c r="B2247" s="155"/>
      <c r="M2247" s="166"/>
    </row>
    <row r="2248" spans="2:13" s="137" customFormat="1">
      <c r="B2248" s="155"/>
      <c r="M2248" s="166"/>
    </row>
    <row r="2249" spans="2:13" s="137" customFormat="1">
      <c r="B2249" s="155"/>
      <c r="M2249" s="166"/>
    </row>
    <row r="2250" spans="2:13" s="137" customFormat="1">
      <c r="B2250" s="155"/>
      <c r="M2250" s="166"/>
    </row>
    <row r="2251" spans="2:13" s="137" customFormat="1">
      <c r="B2251" s="155"/>
      <c r="M2251" s="166"/>
    </row>
    <row r="2252" spans="2:13" s="137" customFormat="1">
      <c r="B2252" s="155"/>
      <c r="M2252" s="166"/>
    </row>
    <row r="2253" spans="2:13" s="137" customFormat="1">
      <c r="B2253" s="155"/>
      <c r="M2253" s="166"/>
    </row>
    <row r="2254" spans="2:13" s="137" customFormat="1">
      <c r="B2254" s="155"/>
      <c r="M2254" s="166"/>
    </row>
    <row r="2255" spans="2:13" s="137" customFormat="1">
      <c r="B2255" s="155"/>
      <c r="M2255" s="166"/>
    </row>
    <row r="2256" spans="2:13" s="137" customFormat="1">
      <c r="B2256" s="155"/>
      <c r="M2256" s="166"/>
    </row>
    <row r="2257" spans="2:13" s="137" customFormat="1">
      <c r="B2257" s="155"/>
      <c r="M2257" s="166"/>
    </row>
    <row r="2258" spans="2:13" s="137" customFormat="1">
      <c r="B2258" s="155"/>
      <c r="M2258" s="166"/>
    </row>
    <row r="2259" spans="2:13" s="137" customFormat="1">
      <c r="B2259" s="155"/>
      <c r="M2259" s="166"/>
    </row>
    <row r="2260" spans="2:13" s="137" customFormat="1">
      <c r="B2260" s="155"/>
      <c r="M2260" s="166"/>
    </row>
    <row r="2261" spans="2:13" s="137" customFormat="1">
      <c r="B2261" s="155"/>
      <c r="M2261" s="166"/>
    </row>
    <row r="2262" spans="2:13" s="137" customFormat="1">
      <c r="B2262" s="155"/>
      <c r="M2262" s="166"/>
    </row>
    <row r="2263" spans="2:13" s="137" customFormat="1">
      <c r="B2263" s="155"/>
      <c r="M2263" s="166"/>
    </row>
    <row r="2264" spans="2:13" s="137" customFormat="1">
      <c r="B2264" s="155"/>
      <c r="M2264" s="166"/>
    </row>
    <row r="2265" spans="2:13" s="137" customFormat="1">
      <c r="B2265" s="155"/>
      <c r="M2265" s="166"/>
    </row>
    <row r="2266" spans="2:13" s="137" customFormat="1">
      <c r="B2266" s="155"/>
      <c r="M2266" s="166"/>
    </row>
    <row r="2267" spans="2:13" s="137" customFormat="1">
      <c r="B2267" s="155"/>
      <c r="M2267" s="166"/>
    </row>
    <row r="2268" spans="2:13" s="137" customFormat="1">
      <c r="B2268" s="155"/>
      <c r="M2268" s="166"/>
    </row>
    <row r="2269" spans="2:13" s="137" customFormat="1">
      <c r="B2269" s="155"/>
      <c r="M2269" s="166"/>
    </row>
    <row r="2270" spans="2:13" s="137" customFormat="1">
      <c r="B2270" s="155"/>
      <c r="M2270" s="166"/>
    </row>
    <row r="2271" spans="2:13" s="137" customFormat="1">
      <c r="B2271" s="155"/>
      <c r="M2271" s="166"/>
    </row>
    <row r="2272" spans="2:13" s="137" customFormat="1">
      <c r="B2272" s="155"/>
      <c r="M2272" s="166"/>
    </row>
    <row r="2273" spans="2:13" s="137" customFormat="1">
      <c r="B2273" s="155"/>
      <c r="M2273" s="166"/>
    </row>
    <row r="2274" spans="2:13" s="137" customFormat="1">
      <c r="B2274" s="155"/>
      <c r="M2274" s="166"/>
    </row>
    <row r="2275" spans="2:13" s="137" customFormat="1">
      <c r="B2275" s="155"/>
      <c r="M2275" s="166"/>
    </row>
    <row r="2276" spans="2:13" s="137" customFormat="1">
      <c r="B2276" s="155"/>
      <c r="M2276" s="166"/>
    </row>
    <row r="2277" spans="2:13" s="137" customFormat="1">
      <c r="B2277" s="155"/>
      <c r="M2277" s="166"/>
    </row>
    <row r="2278" spans="2:13" s="137" customFormat="1">
      <c r="B2278" s="155"/>
      <c r="M2278" s="166"/>
    </row>
    <row r="2279" spans="2:13" s="137" customFormat="1">
      <c r="B2279" s="155"/>
      <c r="M2279" s="166"/>
    </row>
    <row r="2280" spans="2:13" s="137" customFormat="1">
      <c r="B2280" s="155"/>
      <c r="M2280" s="166"/>
    </row>
    <row r="2281" spans="2:13" s="137" customFormat="1">
      <c r="B2281" s="155"/>
      <c r="M2281" s="166"/>
    </row>
    <row r="2282" spans="2:13" s="137" customFormat="1">
      <c r="B2282" s="155"/>
      <c r="M2282" s="166"/>
    </row>
    <row r="2283" spans="2:13" s="137" customFormat="1">
      <c r="B2283" s="155"/>
      <c r="M2283" s="166"/>
    </row>
    <row r="2284" spans="2:13" s="137" customFormat="1">
      <c r="B2284" s="155"/>
      <c r="M2284" s="166"/>
    </row>
    <row r="2285" spans="2:13" s="137" customFormat="1">
      <c r="B2285" s="155"/>
      <c r="M2285" s="166"/>
    </row>
    <row r="2286" spans="2:13" s="137" customFormat="1">
      <c r="B2286" s="155"/>
      <c r="M2286" s="166"/>
    </row>
    <row r="2287" spans="2:13" s="137" customFormat="1">
      <c r="B2287" s="155"/>
      <c r="M2287" s="166"/>
    </row>
    <row r="2288" spans="2:13" s="137" customFormat="1">
      <c r="B2288" s="155"/>
      <c r="M2288" s="166"/>
    </row>
    <row r="2289" spans="2:13" s="137" customFormat="1">
      <c r="B2289" s="155"/>
      <c r="M2289" s="166"/>
    </row>
    <row r="2290" spans="2:13" s="137" customFormat="1">
      <c r="B2290" s="155"/>
      <c r="M2290" s="166"/>
    </row>
    <row r="2291" spans="2:13" s="137" customFormat="1">
      <c r="B2291" s="155"/>
      <c r="M2291" s="166"/>
    </row>
    <row r="2292" spans="2:13" s="137" customFormat="1">
      <c r="B2292" s="155"/>
      <c r="M2292" s="166"/>
    </row>
    <row r="2293" spans="2:13" s="137" customFormat="1">
      <c r="B2293" s="155"/>
      <c r="M2293" s="166"/>
    </row>
    <row r="2294" spans="2:13" s="137" customFormat="1">
      <c r="B2294" s="155"/>
      <c r="M2294" s="166"/>
    </row>
    <row r="2295" spans="2:13" s="137" customFormat="1">
      <c r="B2295" s="155"/>
      <c r="M2295" s="166"/>
    </row>
    <row r="2296" spans="2:13" s="137" customFormat="1">
      <c r="B2296" s="155"/>
      <c r="M2296" s="166"/>
    </row>
    <row r="2297" spans="2:13" s="137" customFormat="1">
      <c r="B2297" s="155"/>
      <c r="M2297" s="166"/>
    </row>
    <row r="2298" spans="2:13" s="137" customFormat="1">
      <c r="B2298" s="155"/>
      <c r="M2298" s="166"/>
    </row>
    <row r="2299" spans="2:13" s="137" customFormat="1">
      <c r="B2299" s="155"/>
      <c r="M2299" s="166"/>
    </row>
    <row r="2300" spans="2:13" s="137" customFormat="1">
      <c r="B2300" s="155"/>
      <c r="M2300" s="166"/>
    </row>
    <row r="2301" spans="2:13" s="137" customFormat="1">
      <c r="B2301" s="155"/>
      <c r="M2301" s="166"/>
    </row>
    <row r="2302" spans="2:13" s="137" customFormat="1">
      <c r="B2302" s="155"/>
      <c r="M2302" s="166"/>
    </row>
    <row r="2303" spans="2:13" s="137" customFormat="1">
      <c r="B2303" s="155"/>
      <c r="M2303" s="166"/>
    </row>
    <row r="2304" spans="2:13" s="137" customFormat="1">
      <c r="B2304" s="155"/>
      <c r="M2304" s="166"/>
    </row>
    <row r="2305" spans="2:13" s="137" customFormat="1">
      <c r="B2305" s="155"/>
      <c r="M2305" s="166"/>
    </row>
    <row r="2306" spans="2:13" s="137" customFormat="1">
      <c r="B2306" s="155"/>
      <c r="M2306" s="166"/>
    </row>
    <row r="2307" spans="2:13" s="137" customFormat="1">
      <c r="B2307" s="155"/>
      <c r="M2307" s="166"/>
    </row>
    <row r="2308" spans="2:13" s="137" customFormat="1">
      <c r="B2308" s="155"/>
      <c r="M2308" s="166"/>
    </row>
    <row r="2309" spans="2:13" s="137" customFormat="1">
      <c r="B2309" s="155"/>
      <c r="M2309" s="166"/>
    </row>
    <row r="2310" spans="2:13" s="137" customFormat="1">
      <c r="B2310" s="155"/>
      <c r="M2310" s="166"/>
    </row>
    <row r="2311" spans="2:13" s="137" customFormat="1">
      <c r="B2311" s="155"/>
      <c r="M2311" s="166"/>
    </row>
    <row r="2312" spans="2:13" s="137" customFormat="1">
      <c r="B2312" s="155"/>
      <c r="M2312" s="166"/>
    </row>
    <row r="2313" spans="2:13" s="137" customFormat="1">
      <c r="B2313" s="155"/>
      <c r="M2313" s="166"/>
    </row>
    <row r="2314" spans="2:13" s="137" customFormat="1">
      <c r="B2314" s="155"/>
      <c r="M2314" s="166"/>
    </row>
    <row r="2315" spans="2:13" s="137" customFormat="1">
      <c r="B2315" s="155"/>
      <c r="M2315" s="166"/>
    </row>
    <row r="2316" spans="2:13" s="137" customFormat="1">
      <c r="B2316" s="155"/>
      <c r="M2316" s="166"/>
    </row>
    <row r="2317" spans="2:13" s="137" customFormat="1">
      <c r="B2317" s="155"/>
      <c r="M2317" s="166"/>
    </row>
    <row r="2318" spans="2:13" s="137" customFormat="1">
      <c r="B2318" s="155"/>
      <c r="M2318" s="166"/>
    </row>
    <row r="2319" spans="2:13" s="137" customFormat="1">
      <c r="B2319" s="155"/>
      <c r="M2319" s="166"/>
    </row>
    <row r="2320" spans="2:13" s="137" customFormat="1">
      <c r="B2320" s="155"/>
      <c r="M2320" s="166"/>
    </row>
    <row r="2321" spans="2:13" s="137" customFormat="1">
      <c r="B2321" s="155"/>
      <c r="M2321" s="166"/>
    </row>
    <row r="2322" spans="2:13" s="137" customFormat="1">
      <c r="B2322" s="155"/>
      <c r="M2322" s="166"/>
    </row>
    <row r="2323" spans="2:13" s="137" customFormat="1">
      <c r="B2323" s="155"/>
      <c r="M2323" s="166"/>
    </row>
    <row r="2324" spans="2:13" s="137" customFormat="1">
      <c r="B2324" s="155"/>
      <c r="M2324" s="166"/>
    </row>
    <row r="2325" spans="2:13" s="137" customFormat="1">
      <c r="B2325" s="155"/>
      <c r="M2325" s="166"/>
    </row>
    <row r="2326" spans="2:13" s="137" customFormat="1">
      <c r="B2326" s="155"/>
      <c r="M2326" s="166"/>
    </row>
    <row r="2327" spans="2:13" s="137" customFormat="1">
      <c r="B2327" s="155"/>
      <c r="M2327" s="166"/>
    </row>
    <row r="2328" spans="2:13" s="137" customFormat="1">
      <c r="B2328" s="155"/>
      <c r="M2328" s="166"/>
    </row>
    <row r="2329" spans="2:13" s="137" customFormat="1">
      <c r="B2329" s="155"/>
      <c r="M2329" s="166"/>
    </row>
    <row r="2330" spans="2:13" s="137" customFormat="1">
      <c r="B2330" s="155"/>
      <c r="M2330" s="166"/>
    </row>
    <row r="2331" spans="2:13" s="137" customFormat="1">
      <c r="B2331" s="155"/>
      <c r="M2331" s="166"/>
    </row>
    <row r="2332" spans="2:13" s="137" customFormat="1">
      <c r="B2332" s="155"/>
      <c r="M2332" s="166"/>
    </row>
    <row r="2333" spans="2:13" s="137" customFormat="1">
      <c r="B2333" s="155"/>
      <c r="M2333" s="166"/>
    </row>
    <row r="2334" spans="2:13" s="137" customFormat="1">
      <c r="B2334" s="155"/>
      <c r="M2334" s="166"/>
    </row>
    <row r="2335" spans="2:13" s="137" customFormat="1">
      <c r="B2335" s="155"/>
      <c r="M2335" s="166"/>
    </row>
    <row r="2336" spans="2:13" s="137" customFormat="1">
      <c r="B2336" s="155"/>
      <c r="M2336" s="166"/>
    </row>
    <row r="2337" spans="2:13" s="137" customFormat="1">
      <c r="B2337" s="155"/>
      <c r="M2337" s="166"/>
    </row>
    <row r="2338" spans="2:13" s="137" customFormat="1">
      <c r="B2338" s="155"/>
      <c r="M2338" s="166"/>
    </row>
    <row r="2339" spans="2:13" s="137" customFormat="1">
      <c r="B2339" s="155"/>
      <c r="M2339" s="166"/>
    </row>
    <row r="2340" spans="2:13" s="137" customFormat="1">
      <c r="B2340" s="155"/>
      <c r="M2340" s="166"/>
    </row>
    <row r="2341" spans="2:13" s="137" customFormat="1">
      <c r="B2341" s="155"/>
      <c r="M2341" s="166"/>
    </row>
    <row r="2342" spans="2:13" s="137" customFormat="1">
      <c r="B2342" s="155"/>
      <c r="M2342" s="166"/>
    </row>
    <row r="2343" spans="2:13" s="137" customFormat="1">
      <c r="B2343" s="155"/>
      <c r="M2343" s="166"/>
    </row>
    <row r="2344" spans="2:13" s="137" customFormat="1">
      <c r="B2344" s="155"/>
      <c r="M2344" s="166"/>
    </row>
    <row r="2345" spans="2:13" s="137" customFormat="1">
      <c r="B2345" s="155"/>
      <c r="M2345" s="166"/>
    </row>
    <row r="2346" spans="2:13" s="137" customFormat="1">
      <c r="B2346" s="155"/>
      <c r="M2346" s="166"/>
    </row>
    <row r="2347" spans="2:13" s="137" customFormat="1">
      <c r="B2347" s="155"/>
      <c r="M2347" s="166"/>
    </row>
    <row r="2348" spans="2:13" s="137" customFormat="1">
      <c r="B2348" s="155"/>
      <c r="M2348" s="166"/>
    </row>
    <row r="2349" spans="2:13" s="137" customFormat="1">
      <c r="B2349" s="155"/>
      <c r="M2349" s="166"/>
    </row>
    <row r="2350" spans="2:13" s="137" customFormat="1">
      <c r="B2350" s="155"/>
      <c r="M2350" s="166"/>
    </row>
    <row r="2351" spans="2:13" s="137" customFormat="1">
      <c r="B2351" s="155"/>
      <c r="M2351" s="166"/>
    </row>
    <row r="2352" spans="2:13" s="137" customFormat="1">
      <c r="B2352" s="155"/>
      <c r="M2352" s="166"/>
    </row>
    <row r="2353" spans="2:13" s="137" customFormat="1">
      <c r="B2353" s="155"/>
      <c r="M2353" s="166"/>
    </row>
    <row r="2354" spans="2:13" s="137" customFormat="1">
      <c r="B2354" s="155"/>
      <c r="M2354" s="166"/>
    </row>
    <row r="2355" spans="2:13" s="137" customFormat="1">
      <c r="B2355" s="155"/>
      <c r="M2355" s="166"/>
    </row>
    <row r="2356" spans="2:13" s="137" customFormat="1">
      <c r="B2356" s="155"/>
      <c r="M2356" s="166"/>
    </row>
    <row r="2357" spans="2:13" s="137" customFormat="1">
      <c r="B2357" s="155"/>
      <c r="M2357" s="166"/>
    </row>
    <row r="2358" spans="2:13" s="137" customFormat="1">
      <c r="B2358" s="155"/>
      <c r="M2358" s="166"/>
    </row>
    <row r="2359" spans="2:13" s="137" customFormat="1">
      <c r="B2359" s="155"/>
      <c r="M2359" s="166"/>
    </row>
    <row r="2360" spans="2:13" s="137" customFormat="1">
      <c r="B2360" s="155"/>
      <c r="M2360" s="166"/>
    </row>
    <row r="2361" spans="2:13" s="137" customFormat="1">
      <c r="B2361" s="155"/>
      <c r="M2361" s="166"/>
    </row>
    <row r="2362" spans="2:13" s="137" customFormat="1">
      <c r="B2362" s="155"/>
      <c r="M2362" s="166"/>
    </row>
    <row r="2363" spans="2:13" s="137" customFormat="1">
      <c r="B2363" s="155"/>
      <c r="M2363" s="166"/>
    </row>
    <row r="2364" spans="2:13" s="137" customFormat="1">
      <c r="B2364" s="155"/>
      <c r="M2364" s="166"/>
    </row>
    <row r="2365" spans="2:13" s="137" customFormat="1">
      <c r="B2365" s="155"/>
      <c r="M2365" s="166"/>
    </row>
    <row r="2366" spans="2:13" s="137" customFormat="1">
      <c r="B2366" s="155"/>
      <c r="M2366" s="166"/>
    </row>
    <row r="2367" spans="2:13" s="137" customFormat="1">
      <c r="B2367" s="155"/>
      <c r="M2367" s="166"/>
    </row>
    <row r="2368" spans="2:13" s="137" customFormat="1">
      <c r="B2368" s="155"/>
      <c r="M2368" s="166"/>
    </row>
    <row r="2369" spans="2:13" s="137" customFormat="1">
      <c r="B2369" s="155"/>
      <c r="M2369" s="166"/>
    </row>
    <row r="2370" spans="2:13" s="137" customFormat="1">
      <c r="B2370" s="155"/>
      <c r="M2370" s="166"/>
    </row>
    <row r="2371" spans="2:13" s="137" customFormat="1">
      <c r="B2371" s="155"/>
      <c r="M2371" s="166"/>
    </row>
    <row r="2372" spans="2:13" s="137" customFormat="1">
      <c r="B2372" s="155"/>
      <c r="M2372" s="166"/>
    </row>
    <row r="2373" spans="2:13" s="137" customFormat="1">
      <c r="B2373" s="155"/>
      <c r="M2373" s="166"/>
    </row>
    <row r="2374" spans="2:13" s="137" customFormat="1">
      <c r="B2374" s="155"/>
      <c r="M2374" s="166"/>
    </row>
    <row r="2375" spans="2:13" s="137" customFormat="1">
      <c r="B2375" s="155"/>
      <c r="M2375" s="166"/>
    </row>
    <row r="2376" spans="2:13" s="137" customFormat="1">
      <c r="B2376" s="155"/>
      <c r="M2376" s="166"/>
    </row>
    <row r="2377" spans="2:13" s="137" customFormat="1">
      <c r="B2377" s="155"/>
      <c r="M2377" s="166"/>
    </row>
    <row r="2378" spans="2:13" s="137" customFormat="1">
      <c r="B2378" s="155"/>
      <c r="M2378" s="166"/>
    </row>
    <row r="2379" spans="2:13" s="137" customFormat="1">
      <c r="B2379" s="155"/>
      <c r="M2379" s="166"/>
    </row>
    <row r="2380" spans="2:13" s="137" customFormat="1">
      <c r="B2380" s="155"/>
      <c r="M2380" s="166"/>
    </row>
    <row r="2381" spans="2:13" s="137" customFormat="1">
      <c r="B2381" s="155"/>
      <c r="M2381" s="166"/>
    </row>
    <row r="2382" spans="2:13" s="137" customFormat="1">
      <c r="B2382" s="155"/>
      <c r="M2382" s="166"/>
    </row>
    <row r="2383" spans="2:13" s="137" customFormat="1">
      <c r="B2383" s="155"/>
      <c r="M2383" s="166"/>
    </row>
    <row r="2384" spans="2:13" s="137" customFormat="1">
      <c r="B2384" s="155"/>
      <c r="M2384" s="166"/>
    </row>
    <row r="2385" spans="2:13" s="137" customFormat="1">
      <c r="B2385" s="155"/>
      <c r="M2385" s="166"/>
    </row>
    <row r="2386" spans="2:13" s="137" customFormat="1">
      <c r="B2386" s="155"/>
      <c r="M2386" s="166"/>
    </row>
    <row r="2387" spans="2:13" s="137" customFormat="1">
      <c r="B2387" s="155"/>
      <c r="M2387" s="166"/>
    </row>
    <row r="2388" spans="2:13" s="137" customFormat="1">
      <c r="B2388" s="155"/>
      <c r="M2388" s="166"/>
    </row>
    <row r="2389" spans="2:13" s="137" customFormat="1">
      <c r="B2389" s="155"/>
      <c r="M2389" s="166"/>
    </row>
    <row r="2390" spans="2:13" s="137" customFormat="1">
      <c r="B2390" s="155"/>
      <c r="M2390" s="166"/>
    </row>
    <row r="2391" spans="2:13" s="137" customFormat="1">
      <c r="B2391" s="155"/>
      <c r="M2391" s="166"/>
    </row>
    <row r="2392" spans="2:13" s="137" customFormat="1">
      <c r="B2392" s="155"/>
      <c r="M2392" s="166"/>
    </row>
    <row r="2393" spans="2:13" s="137" customFormat="1">
      <c r="B2393" s="155"/>
      <c r="M2393" s="166"/>
    </row>
    <row r="2394" spans="2:13" s="137" customFormat="1">
      <c r="B2394" s="155"/>
      <c r="M2394" s="166"/>
    </row>
    <row r="2395" spans="2:13" s="137" customFormat="1">
      <c r="B2395" s="155"/>
      <c r="M2395" s="166"/>
    </row>
    <row r="2396" spans="2:13" s="137" customFormat="1">
      <c r="B2396" s="155"/>
      <c r="M2396" s="166"/>
    </row>
    <row r="2397" spans="2:13" s="137" customFormat="1">
      <c r="B2397" s="155"/>
      <c r="M2397" s="166"/>
    </row>
    <row r="2398" spans="2:13" s="137" customFormat="1">
      <c r="B2398" s="155"/>
      <c r="M2398" s="166"/>
    </row>
    <row r="2399" spans="2:13" s="137" customFormat="1">
      <c r="B2399" s="155"/>
      <c r="M2399" s="166"/>
    </row>
    <row r="2400" spans="2:13" s="137" customFormat="1">
      <c r="B2400" s="155"/>
      <c r="M2400" s="166"/>
    </row>
    <row r="2401" spans="2:13" s="137" customFormat="1">
      <c r="B2401" s="155"/>
      <c r="M2401" s="166"/>
    </row>
    <row r="2402" spans="2:13" s="137" customFormat="1">
      <c r="B2402" s="155"/>
      <c r="M2402" s="166"/>
    </row>
    <row r="2403" spans="2:13" s="137" customFormat="1">
      <c r="B2403" s="155"/>
      <c r="M2403" s="166"/>
    </row>
    <row r="2404" spans="2:13" s="137" customFormat="1">
      <c r="B2404" s="155"/>
      <c r="M2404" s="166"/>
    </row>
    <row r="2405" spans="2:13" s="137" customFormat="1">
      <c r="B2405" s="155"/>
      <c r="M2405" s="166"/>
    </row>
    <row r="2406" spans="2:13" s="137" customFormat="1">
      <c r="B2406" s="155"/>
      <c r="M2406" s="166"/>
    </row>
    <row r="2407" spans="2:13" s="137" customFormat="1">
      <c r="B2407" s="155"/>
      <c r="M2407" s="166"/>
    </row>
    <row r="2408" spans="2:13" s="137" customFormat="1">
      <c r="B2408" s="155"/>
      <c r="M2408" s="166"/>
    </row>
    <row r="2409" spans="2:13" s="137" customFormat="1">
      <c r="B2409" s="155"/>
      <c r="M2409" s="166"/>
    </row>
    <row r="2410" spans="2:13" s="137" customFormat="1">
      <c r="B2410" s="155"/>
      <c r="M2410" s="166"/>
    </row>
    <row r="2411" spans="2:13" s="137" customFormat="1">
      <c r="B2411" s="155"/>
      <c r="M2411" s="166"/>
    </row>
    <row r="2412" spans="2:13" s="137" customFormat="1">
      <c r="B2412" s="155"/>
      <c r="M2412" s="166"/>
    </row>
    <row r="2413" spans="2:13" s="137" customFormat="1">
      <c r="B2413" s="155"/>
      <c r="M2413" s="166"/>
    </row>
    <row r="2414" spans="2:13" s="137" customFormat="1">
      <c r="B2414" s="155"/>
      <c r="M2414" s="166"/>
    </row>
    <row r="2415" spans="2:13" s="137" customFormat="1">
      <c r="B2415" s="155"/>
      <c r="M2415" s="166"/>
    </row>
    <row r="2416" spans="2:13" s="137" customFormat="1">
      <c r="B2416" s="155"/>
      <c r="M2416" s="166"/>
    </row>
    <row r="2417" spans="2:13" s="137" customFormat="1">
      <c r="B2417" s="155"/>
      <c r="M2417" s="166"/>
    </row>
    <row r="2418" spans="2:13" s="137" customFormat="1">
      <c r="B2418" s="155"/>
      <c r="M2418" s="166"/>
    </row>
    <row r="2419" spans="2:13" s="137" customFormat="1">
      <c r="B2419" s="155"/>
      <c r="M2419" s="166"/>
    </row>
    <row r="2420" spans="2:13" s="137" customFormat="1">
      <c r="B2420" s="155"/>
      <c r="M2420" s="166"/>
    </row>
    <row r="2421" spans="2:13" s="137" customFormat="1">
      <c r="B2421" s="155"/>
      <c r="M2421" s="166"/>
    </row>
    <row r="2422" spans="2:13" s="137" customFormat="1">
      <c r="B2422" s="155"/>
      <c r="M2422" s="166"/>
    </row>
    <row r="2423" spans="2:13" s="137" customFormat="1">
      <c r="B2423" s="155"/>
      <c r="M2423" s="166"/>
    </row>
    <row r="2424" spans="2:13" s="137" customFormat="1">
      <c r="B2424" s="155"/>
      <c r="M2424" s="166"/>
    </row>
    <row r="2425" spans="2:13" s="137" customFormat="1">
      <c r="B2425" s="155"/>
      <c r="M2425" s="166"/>
    </row>
    <row r="2426" spans="2:13" s="137" customFormat="1">
      <c r="B2426" s="155"/>
      <c r="M2426" s="166"/>
    </row>
    <row r="2427" spans="2:13" s="137" customFormat="1">
      <c r="B2427" s="155"/>
      <c r="M2427" s="166"/>
    </row>
    <row r="2428" spans="2:13" s="137" customFormat="1">
      <c r="B2428" s="155"/>
      <c r="M2428" s="166"/>
    </row>
    <row r="2429" spans="2:13" s="137" customFormat="1">
      <c r="B2429" s="155"/>
      <c r="M2429" s="166"/>
    </row>
    <row r="2430" spans="2:13" s="137" customFormat="1">
      <c r="B2430" s="155"/>
      <c r="M2430" s="166"/>
    </row>
    <row r="2431" spans="2:13" s="137" customFormat="1">
      <c r="B2431" s="155"/>
      <c r="M2431" s="166"/>
    </row>
    <row r="2432" spans="2:13" s="137" customFormat="1">
      <c r="B2432" s="155"/>
      <c r="M2432" s="166"/>
    </row>
    <row r="2433" spans="2:13" s="137" customFormat="1">
      <c r="B2433" s="155"/>
      <c r="M2433" s="166"/>
    </row>
    <row r="2434" spans="2:13" s="137" customFormat="1">
      <c r="B2434" s="155"/>
      <c r="M2434" s="166"/>
    </row>
    <row r="2435" spans="2:13" s="137" customFormat="1">
      <c r="B2435" s="155"/>
      <c r="M2435" s="166"/>
    </row>
    <row r="2436" spans="2:13" s="137" customFormat="1">
      <c r="B2436" s="155"/>
      <c r="M2436" s="166"/>
    </row>
    <row r="2437" spans="2:13" s="137" customFormat="1">
      <c r="B2437" s="155"/>
      <c r="M2437" s="166"/>
    </row>
    <row r="2438" spans="2:13" s="137" customFormat="1">
      <c r="B2438" s="155"/>
      <c r="M2438" s="166"/>
    </row>
    <row r="2439" spans="2:13" s="137" customFormat="1">
      <c r="B2439" s="155"/>
      <c r="M2439" s="166"/>
    </row>
    <row r="2440" spans="2:13" s="137" customFormat="1">
      <c r="B2440" s="155"/>
      <c r="M2440" s="166"/>
    </row>
    <row r="2441" spans="2:13" s="137" customFormat="1">
      <c r="B2441" s="155"/>
      <c r="M2441" s="166"/>
    </row>
    <row r="2442" spans="2:13" s="137" customFormat="1">
      <c r="B2442" s="155"/>
      <c r="M2442" s="166"/>
    </row>
    <row r="2443" spans="2:13" s="137" customFormat="1">
      <c r="B2443" s="155"/>
      <c r="M2443" s="166"/>
    </row>
    <row r="2444" spans="2:13" s="137" customFormat="1">
      <c r="B2444" s="155"/>
      <c r="M2444" s="166"/>
    </row>
    <row r="2445" spans="2:13" s="137" customFormat="1">
      <c r="B2445" s="155"/>
      <c r="M2445" s="166"/>
    </row>
    <row r="2446" spans="2:13" s="137" customFormat="1">
      <c r="B2446" s="155"/>
      <c r="M2446" s="166"/>
    </row>
    <row r="2447" spans="2:13" s="137" customFormat="1">
      <c r="B2447" s="155"/>
      <c r="M2447" s="166"/>
    </row>
    <row r="2448" spans="2:13" s="137" customFormat="1">
      <c r="B2448" s="155"/>
      <c r="M2448" s="166"/>
    </row>
    <row r="2449" spans="2:13" s="137" customFormat="1">
      <c r="B2449" s="155"/>
      <c r="M2449" s="166"/>
    </row>
    <row r="2450" spans="2:13" s="137" customFormat="1">
      <c r="B2450" s="155"/>
      <c r="M2450" s="166"/>
    </row>
    <row r="2451" spans="2:13" s="137" customFormat="1">
      <c r="B2451" s="155"/>
      <c r="M2451" s="166"/>
    </row>
    <row r="2452" spans="2:13" s="137" customFormat="1">
      <c r="B2452" s="155"/>
      <c r="M2452" s="166"/>
    </row>
    <row r="2453" spans="2:13" s="137" customFormat="1">
      <c r="B2453" s="155"/>
      <c r="M2453" s="166"/>
    </row>
    <row r="2454" spans="2:13" s="137" customFormat="1">
      <c r="B2454" s="155"/>
      <c r="M2454" s="166"/>
    </row>
    <row r="2455" spans="2:13" s="137" customFormat="1">
      <c r="B2455" s="155"/>
      <c r="M2455" s="166"/>
    </row>
    <row r="2456" spans="2:13" s="137" customFormat="1">
      <c r="B2456" s="155"/>
      <c r="M2456" s="166"/>
    </row>
    <row r="2457" spans="2:13" s="137" customFormat="1">
      <c r="B2457" s="155"/>
      <c r="M2457" s="166"/>
    </row>
    <row r="2458" spans="2:13" s="137" customFormat="1">
      <c r="B2458" s="155"/>
      <c r="M2458" s="166"/>
    </row>
    <row r="2459" spans="2:13" s="137" customFormat="1">
      <c r="B2459" s="155"/>
      <c r="M2459" s="166"/>
    </row>
    <row r="2460" spans="2:13" s="137" customFormat="1">
      <c r="B2460" s="155"/>
      <c r="M2460" s="166"/>
    </row>
    <row r="2461" spans="2:13" s="137" customFormat="1">
      <c r="B2461" s="155"/>
      <c r="M2461" s="166"/>
    </row>
    <row r="2462" spans="2:13" s="137" customFormat="1">
      <c r="B2462" s="155"/>
      <c r="M2462" s="166"/>
    </row>
    <row r="2463" spans="2:13" s="137" customFormat="1">
      <c r="B2463" s="155"/>
      <c r="M2463" s="166"/>
    </row>
    <row r="2464" spans="2:13" s="137" customFormat="1">
      <c r="B2464" s="155"/>
      <c r="M2464" s="166"/>
    </row>
    <row r="2465" spans="2:13" s="137" customFormat="1">
      <c r="B2465" s="155"/>
      <c r="M2465" s="166"/>
    </row>
    <row r="2466" spans="2:13" s="137" customFormat="1">
      <c r="B2466" s="155"/>
      <c r="M2466" s="166"/>
    </row>
    <row r="2467" spans="2:13" s="137" customFormat="1">
      <c r="B2467" s="155"/>
      <c r="M2467" s="166"/>
    </row>
    <row r="2468" spans="2:13" s="137" customFormat="1">
      <c r="B2468" s="155"/>
      <c r="M2468" s="166"/>
    </row>
    <row r="2469" spans="2:13" s="137" customFormat="1">
      <c r="B2469" s="155"/>
      <c r="M2469" s="166"/>
    </row>
    <row r="2470" spans="2:13" s="137" customFormat="1">
      <c r="B2470" s="155"/>
      <c r="M2470" s="166"/>
    </row>
    <row r="2471" spans="2:13" s="137" customFormat="1">
      <c r="B2471" s="155"/>
      <c r="M2471" s="166"/>
    </row>
    <row r="2472" spans="2:13" s="137" customFormat="1">
      <c r="B2472" s="155"/>
      <c r="M2472" s="166"/>
    </row>
    <row r="2473" spans="2:13" s="137" customFormat="1">
      <c r="B2473" s="155"/>
      <c r="M2473" s="166"/>
    </row>
    <row r="2474" spans="2:13" s="137" customFormat="1">
      <c r="B2474" s="155"/>
      <c r="M2474" s="166"/>
    </row>
    <row r="2475" spans="2:13" s="137" customFormat="1">
      <c r="B2475" s="155"/>
      <c r="M2475" s="166"/>
    </row>
    <row r="2476" spans="2:13" s="137" customFormat="1">
      <c r="B2476" s="155"/>
      <c r="M2476" s="166"/>
    </row>
    <row r="2477" spans="2:13" s="137" customFormat="1">
      <c r="B2477" s="155"/>
      <c r="M2477" s="166"/>
    </row>
    <row r="2478" spans="2:13" s="137" customFormat="1">
      <c r="B2478" s="155"/>
      <c r="M2478" s="166"/>
    </row>
    <row r="2479" spans="2:13" s="137" customFormat="1">
      <c r="B2479" s="155"/>
      <c r="M2479" s="166"/>
    </row>
    <row r="2480" spans="2:13" s="137" customFormat="1">
      <c r="B2480" s="155"/>
      <c r="M2480" s="166"/>
    </row>
    <row r="2481" spans="2:13" s="137" customFormat="1">
      <c r="B2481" s="155"/>
      <c r="M2481" s="166"/>
    </row>
    <row r="2482" spans="2:13" s="137" customFormat="1">
      <c r="B2482" s="155"/>
      <c r="M2482" s="166"/>
    </row>
    <row r="2483" spans="2:13" s="137" customFormat="1">
      <c r="B2483" s="155"/>
      <c r="M2483" s="166"/>
    </row>
    <row r="2484" spans="2:13" s="137" customFormat="1">
      <c r="B2484" s="155"/>
      <c r="M2484" s="166"/>
    </row>
    <row r="2485" spans="2:13" s="137" customFormat="1">
      <c r="B2485" s="155"/>
      <c r="M2485" s="166"/>
    </row>
    <row r="2486" spans="2:13" s="137" customFormat="1">
      <c r="B2486" s="155"/>
      <c r="M2486" s="166"/>
    </row>
    <row r="2487" spans="2:13" s="137" customFormat="1">
      <c r="B2487" s="155"/>
      <c r="M2487" s="166"/>
    </row>
    <row r="2488" spans="2:13" s="137" customFormat="1">
      <c r="B2488" s="155"/>
      <c r="M2488" s="166"/>
    </row>
    <row r="2489" spans="2:13" s="137" customFormat="1">
      <c r="B2489" s="155"/>
      <c r="M2489" s="166"/>
    </row>
    <row r="2490" spans="2:13" s="137" customFormat="1">
      <c r="B2490" s="155"/>
      <c r="M2490" s="166"/>
    </row>
    <row r="2491" spans="2:13" s="137" customFormat="1">
      <c r="B2491" s="155"/>
      <c r="M2491" s="166"/>
    </row>
    <row r="2492" spans="2:13" s="137" customFormat="1">
      <c r="B2492" s="155"/>
      <c r="M2492" s="166"/>
    </row>
    <row r="2493" spans="2:13" s="137" customFormat="1">
      <c r="B2493" s="155"/>
      <c r="M2493" s="166"/>
    </row>
    <row r="2494" spans="2:13" s="137" customFormat="1">
      <c r="B2494" s="155"/>
      <c r="M2494" s="166"/>
    </row>
    <row r="2495" spans="2:13" s="137" customFormat="1">
      <c r="B2495" s="155"/>
      <c r="M2495" s="166"/>
    </row>
    <row r="2496" spans="2:13" s="137" customFormat="1">
      <c r="B2496" s="155"/>
      <c r="M2496" s="166"/>
    </row>
    <row r="2497" spans="2:13" s="137" customFormat="1">
      <c r="B2497" s="155"/>
      <c r="M2497" s="166"/>
    </row>
    <row r="2498" spans="2:13" s="137" customFormat="1">
      <c r="B2498" s="155"/>
      <c r="M2498" s="166"/>
    </row>
    <row r="2499" spans="2:13" s="137" customFormat="1">
      <c r="B2499" s="155"/>
      <c r="M2499" s="166"/>
    </row>
    <row r="2500" spans="2:13" s="137" customFormat="1">
      <c r="B2500" s="155"/>
      <c r="M2500" s="166"/>
    </row>
    <row r="2501" spans="2:13" s="137" customFormat="1">
      <c r="B2501" s="155"/>
      <c r="M2501" s="166"/>
    </row>
    <row r="2502" spans="2:13" s="137" customFormat="1">
      <c r="B2502" s="155"/>
      <c r="M2502" s="166"/>
    </row>
    <row r="2503" spans="2:13" s="137" customFormat="1">
      <c r="B2503" s="155"/>
      <c r="M2503" s="166"/>
    </row>
    <row r="2504" spans="2:13" s="137" customFormat="1">
      <c r="B2504" s="155"/>
      <c r="M2504" s="166"/>
    </row>
    <row r="2505" spans="2:13" s="137" customFormat="1">
      <c r="B2505" s="155"/>
      <c r="M2505" s="166"/>
    </row>
    <row r="2506" spans="2:13" s="137" customFormat="1">
      <c r="B2506" s="155"/>
      <c r="M2506" s="166"/>
    </row>
    <row r="2507" spans="2:13" s="137" customFormat="1">
      <c r="B2507" s="155"/>
      <c r="M2507" s="166"/>
    </row>
    <row r="2508" spans="2:13" s="137" customFormat="1">
      <c r="B2508" s="155"/>
      <c r="M2508" s="166"/>
    </row>
    <row r="2509" spans="2:13" s="137" customFormat="1">
      <c r="B2509" s="155"/>
      <c r="M2509" s="166"/>
    </row>
    <row r="2510" spans="2:13" s="137" customFormat="1">
      <c r="B2510" s="155"/>
      <c r="M2510" s="166"/>
    </row>
    <row r="2511" spans="2:13" s="137" customFormat="1">
      <c r="B2511" s="155"/>
      <c r="M2511" s="166"/>
    </row>
    <row r="2512" spans="2:13" s="137" customFormat="1">
      <c r="B2512" s="155"/>
      <c r="M2512" s="166"/>
    </row>
    <row r="2513" spans="2:13" s="137" customFormat="1">
      <c r="B2513" s="155"/>
      <c r="M2513" s="166"/>
    </row>
    <row r="2514" spans="2:13" s="137" customFormat="1">
      <c r="B2514" s="155"/>
      <c r="M2514" s="166"/>
    </row>
    <row r="2515" spans="2:13" s="137" customFormat="1">
      <c r="B2515" s="155"/>
      <c r="M2515" s="166"/>
    </row>
    <row r="2516" spans="2:13" s="137" customFormat="1">
      <c r="B2516" s="155"/>
      <c r="M2516" s="166"/>
    </row>
    <row r="2517" spans="2:13" s="137" customFormat="1">
      <c r="B2517" s="155"/>
      <c r="M2517" s="166"/>
    </row>
    <row r="2518" spans="2:13" s="137" customFormat="1">
      <c r="B2518" s="155"/>
      <c r="M2518" s="166"/>
    </row>
    <row r="2519" spans="2:13" s="137" customFormat="1">
      <c r="B2519" s="155"/>
      <c r="M2519" s="166"/>
    </row>
    <row r="2520" spans="2:13" s="137" customFormat="1">
      <c r="B2520" s="155"/>
      <c r="M2520" s="166"/>
    </row>
    <row r="2521" spans="2:13" s="137" customFormat="1">
      <c r="B2521" s="155"/>
      <c r="M2521" s="166"/>
    </row>
    <row r="2522" spans="2:13" s="137" customFormat="1">
      <c r="B2522" s="155"/>
      <c r="M2522" s="166"/>
    </row>
    <row r="2523" spans="2:13" s="137" customFormat="1">
      <c r="B2523" s="155"/>
      <c r="M2523" s="166"/>
    </row>
    <row r="2524" spans="2:13" s="137" customFormat="1">
      <c r="B2524" s="155"/>
      <c r="M2524" s="166"/>
    </row>
    <row r="2525" spans="2:13" s="137" customFormat="1">
      <c r="B2525" s="155"/>
      <c r="M2525" s="166"/>
    </row>
    <row r="2526" spans="2:13" s="137" customFormat="1">
      <c r="B2526" s="155"/>
      <c r="M2526" s="166"/>
    </row>
    <row r="2527" spans="2:13" s="137" customFormat="1">
      <c r="B2527" s="155"/>
      <c r="M2527" s="166"/>
    </row>
    <row r="2528" spans="2:13" s="137" customFormat="1">
      <c r="B2528" s="155"/>
      <c r="M2528" s="166"/>
    </row>
    <row r="2529" spans="2:13" s="137" customFormat="1">
      <c r="B2529" s="155"/>
      <c r="M2529" s="166"/>
    </row>
    <row r="2530" spans="2:13" s="137" customFormat="1">
      <c r="B2530" s="155"/>
      <c r="M2530" s="166"/>
    </row>
    <row r="2531" spans="2:13" s="137" customFormat="1">
      <c r="B2531" s="155"/>
      <c r="M2531" s="166"/>
    </row>
    <row r="2532" spans="2:13" s="137" customFormat="1">
      <c r="B2532" s="155"/>
      <c r="M2532" s="166"/>
    </row>
    <row r="2533" spans="2:13" s="137" customFormat="1">
      <c r="B2533" s="155"/>
      <c r="M2533" s="166"/>
    </row>
    <row r="2534" spans="2:13" s="137" customFormat="1">
      <c r="B2534" s="155"/>
      <c r="M2534" s="166"/>
    </row>
    <row r="2535" spans="2:13" s="137" customFormat="1">
      <c r="B2535" s="155"/>
      <c r="M2535" s="166"/>
    </row>
    <row r="2536" spans="2:13" s="137" customFormat="1">
      <c r="B2536" s="155"/>
      <c r="M2536" s="166"/>
    </row>
    <row r="2537" spans="2:13" s="137" customFormat="1">
      <c r="B2537" s="155"/>
      <c r="M2537" s="166"/>
    </row>
    <row r="2538" spans="2:13" s="137" customFormat="1">
      <c r="B2538" s="155"/>
      <c r="M2538" s="166"/>
    </row>
    <row r="2539" spans="2:13" s="137" customFormat="1">
      <c r="B2539" s="155"/>
      <c r="M2539" s="166"/>
    </row>
    <row r="2540" spans="2:13" s="137" customFormat="1">
      <c r="B2540" s="155"/>
      <c r="M2540" s="166"/>
    </row>
    <row r="2541" spans="2:13" s="137" customFormat="1">
      <c r="B2541" s="155"/>
      <c r="M2541" s="166"/>
    </row>
    <row r="2542" spans="2:13" s="137" customFormat="1">
      <c r="B2542" s="155"/>
      <c r="M2542" s="166"/>
    </row>
    <row r="2543" spans="2:13" s="137" customFormat="1">
      <c r="B2543" s="155"/>
      <c r="M2543" s="166"/>
    </row>
    <row r="2544" spans="2:13" s="137" customFormat="1">
      <c r="B2544" s="155"/>
      <c r="M2544" s="166"/>
    </row>
    <row r="2545" spans="2:13" s="137" customFormat="1">
      <c r="B2545" s="155"/>
      <c r="M2545" s="166"/>
    </row>
    <row r="2546" spans="2:13" s="137" customFormat="1">
      <c r="B2546" s="155"/>
      <c r="M2546" s="166"/>
    </row>
    <row r="2547" spans="2:13" s="137" customFormat="1">
      <c r="B2547" s="155"/>
      <c r="M2547" s="166"/>
    </row>
    <row r="2548" spans="2:13" s="137" customFormat="1">
      <c r="B2548" s="155"/>
      <c r="M2548" s="166"/>
    </row>
    <row r="2549" spans="2:13" s="137" customFormat="1">
      <c r="B2549" s="155"/>
      <c r="M2549" s="166"/>
    </row>
    <row r="2550" spans="2:13" s="137" customFormat="1">
      <c r="B2550" s="155"/>
      <c r="M2550" s="166"/>
    </row>
    <row r="2551" spans="2:13" s="137" customFormat="1">
      <c r="B2551" s="155"/>
      <c r="M2551" s="166"/>
    </row>
    <row r="2552" spans="2:13" s="137" customFormat="1">
      <c r="B2552" s="155"/>
      <c r="M2552" s="166"/>
    </row>
    <row r="2553" spans="2:13" s="137" customFormat="1">
      <c r="B2553" s="155"/>
      <c r="M2553" s="166"/>
    </row>
    <row r="2554" spans="2:13" s="137" customFormat="1">
      <c r="B2554" s="155"/>
      <c r="M2554" s="166"/>
    </row>
    <row r="2555" spans="2:13" s="137" customFormat="1">
      <c r="B2555" s="155"/>
      <c r="M2555" s="166"/>
    </row>
    <row r="2556" spans="2:13" s="137" customFormat="1">
      <c r="B2556" s="155"/>
      <c r="M2556" s="166"/>
    </row>
    <row r="2557" spans="2:13" s="137" customFormat="1">
      <c r="B2557" s="155"/>
      <c r="M2557" s="166"/>
    </row>
    <row r="2558" spans="2:13" s="137" customFormat="1">
      <c r="B2558" s="155"/>
      <c r="M2558" s="166"/>
    </row>
    <row r="2559" spans="2:13" s="137" customFormat="1">
      <c r="B2559" s="155"/>
      <c r="M2559" s="166"/>
    </row>
    <row r="2560" spans="2:13" s="137" customFormat="1">
      <c r="B2560" s="155"/>
      <c r="M2560" s="166"/>
    </row>
    <row r="2561" spans="2:13" s="137" customFormat="1">
      <c r="B2561" s="155"/>
      <c r="M2561" s="166"/>
    </row>
    <row r="2562" spans="2:13" s="137" customFormat="1">
      <c r="B2562" s="155"/>
      <c r="M2562" s="166"/>
    </row>
    <row r="2563" spans="2:13" s="137" customFormat="1">
      <c r="B2563" s="155"/>
      <c r="M2563" s="166"/>
    </row>
    <row r="2564" spans="2:13" s="137" customFormat="1">
      <c r="B2564" s="155"/>
      <c r="M2564" s="166"/>
    </row>
    <row r="2565" spans="2:13" s="137" customFormat="1">
      <c r="B2565" s="155"/>
      <c r="M2565" s="166"/>
    </row>
    <row r="2566" spans="2:13" s="137" customFormat="1">
      <c r="B2566" s="155"/>
      <c r="M2566" s="166"/>
    </row>
    <row r="2567" spans="2:13" s="137" customFormat="1">
      <c r="B2567" s="155"/>
      <c r="M2567" s="166"/>
    </row>
    <row r="2568" spans="2:13" s="137" customFormat="1">
      <c r="B2568" s="155"/>
      <c r="M2568" s="166"/>
    </row>
    <row r="2569" spans="2:13" s="137" customFormat="1">
      <c r="B2569" s="155"/>
      <c r="M2569" s="166"/>
    </row>
    <row r="2570" spans="2:13" s="137" customFormat="1">
      <c r="B2570" s="155"/>
      <c r="M2570" s="166"/>
    </row>
    <row r="2571" spans="2:13" s="137" customFormat="1">
      <c r="B2571" s="155"/>
      <c r="M2571" s="166"/>
    </row>
    <row r="2572" spans="2:13" s="137" customFormat="1">
      <c r="B2572" s="155"/>
      <c r="M2572" s="166"/>
    </row>
    <row r="2573" spans="2:13" s="137" customFormat="1">
      <c r="B2573" s="155"/>
      <c r="M2573" s="166"/>
    </row>
    <row r="2574" spans="2:13" s="137" customFormat="1">
      <c r="B2574" s="155"/>
      <c r="M2574" s="166"/>
    </row>
    <row r="2575" spans="2:13" s="137" customFormat="1">
      <c r="B2575" s="155"/>
      <c r="M2575" s="166"/>
    </row>
    <row r="2576" spans="2:13" s="137" customFormat="1">
      <c r="B2576" s="155"/>
      <c r="M2576" s="166"/>
    </row>
    <row r="2577" spans="2:13" s="137" customFormat="1">
      <c r="B2577" s="155"/>
      <c r="M2577" s="166"/>
    </row>
    <row r="2578" spans="2:13" s="137" customFormat="1">
      <c r="B2578" s="155"/>
      <c r="M2578" s="166"/>
    </row>
    <row r="2579" spans="2:13" s="137" customFormat="1">
      <c r="B2579" s="155"/>
      <c r="M2579" s="166"/>
    </row>
    <row r="2580" spans="2:13" s="137" customFormat="1">
      <c r="B2580" s="155"/>
      <c r="M2580" s="166"/>
    </row>
    <row r="2581" spans="2:13" s="137" customFormat="1">
      <c r="B2581" s="155"/>
      <c r="M2581" s="166"/>
    </row>
    <row r="2582" spans="2:13" s="137" customFormat="1">
      <c r="B2582" s="155"/>
      <c r="M2582" s="166"/>
    </row>
    <row r="2583" spans="2:13" s="137" customFormat="1">
      <c r="B2583" s="155"/>
      <c r="M2583" s="166"/>
    </row>
    <row r="2584" spans="2:13" s="137" customFormat="1">
      <c r="B2584" s="155"/>
      <c r="M2584" s="166"/>
    </row>
    <row r="2585" spans="2:13" s="137" customFormat="1">
      <c r="B2585" s="155"/>
      <c r="M2585" s="166"/>
    </row>
    <row r="2586" spans="2:13" s="137" customFormat="1">
      <c r="B2586" s="155"/>
      <c r="M2586" s="166"/>
    </row>
    <row r="2587" spans="2:13" s="137" customFormat="1">
      <c r="B2587" s="155"/>
      <c r="M2587" s="166"/>
    </row>
    <row r="2588" spans="2:13" s="137" customFormat="1">
      <c r="B2588" s="155"/>
      <c r="M2588" s="166"/>
    </row>
    <row r="2589" spans="2:13" s="137" customFormat="1">
      <c r="B2589" s="155"/>
      <c r="M2589" s="166"/>
    </row>
    <row r="2590" spans="2:13" s="137" customFormat="1">
      <c r="B2590" s="155"/>
      <c r="M2590" s="166"/>
    </row>
    <row r="2591" spans="2:13" s="137" customFormat="1">
      <c r="B2591" s="155"/>
      <c r="M2591" s="166"/>
    </row>
    <row r="2592" spans="2:13" s="137" customFormat="1">
      <c r="B2592" s="155"/>
      <c r="M2592" s="166"/>
    </row>
    <row r="2593" spans="2:13" s="137" customFormat="1">
      <c r="B2593" s="155"/>
      <c r="M2593" s="166"/>
    </row>
    <row r="2594" spans="2:13" s="137" customFormat="1">
      <c r="B2594" s="155"/>
      <c r="M2594" s="166"/>
    </row>
    <row r="2595" spans="2:13" s="137" customFormat="1">
      <c r="B2595" s="155"/>
      <c r="M2595" s="166"/>
    </row>
    <row r="2596" spans="2:13" s="137" customFormat="1">
      <c r="B2596" s="155"/>
      <c r="M2596" s="166"/>
    </row>
    <row r="2597" spans="2:13" s="137" customFormat="1">
      <c r="B2597" s="155"/>
      <c r="M2597" s="166"/>
    </row>
    <row r="2598" spans="2:13" s="137" customFormat="1">
      <c r="B2598" s="155"/>
      <c r="M2598" s="166"/>
    </row>
    <row r="2599" spans="2:13" s="137" customFormat="1">
      <c r="B2599" s="155"/>
      <c r="M2599" s="166"/>
    </row>
    <row r="2600" spans="2:13" s="137" customFormat="1">
      <c r="B2600" s="155"/>
      <c r="M2600" s="166"/>
    </row>
    <row r="2601" spans="2:13" s="137" customFormat="1">
      <c r="B2601" s="155"/>
      <c r="M2601" s="166"/>
    </row>
    <row r="2602" spans="2:13" s="137" customFormat="1">
      <c r="B2602" s="155"/>
      <c r="M2602" s="166"/>
    </row>
    <row r="2603" spans="2:13" s="137" customFormat="1">
      <c r="B2603" s="155"/>
      <c r="M2603" s="166"/>
    </row>
    <row r="2604" spans="2:13" s="137" customFormat="1">
      <c r="B2604" s="155"/>
      <c r="M2604" s="166"/>
    </row>
    <row r="2605" spans="2:13" s="137" customFormat="1">
      <c r="B2605" s="155"/>
      <c r="M2605" s="166"/>
    </row>
    <row r="2606" spans="2:13" s="137" customFormat="1">
      <c r="B2606" s="155"/>
      <c r="M2606" s="166"/>
    </row>
    <row r="2607" spans="2:13" s="137" customFormat="1">
      <c r="B2607" s="155"/>
      <c r="M2607" s="166"/>
    </row>
    <row r="2608" spans="2:13" s="137" customFormat="1">
      <c r="B2608" s="155"/>
      <c r="M2608" s="166"/>
    </row>
    <row r="2609" spans="2:13" s="137" customFormat="1">
      <c r="B2609" s="155"/>
      <c r="M2609" s="166"/>
    </row>
    <row r="2610" spans="2:13" s="137" customFormat="1">
      <c r="B2610" s="155"/>
      <c r="M2610" s="166"/>
    </row>
    <row r="2611" spans="2:13" s="137" customFormat="1">
      <c r="B2611" s="155"/>
      <c r="M2611" s="166"/>
    </row>
    <row r="2612" spans="2:13" s="137" customFormat="1">
      <c r="B2612" s="155"/>
      <c r="M2612" s="166"/>
    </row>
    <row r="2613" spans="2:13" s="137" customFormat="1">
      <c r="B2613" s="155"/>
      <c r="M2613" s="166"/>
    </row>
    <row r="2614" spans="2:13" s="137" customFormat="1">
      <c r="B2614" s="155"/>
      <c r="M2614" s="166"/>
    </row>
    <row r="2615" spans="2:13" s="137" customFormat="1">
      <c r="B2615" s="155"/>
      <c r="M2615" s="166"/>
    </row>
    <row r="2616" spans="2:13" s="137" customFormat="1">
      <c r="B2616" s="155"/>
      <c r="M2616" s="166"/>
    </row>
    <row r="2617" spans="2:13" s="137" customFormat="1">
      <c r="B2617" s="155"/>
      <c r="M2617" s="166"/>
    </row>
    <row r="2618" spans="2:13" s="137" customFormat="1">
      <c r="B2618" s="155"/>
      <c r="M2618" s="166"/>
    </row>
    <row r="2619" spans="2:13" s="137" customFormat="1">
      <c r="B2619" s="155"/>
      <c r="M2619" s="166"/>
    </row>
    <row r="2620" spans="2:13" s="137" customFormat="1">
      <c r="B2620" s="155"/>
      <c r="M2620" s="166"/>
    </row>
    <row r="2621" spans="2:13" s="137" customFormat="1">
      <c r="B2621" s="155"/>
      <c r="M2621" s="166"/>
    </row>
    <row r="2622" spans="2:13" s="137" customFormat="1">
      <c r="B2622" s="155"/>
      <c r="M2622" s="166"/>
    </row>
    <row r="2623" spans="2:13" s="137" customFormat="1">
      <c r="B2623" s="155"/>
      <c r="M2623" s="166"/>
    </row>
    <row r="2624" spans="2:13" s="137" customFormat="1">
      <c r="B2624" s="155"/>
      <c r="M2624" s="166"/>
    </row>
    <row r="2625" spans="2:13" s="137" customFormat="1">
      <c r="B2625" s="155"/>
      <c r="M2625" s="166"/>
    </row>
    <row r="2626" spans="2:13" s="137" customFormat="1">
      <c r="B2626" s="155"/>
      <c r="M2626" s="166"/>
    </row>
    <row r="2627" spans="2:13" s="137" customFormat="1">
      <c r="B2627" s="155"/>
      <c r="M2627" s="166"/>
    </row>
    <row r="2628" spans="2:13" s="137" customFormat="1">
      <c r="B2628" s="155"/>
      <c r="M2628" s="166"/>
    </row>
    <row r="2629" spans="2:13" s="137" customFormat="1">
      <c r="B2629" s="155"/>
      <c r="M2629" s="166"/>
    </row>
    <row r="2630" spans="2:13" s="137" customFormat="1">
      <c r="B2630" s="155"/>
      <c r="M2630" s="166"/>
    </row>
    <row r="2631" spans="2:13" s="137" customFormat="1">
      <c r="B2631" s="155"/>
      <c r="M2631" s="166"/>
    </row>
    <row r="2632" spans="2:13" s="137" customFormat="1">
      <c r="B2632" s="155"/>
      <c r="M2632" s="166"/>
    </row>
    <row r="2633" spans="2:13" s="137" customFormat="1">
      <c r="B2633" s="155"/>
      <c r="M2633" s="166"/>
    </row>
    <row r="2634" spans="2:13" s="137" customFormat="1">
      <c r="B2634" s="155"/>
      <c r="M2634" s="166"/>
    </row>
    <row r="2635" spans="2:13" s="137" customFormat="1">
      <c r="B2635" s="155"/>
      <c r="M2635" s="166"/>
    </row>
    <row r="2636" spans="2:13" s="137" customFormat="1">
      <c r="B2636" s="155"/>
      <c r="M2636" s="166"/>
    </row>
    <row r="2637" spans="2:13" s="137" customFormat="1">
      <c r="B2637" s="155"/>
      <c r="M2637" s="166"/>
    </row>
    <row r="2638" spans="2:13" s="137" customFormat="1">
      <c r="B2638" s="155"/>
      <c r="M2638" s="166"/>
    </row>
    <row r="2639" spans="2:13" s="137" customFormat="1">
      <c r="B2639" s="155"/>
      <c r="M2639" s="166"/>
    </row>
    <row r="2640" spans="2:13" s="137" customFormat="1">
      <c r="B2640" s="155"/>
      <c r="M2640" s="166"/>
    </row>
    <row r="2641" spans="2:13" s="137" customFormat="1">
      <c r="B2641" s="155"/>
      <c r="M2641" s="166"/>
    </row>
    <row r="2642" spans="2:13" s="137" customFormat="1">
      <c r="B2642" s="155"/>
      <c r="M2642" s="166"/>
    </row>
    <row r="2643" spans="2:13" s="137" customFormat="1">
      <c r="B2643" s="155"/>
      <c r="M2643" s="166"/>
    </row>
    <row r="2644" spans="2:13" s="137" customFormat="1">
      <c r="B2644" s="155"/>
      <c r="M2644" s="166"/>
    </row>
    <row r="2645" spans="2:13" s="137" customFormat="1">
      <c r="B2645" s="155"/>
      <c r="M2645" s="166"/>
    </row>
    <row r="2646" spans="2:13" s="137" customFormat="1">
      <c r="B2646" s="155"/>
      <c r="M2646" s="166"/>
    </row>
    <row r="2647" spans="2:13" s="137" customFormat="1">
      <c r="B2647" s="155"/>
      <c r="M2647" s="166"/>
    </row>
    <row r="2648" spans="2:13" s="137" customFormat="1">
      <c r="B2648" s="155"/>
      <c r="M2648" s="166"/>
    </row>
    <row r="2649" spans="2:13" s="137" customFormat="1">
      <c r="B2649" s="155"/>
      <c r="M2649" s="166"/>
    </row>
    <row r="2650" spans="2:13" s="137" customFormat="1">
      <c r="B2650" s="155"/>
      <c r="M2650" s="166"/>
    </row>
    <row r="2651" spans="2:13" s="137" customFormat="1">
      <c r="B2651" s="155"/>
      <c r="M2651" s="166"/>
    </row>
    <row r="2652" spans="2:13" s="137" customFormat="1">
      <c r="B2652" s="155"/>
      <c r="M2652" s="166"/>
    </row>
    <row r="2653" spans="2:13" s="137" customFormat="1">
      <c r="B2653" s="155"/>
      <c r="M2653" s="166"/>
    </row>
    <row r="2654" spans="2:13" s="137" customFormat="1">
      <c r="B2654" s="155"/>
      <c r="M2654" s="166"/>
    </row>
    <row r="2655" spans="2:13" s="137" customFormat="1">
      <c r="B2655" s="155"/>
      <c r="M2655" s="166"/>
    </row>
    <row r="2656" spans="2:13" s="137" customFormat="1">
      <c r="B2656" s="155"/>
      <c r="M2656" s="166"/>
    </row>
    <row r="2657" spans="2:13" s="137" customFormat="1">
      <c r="B2657" s="155"/>
      <c r="M2657" s="166"/>
    </row>
    <row r="2658" spans="2:13" s="137" customFormat="1">
      <c r="B2658" s="155"/>
      <c r="M2658" s="166"/>
    </row>
    <row r="2659" spans="2:13" s="137" customFormat="1">
      <c r="B2659" s="155"/>
      <c r="M2659" s="166"/>
    </row>
    <row r="2660" spans="2:13" s="137" customFormat="1">
      <c r="B2660" s="155"/>
      <c r="M2660" s="166"/>
    </row>
    <row r="2661" spans="2:13" s="137" customFormat="1">
      <c r="B2661" s="155"/>
      <c r="M2661" s="166"/>
    </row>
    <row r="2662" spans="2:13" s="137" customFormat="1">
      <c r="B2662" s="155"/>
      <c r="M2662" s="166"/>
    </row>
    <row r="2663" spans="2:13" s="137" customFormat="1">
      <c r="B2663" s="155"/>
      <c r="M2663" s="166"/>
    </row>
    <row r="2664" spans="2:13" s="137" customFormat="1">
      <c r="B2664" s="155"/>
      <c r="M2664" s="166"/>
    </row>
    <row r="2665" spans="2:13" s="137" customFormat="1">
      <c r="B2665" s="155"/>
      <c r="M2665" s="166"/>
    </row>
    <row r="2666" spans="2:13" s="137" customFormat="1">
      <c r="B2666" s="155"/>
      <c r="M2666" s="166"/>
    </row>
    <row r="2667" spans="2:13" s="137" customFormat="1">
      <c r="B2667" s="155"/>
      <c r="M2667" s="166"/>
    </row>
    <row r="2668" spans="2:13" s="137" customFormat="1">
      <c r="B2668" s="155"/>
      <c r="M2668" s="166"/>
    </row>
    <row r="2669" spans="2:13" s="137" customFormat="1">
      <c r="B2669" s="155"/>
      <c r="M2669" s="166"/>
    </row>
    <row r="2670" spans="2:13" s="137" customFormat="1">
      <c r="B2670" s="155"/>
      <c r="M2670" s="166"/>
    </row>
    <row r="2671" spans="2:13" s="137" customFormat="1">
      <c r="B2671" s="155"/>
      <c r="M2671" s="166"/>
    </row>
    <row r="2672" spans="2:13" s="137" customFormat="1">
      <c r="B2672" s="155"/>
      <c r="M2672" s="166"/>
    </row>
    <row r="2673" spans="2:13" s="137" customFormat="1">
      <c r="B2673" s="155"/>
      <c r="M2673" s="166"/>
    </row>
    <row r="2674" spans="2:13" s="137" customFormat="1">
      <c r="B2674" s="155"/>
      <c r="M2674" s="166"/>
    </row>
    <row r="2675" spans="2:13" s="137" customFormat="1">
      <c r="B2675" s="155"/>
      <c r="M2675" s="166"/>
    </row>
    <row r="2676" spans="2:13" s="137" customFormat="1">
      <c r="B2676" s="155"/>
      <c r="M2676" s="166"/>
    </row>
    <row r="2677" spans="2:13" s="137" customFormat="1">
      <c r="B2677" s="155"/>
      <c r="M2677" s="166"/>
    </row>
    <row r="2678" spans="2:13" s="137" customFormat="1">
      <c r="B2678" s="155"/>
      <c r="M2678" s="166"/>
    </row>
    <row r="2679" spans="2:13" s="137" customFormat="1">
      <c r="B2679" s="155"/>
      <c r="M2679" s="166"/>
    </row>
    <row r="2680" spans="2:13" s="137" customFormat="1">
      <c r="B2680" s="155"/>
      <c r="M2680" s="166"/>
    </row>
    <row r="2681" spans="2:13" s="137" customFormat="1">
      <c r="B2681" s="155"/>
      <c r="M2681" s="166"/>
    </row>
    <row r="2682" spans="2:13" s="137" customFormat="1">
      <c r="B2682" s="155"/>
      <c r="M2682" s="166"/>
    </row>
    <row r="2683" spans="2:13" s="137" customFormat="1">
      <c r="B2683" s="155"/>
      <c r="M2683" s="166"/>
    </row>
    <row r="2684" spans="2:13" s="137" customFormat="1">
      <c r="B2684" s="155"/>
      <c r="M2684" s="166"/>
    </row>
    <row r="2685" spans="2:13" s="137" customFormat="1">
      <c r="B2685" s="155"/>
      <c r="M2685" s="166"/>
    </row>
    <row r="2686" spans="2:13" s="137" customFormat="1">
      <c r="B2686" s="155"/>
      <c r="M2686" s="166"/>
    </row>
    <row r="2687" spans="2:13" s="137" customFormat="1">
      <c r="B2687" s="155"/>
      <c r="M2687" s="166"/>
    </row>
    <row r="2688" spans="2:13" s="137" customFormat="1">
      <c r="B2688" s="155"/>
      <c r="M2688" s="166"/>
    </row>
    <row r="2689" spans="2:13" s="137" customFormat="1">
      <c r="B2689" s="155"/>
      <c r="M2689" s="166"/>
    </row>
    <row r="2690" spans="2:13" s="137" customFormat="1">
      <c r="B2690" s="155"/>
      <c r="M2690" s="166"/>
    </row>
    <row r="2691" spans="2:13" s="137" customFormat="1">
      <c r="B2691" s="155"/>
      <c r="M2691" s="166"/>
    </row>
    <row r="2692" spans="2:13" s="137" customFormat="1">
      <c r="B2692" s="155"/>
      <c r="M2692" s="166"/>
    </row>
    <row r="2693" spans="2:13" s="137" customFormat="1">
      <c r="B2693" s="155"/>
      <c r="M2693" s="166"/>
    </row>
    <row r="2694" spans="2:13" s="137" customFormat="1">
      <c r="B2694" s="155"/>
      <c r="M2694" s="166"/>
    </row>
    <row r="2695" spans="2:13" s="137" customFormat="1">
      <c r="B2695" s="155"/>
      <c r="M2695" s="166"/>
    </row>
    <row r="2696" spans="2:13" s="137" customFormat="1">
      <c r="B2696" s="155"/>
      <c r="M2696" s="166"/>
    </row>
    <row r="2697" spans="2:13" s="137" customFormat="1">
      <c r="B2697" s="155"/>
      <c r="M2697" s="166"/>
    </row>
    <row r="2698" spans="2:13" s="137" customFormat="1">
      <c r="B2698" s="155"/>
      <c r="M2698" s="166"/>
    </row>
    <row r="2699" spans="2:13" s="137" customFormat="1">
      <c r="B2699" s="155"/>
      <c r="M2699" s="166"/>
    </row>
    <row r="2700" spans="2:13" s="137" customFormat="1">
      <c r="B2700" s="155"/>
      <c r="M2700" s="166"/>
    </row>
    <row r="2701" spans="2:13" s="137" customFormat="1">
      <c r="B2701" s="155"/>
      <c r="M2701" s="166"/>
    </row>
    <row r="2702" spans="2:13" s="137" customFormat="1">
      <c r="B2702" s="155"/>
      <c r="M2702" s="166"/>
    </row>
    <row r="2703" spans="2:13" s="137" customFormat="1">
      <c r="B2703" s="155"/>
      <c r="M2703" s="166"/>
    </row>
    <row r="2704" spans="2:13" s="137" customFormat="1">
      <c r="B2704" s="155"/>
      <c r="M2704" s="166"/>
    </row>
    <row r="2705" spans="2:13" s="137" customFormat="1">
      <c r="B2705" s="155"/>
      <c r="M2705" s="166"/>
    </row>
    <row r="2706" spans="2:13" s="137" customFormat="1">
      <c r="B2706" s="155"/>
      <c r="M2706" s="166"/>
    </row>
    <row r="2707" spans="2:13" s="137" customFormat="1">
      <c r="B2707" s="155"/>
      <c r="M2707" s="166"/>
    </row>
    <row r="2708" spans="2:13" s="137" customFormat="1">
      <c r="B2708" s="155"/>
      <c r="M2708" s="166"/>
    </row>
    <row r="2709" spans="2:13" s="137" customFormat="1">
      <c r="B2709" s="155"/>
      <c r="M2709" s="166"/>
    </row>
    <row r="2710" spans="2:13" s="137" customFormat="1">
      <c r="B2710" s="155"/>
      <c r="M2710" s="166"/>
    </row>
    <row r="2711" spans="2:13" s="137" customFormat="1">
      <c r="B2711" s="155"/>
      <c r="M2711" s="166"/>
    </row>
    <row r="2712" spans="2:13" s="137" customFormat="1">
      <c r="B2712" s="155"/>
      <c r="M2712" s="166"/>
    </row>
    <row r="2713" spans="2:13" s="137" customFormat="1">
      <c r="B2713" s="155"/>
      <c r="M2713" s="166"/>
    </row>
    <row r="2714" spans="2:13" s="137" customFormat="1">
      <c r="B2714" s="155"/>
      <c r="M2714" s="166"/>
    </row>
    <row r="2715" spans="2:13" s="137" customFormat="1">
      <c r="B2715" s="155"/>
      <c r="M2715" s="166"/>
    </row>
    <row r="2716" spans="2:13" s="137" customFormat="1">
      <c r="B2716" s="155"/>
      <c r="M2716" s="166"/>
    </row>
    <row r="2717" spans="2:13" s="137" customFormat="1">
      <c r="B2717" s="155"/>
      <c r="M2717" s="166"/>
    </row>
    <row r="2718" spans="2:13" s="137" customFormat="1">
      <c r="B2718" s="155"/>
      <c r="M2718" s="166"/>
    </row>
    <row r="2719" spans="2:13" s="137" customFormat="1">
      <c r="B2719" s="155"/>
      <c r="M2719" s="166"/>
    </row>
    <row r="2720" spans="2:13" s="137" customFormat="1">
      <c r="B2720" s="155"/>
      <c r="M2720" s="166"/>
    </row>
    <row r="2721" spans="2:13" s="137" customFormat="1">
      <c r="B2721" s="155"/>
      <c r="M2721" s="166"/>
    </row>
    <row r="2722" spans="2:13" s="137" customFormat="1">
      <c r="B2722" s="155"/>
      <c r="M2722" s="166"/>
    </row>
    <row r="2723" spans="2:13" s="137" customFormat="1">
      <c r="B2723" s="155"/>
      <c r="M2723" s="166"/>
    </row>
    <row r="2724" spans="2:13" s="137" customFormat="1">
      <c r="B2724" s="155"/>
      <c r="M2724" s="166"/>
    </row>
    <row r="2725" spans="2:13" s="137" customFormat="1">
      <c r="B2725" s="155"/>
      <c r="M2725" s="166"/>
    </row>
    <row r="2726" spans="2:13" s="137" customFormat="1">
      <c r="B2726" s="155"/>
      <c r="M2726" s="166"/>
    </row>
    <row r="2727" spans="2:13" s="137" customFormat="1">
      <c r="B2727" s="155"/>
      <c r="M2727" s="166"/>
    </row>
    <row r="2728" spans="2:13" s="137" customFormat="1">
      <c r="B2728" s="155"/>
      <c r="M2728" s="166"/>
    </row>
    <row r="2729" spans="2:13" s="137" customFormat="1">
      <c r="B2729" s="155"/>
      <c r="M2729" s="166"/>
    </row>
    <row r="2730" spans="2:13" s="137" customFormat="1">
      <c r="B2730" s="155"/>
      <c r="M2730" s="166"/>
    </row>
    <row r="2731" spans="2:13" s="137" customFormat="1">
      <c r="B2731" s="155"/>
      <c r="M2731" s="166"/>
    </row>
    <row r="2732" spans="2:13" s="137" customFormat="1">
      <c r="B2732" s="155"/>
      <c r="M2732" s="166"/>
    </row>
    <row r="2733" spans="2:13" s="137" customFormat="1">
      <c r="B2733" s="155"/>
      <c r="M2733" s="166"/>
    </row>
    <row r="2734" spans="2:13" s="137" customFormat="1">
      <c r="B2734" s="155"/>
      <c r="M2734" s="166"/>
    </row>
    <row r="2735" spans="2:13" s="137" customFormat="1">
      <c r="B2735" s="155"/>
      <c r="M2735" s="166"/>
    </row>
    <row r="2736" spans="2:13" s="137" customFormat="1">
      <c r="B2736" s="155"/>
      <c r="M2736" s="166"/>
    </row>
    <row r="2737" spans="2:13" s="137" customFormat="1">
      <c r="B2737" s="155"/>
      <c r="M2737" s="166"/>
    </row>
    <row r="2738" spans="2:13" s="137" customFormat="1">
      <c r="B2738" s="155"/>
      <c r="M2738" s="166"/>
    </row>
    <row r="2739" spans="2:13" s="137" customFormat="1">
      <c r="B2739" s="155"/>
      <c r="M2739" s="166"/>
    </row>
    <row r="2740" spans="2:13" s="137" customFormat="1">
      <c r="B2740" s="155"/>
      <c r="M2740" s="166"/>
    </row>
    <row r="2741" spans="2:13" s="137" customFormat="1">
      <c r="B2741" s="155"/>
      <c r="M2741" s="166"/>
    </row>
    <row r="2742" spans="2:13" s="137" customFormat="1">
      <c r="B2742" s="155"/>
      <c r="M2742" s="166"/>
    </row>
    <row r="2743" spans="2:13" s="137" customFormat="1">
      <c r="B2743" s="155"/>
      <c r="M2743" s="166"/>
    </row>
    <row r="2744" spans="2:13" s="137" customFormat="1">
      <c r="B2744" s="155"/>
      <c r="M2744" s="166"/>
    </row>
    <row r="2745" spans="2:13" s="137" customFormat="1">
      <c r="B2745" s="155"/>
      <c r="M2745" s="166"/>
    </row>
    <row r="2746" spans="2:13" s="137" customFormat="1">
      <c r="B2746" s="155"/>
      <c r="M2746" s="166"/>
    </row>
    <row r="2747" spans="2:13" s="137" customFormat="1">
      <c r="B2747" s="155"/>
      <c r="M2747" s="166"/>
    </row>
    <row r="2748" spans="2:13" s="137" customFormat="1">
      <c r="B2748" s="155"/>
      <c r="M2748" s="166"/>
    </row>
    <row r="2749" spans="2:13" s="137" customFormat="1">
      <c r="B2749" s="155"/>
      <c r="M2749" s="166"/>
    </row>
    <row r="2750" spans="2:13" s="137" customFormat="1">
      <c r="B2750" s="155"/>
      <c r="M2750" s="166"/>
    </row>
    <row r="2751" spans="2:13" s="137" customFormat="1">
      <c r="B2751" s="155"/>
      <c r="M2751" s="166"/>
    </row>
    <row r="2752" spans="2:13" s="137" customFormat="1">
      <c r="B2752" s="155"/>
      <c r="M2752" s="166"/>
    </row>
    <row r="2753" spans="2:13" s="137" customFormat="1">
      <c r="B2753" s="155"/>
      <c r="M2753" s="166"/>
    </row>
    <row r="2754" spans="2:13" s="137" customFormat="1">
      <c r="B2754" s="155"/>
      <c r="M2754" s="166"/>
    </row>
    <row r="2755" spans="2:13" s="137" customFormat="1">
      <c r="B2755" s="155"/>
      <c r="M2755" s="166"/>
    </row>
    <row r="2756" spans="2:13" s="137" customFormat="1">
      <c r="B2756" s="155"/>
      <c r="M2756" s="166"/>
    </row>
    <row r="2757" spans="2:13" s="137" customFormat="1">
      <c r="B2757" s="155"/>
      <c r="M2757" s="166"/>
    </row>
    <row r="2758" spans="2:13" s="137" customFormat="1">
      <c r="B2758" s="155"/>
      <c r="M2758" s="166"/>
    </row>
    <row r="2759" spans="2:13" s="137" customFormat="1">
      <c r="B2759" s="155"/>
      <c r="M2759" s="166"/>
    </row>
    <row r="2760" spans="2:13" s="137" customFormat="1">
      <c r="B2760" s="155"/>
      <c r="M2760" s="166"/>
    </row>
    <row r="2761" spans="2:13" s="137" customFormat="1">
      <c r="B2761" s="155"/>
      <c r="M2761" s="166"/>
    </row>
    <row r="2762" spans="2:13" s="137" customFormat="1">
      <c r="B2762" s="155"/>
      <c r="M2762" s="166"/>
    </row>
    <row r="2763" spans="2:13" s="137" customFormat="1">
      <c r="B2763" s="155"/>
      <c r="M2763" s="166"/>
    </row>
    <row r="2764" spans="2:13" s="137" customFormat="1">
      <c r="B2764" s="155"/>
      <c r="M2764" s="166"/>
    </row>
    <row r="2765" spans="2:13" s="137" customFormat="1">
      <c r="B2765" s="155"/>
      <c r="M2765" s="166"/>
    </row>
    <row r="2766" spans="2:13" s="137" customFormat="1">
      <c r="B2766" s="155"/>
      <c r="M2766" s="166"/>
    </row>
    <row r="2767" spans="2:13" s="137" customFormat="1">
      <c r="B2767" s="155"/>
      <c r="M2767" s="166"/>
    </row>
    <row r="2768" spans="2:13" s="137" customFormat="1">
      <c r="B2768" s="155"/>
      <c r="M2768" s="166"/>
    </row>
    <row r="2769" spans="2:13" s="137" customFormat="1">
      <c r="B2769" s="155"/>
      <c r="M2769" s="166"/>
    </row>
    <row r="2770" spans="2:13" s="137" customFormat="1">
      <c r="B2770" s="155"/>
      <c r="M2770" s="166"/>
    </row>
    <row r="2771" spans="2:13" s="137" customFormat="1">
      <c r="B2771" s="155"/>
      <c r="M2771" s="166"/>
    </row>
    <row r="2772" spans="2:13" s="137" customFormat="1">
      <c r="B2772" s="155"/>
      <c r="M2772" s="166"/>
    </row>
    <row r="2773" spans="2:13" s="137" customFormat="1">
      <c r="B2773" s="155"/>
      <c r="M2773" s="166"/>
    </row>
    <row r="2774" spans="2:13" s="137" customFormat="1">
      <c r="B2774" s="155"/>
      <c r="M2774" s="166"/>
    </row>
    <row r="2775" spans="2:13" s="137" customFormat="1">
      <c r="B2775" s="155"/>
      <c r="M2775" s="166"/>
    </row>
    <row r="2776" spans="2:13" s="137" customFormat="1">
      <c r="B2776" s="155"/>
      <c r="M2776" s="166"/>
    </row>
    <row r="2777" spans="2:13" s="137" customFormat="1">
      <c r="B2777" s="155"/>
      <c r="M2777" s="166"/>
    </row>
    <row r="2778" spans="2:13" s="137" customFormat="1">
      <c r="B2778" s="155"/>
      <c r="M2778" s="166"/>
    </row>
    <row r="2779" spans="2:13" s="137" customFormat="1">
      <c r="B2779" s="155"/>
      <c r="M2779" s="166"/>
    </row>
    <row r="2780" spans="2:13" s="137" customFormat="1">
      <c r="B2780" s="155"/>
      <c r="M2780" s="166"/>
    </row>
    <row r="2781" spans="2:13" s="137" customFormat="1">
      <c r="B2781" s="155"/>
      <c r="M2781" s="166"/>
    </row>
    <row r="2782" spans="2:13" s="137" customFormat="1">
      <c r="B2782" s="155"/>
      <c r="M2782" s="166"/>
    </row>
    <row r="2783" spans="2:13" s="137" customFormat="1">
      <c r="B2783" s="155"/>
      <c r="M2783" s="166"/>
    </row>
    <row r="2784" spans="2:13" s="137" customFormat="1">
      <c r="B2784" s="155"/>
      <c r="M2784" s="166"/>
    </row>
    <row r="2785" spans="2:13" s="137" customFormat="1">
      <c r="B2785" s="155"/>
      <c r="M2785" s="166"/>
    </row>
    <row r="2786" spans="2:13" s="137" customFormat="1">
      <c r="B2786" s="155"/>
      <c r="M2786" s="166"/>
    </row>
    <row r="2787" spans="2:13" s="137" customFormat="1">
      <c r="B2787" s="155"/>
      <c r="M2787" s="166"/>
    </row>
    <row r="2788" spans="2:13" s="137" customFormat="1">
      <c r="B2788" s="155"/>
      <c r="M2788" s="166"/>
    </row>
    <row r="2789" spans="2:13" s="137" customFormat="1">
      <c r="B2789" s="155"/>
      <c r="M2789" s="166"/>
    </row>
    <row r="2790" spans="2:13" s="137" customFormat="1">
      <c r="B2790" s="155"/>
      <c r="M2790" s="166"/>
    </row>
    <row r="2791" spans="2:13" s="137" customFormat="1">
      <c r="B2791" s="155"/>
      <c r="M2791" s="166"/>
    </row>
    <row r="2792" spans="2:13" s="137" customFormat="1">
      <c r="B2792" s="155"/>
      <c r="M2792" s="166"/>
    </row>
    <row r="2793" spans="2:13" s="137" customFormat="1">
      <c r="B2793" s="155"/>
      <c r="M2793" s="166"/>
    </row>
    <row r="2794" spans="2:13" s="137" customFormat="1">
      <c r="B2794" s="155"/>
      <c r="M2794" s="166"/>
    </row>
    <row r="2795" spans="2:13" s="137" customFormat="1">
      <c r="B2795" s="155"/>
      <c r="M2795" s="166"/>
    </row>
    <row r="2796" spans="2:13" s="137" customFormat="1">
      <c r="B2796" s="155"/>
      <c r="M2796" s="166"/>
    </row>
    <row r="2797" spans="2:13" s="137" customFormat="1">
      <c r="B2797" s="155"/>
      <c r="M2797" s="166"/>
    </row>
    <row r="2798" spans="2:13" s="137" customFormat="1">
      <c r="B2798" s="155"/>
      <c r="M2798" s="166"/>
    </row>
    <row r="2799" spans="2:13" s="137" customFormat="1">
      <c r="B2799" s="155"/>
      <c r="M2799" s="166"/>
    </row>
    <row r="2800" spans="2:13" s="137" customFormat="1">
      <c r="B2800" s="155"/>
      <c r="M2800" s="166"/>
    </row>
    <row r="2801" spans="2:13" s="137" customFormat="1">
      <c r="B2801" s="155"/>
      <c r="M2801" s="166"/>
    </row>
    <row r="2802" spans="2:13" s="137" customFormat="1">
      <c r="B2802" s="155"/>
      <c r="M2802" s="166"/>
    </row>
    <row r="2803" spans="2:13" s="137" customFormat="1">
      <c r="B2803" s="155"/>
      <c r="M2803" s="166"/>
    </row>
    <row r="2804" spans="2:13" s="137" customFormat="1">
      <c r="B2804" s="155"/>
      <c r="M2804" s="166"/>
    </row>
    <row r="2805" spans="2:13" s="137" customFormat="1">
      <c r="B2805" s="155"/>
      <c r="M2805" s="166"/>
    </row>
    <row r="2806" spans="2:13" s="137" customFormat="1">
      <c r="B2806" s="155"/>
      <c r="M2806" s="166"/>
    </row>
    <row r="2807" spans="2:13" s="137" customFormat="1">
      <c r="B2807" s="155"/>
      <c r="M2807" s="166"/>
    </row>
    <row r="2808" spans="2:13" s="137" customFormat="1">
      <c r="B2808" s="155"/>
      <c r="M2808" s="166"/>
    </row>
    <row r="2809" spans="2:13" s="137" customFormat="1">
      <c r="B2809" s="155"/>
      <c r="M2809" s="166"/>
    </row>
    <row r="2810" spans="2:13" s="137" customFormat="1">
      <c r="B2810" s="155"/>
      <c r="M2810" s="166"/>
    </row>
    <row r="2811" spans="2:13" s="137" customFormat="1">
      <c r="B2811" s="155"/>
      <c r="M2811" s="166"/>
    </row>
    <row r="2812" spans="2:13" s="137" customFormat="1">
      <c r="B2812" s="155"/>
      <c r="M2812" s="166"/>
    </row>
    <row r="2813" spans="2:13" s="137" customFormat="1">
      <c r="B2813" s="155"/>
      <c r="M2813" s="166"/>
    </row>
    <row r="2814" spans="2:13" s="137" customFormat="1">
      <c r="B2814" s="155"/>
      <c r="M2814" s="166"/>
    </row>
    <row r="2815" spans="2:13" s="137" customFormat="1">
      <c r="B2815" s="155"/>
      <c r="M2815" s="166"/>
    </row>
    <row r="2816" spans="2:13" s="137" customFormat="1">
      <c r="B2816" s="155"/>
      <c r="M2816" s="166"/>
    </row>
    <row r="2817" spans="2:13" s="137" customFormat="1">
      <c r="B2817" s="155"/>
      <c r="M2817" s="166"/>
    </row>
    <row r="2818" spans="2:13" s="137" customFormat="1">
      <c r="B2818" s="155"/>
      <c r="M2818" s="166"/>
    </row>
    <row r="2819" spans="2:13" s="137" customFormat="1">
      <c r="B2819" s="155"/>
      <c r="M2819" s="166"/>
    </row>
    <row r="2820" spans="2:13" s="137" customFormat="1">
      <c r="B2820" s="155"/>
      <c r="M2820" s="166"/>
    </row>
    <row r="2821" spans="2:13" s="137" customFormat="1">
      <c r="B2821" s="155"/>
      <c r="M2821" s="166"/>
    </row>
    <row r="2822" spans="2:13" s="137" customFormat="1">
      <c r="B2822" s="155"/>
      <c r="M2822" s="166"/>
    </row>
    <row r="2823" spans="2:13" s="137" customFormat="1">
      <c r="B2823" s="155"/>
      <c r="M2823" s="166"/>
    </row>
    <row r="2824" spans="2:13" s="137" customFormat="1">
      <c r="B2824" s="155"/>
      <c r="M2824" s="166"/>
    </row>
    <row r="2825" spans="2:13" s="137" customFormat="1">
      <c r="B2825" s="155"/>
      <c r="M2825" s="166"/>
    </row>
    <row r="2826" spans="2:13" s="137" customFormat="1">
      <c r="B2826" s="155"/>
      <c r="M2826" s="166"/>
    </row>
    <row r="2827" spans="2:13" s="137" customFormat="1">
      <c r="B2827" s="155"/>
      <c r="M2827" s="166"/>
    </row>
    <row r="2828" spans="2:13" s="137" customFormat="1">
      <c r="B2828" s="155"/>
      <c r="M2828" s="166"/>
    </row>
    <row r="2829" spans="2:13" s="137" customFormat="1">
      <c r="B2829" s="155"/>
      <c r="M2829" s="166"/>
    </row>
    <row r="2830" spans="2:13" s="137" customFormat="1">
      <c r="B2830" s="155"/>
      <c r="M2830" s="166"/>
    </row>
    <row r="2831" spans="2:13" s="137" customFormat="1">
      <c r="B2831" s="155"/>
      <c r="M2831" s="166"/>
    </row>
    <row r="2832" spans="2:13" s="137" customFormat="1">
      <c r="B2832" s="155"/>
      <c r="M2832" s="166"/>
    </row>
    <row r="2833" spans="1:13" s="137" customFormat="1">
      <c r="B2833" s="155"/>
      <c r="M2833" s="166"/>
    </row>
    <row r="2834" spans="1:13">
      <c r="A2834" s="137"/>
    </row>
  </sheetData>
  <printOptions horizontalCentered="1"/>
  <pageMargins left="0.25" right="0.25" top="0.46" bottom="0.28000000000000003" header="0.25" footer="0.22"/>
  <pageSetup scale="70" fitToHeight="30" orientation="landscape" r:id="rId1"/>
  <headerFooter alignWithMargins="0"/>
  <rowBreaks count="17" manualBreakCount="17">
    <brk id="44" max="16383" man="1"/>
    <brk id="64" max="16383" man="1"/>
    <brk id="95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79" max="16383" man="1"/>
    <brk id="521" max="16383" man="1"/>
    <brk id="574" max="16383" man="1"/>
    <brk id="622" max="16383" man="1"/>
    <brk id="676" max="16383" man="1"/>
    <brk id="71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7"/>
  <sheetViews>
    <sheetView workbookViewId="0">
      <selection activeCell="A3" sqref="A3"/>
    </sheetView>
  </sheetViews>
  <sheetFormatPr defaultRowHeight="12.75"/>
  <cols>
    <col min="1" max="1" width="2" bestFit="1" customWidth="1"/>
    <col min="2" max="2" width="9.140625" style="245"/>
    <col min="3" max="3" width="49.28515625" bestFit="1" customWidth="1"/>
  </cols>
  <sheetData>
    <row r="3" spans="1:3">
      <c r="A3" s="235"/>
      <c r="B3" s="239">
        <v>200</v>
      </c>
      <c r="C3" s="235" t="s">
        <v>195</v>
      </c>
    </row>
    <row r="4" spans="1:3">
      <c r="A4" s="235"/>
      <c r="B4" s="239">
        <v>230</v>
      </c>
      <c r="C4" s="235" t="s">
        <v>196</v>
      </c>
    </row>
    <row r="5" spans="1:3">
      <c r="A5" s="235"/>
      <c r="B5" s="239">
        <v>240</v>
      </c>
      <c r="C5" s="235" t="s">
        <v>606</v>
      </c>
    </row>
    <row r="6" spans="1:3">
      <c r="A6" s="235"/>
      <c r="B6" s="239">
        <v>241</v>
      </c>
      <c r="C6" s="235" t="s">
        <v>198</v>
      </c>
    </row>
    <row r="7" spans="1:3">
      <c r="A7" s="235"/>
      <c r="B7" s="239">
        <v>340</v>
      </c>
      <c r="C7" s="235" t="s">
        <v>201</v>
      </c>
    </row>
    <row r="8" spans="1:3">
      <c r="A8" s="235"/>
      <c r="B8" s="239">
        <v>344</v>
      </c>
      <c r="C8" s="235" t="s">
        <v>607</v>
      </c>
    </row>
    <row r="9" spans="1:3">
      <c r="A9" s="235"/>
      <c r="B9" s="239">
        <v>360</v>
      </c>
      <c r="C9" s="235" t="s">
        <v>82</v>
      </c>
    </row>
    <row r="10" spans="1:3">
      <c r="A10" s="235"/>
      <c r="B10" s="239">
        <v>361</v>
      </c>
      <c r="C10" s="235" t="s">
        <v>608</v>
      </c>
    </row>
    <row r="11" spans="1:3">
      <c r="A11" s="235"/>
      <c r="B11" s="239">
        <v>410</v>
      </c>
      <c r="C11" s="235" t="s">
        <v>609</v>
      </c>
    </row>
    <row r="12" spans="1:3">
      <c r="A12" s="235"/>
      <c r="B12" s="239">
        <v>430</v>
      </c>
      <c r="C12" s="235" t="s">
        <v>205</v>
      </c>
    </row>
    <row r="13" spans="1:3">
      <c r="A13" s="235"/>
      <c r="B13" s="239">
        <v>450</v>
      </c>
      <c r="C13" s="235" t="s">
        <v>199</v>
      </c>
    </row>
    <row r="14" spans="1:3">
      <c r="A14" s="235"/>
      <c r="B14" s="239">
        <v>452</v>
      </c>
      <c r="C14" s="235" t="s">
        <v>200</v>
      </c>
    </row>
    <row r="15" spans="1:3">
      <c r="A15" s="235"/>
      <c r="B15" s="239">
        <v>475</v>
      </c>
      <c r="C15" s="235" t="s">
        <v>610</v>
      </c>
    </row>
    <row r="16" spans="1:3">
      <c r="A16" s="235"/>
      <c r="B16" s="239">
        <v>480</v>
      </c>
      <c r="C16" s="235" t="s">
        <v>216</v>
      </c>
    </row>
    <row r="17" spans="1:4">
      <c r="A17" s="235"/>
      <c r="B17" s="239">
        <v>490</v>
      </c>
      <c r="C17" s="235" t="s">
        <v>611</v>
      </c>
    </row>
    <row r="18" spans="1:4">
      <c r="A18" s="235"/>
      <c r="B18" s="239">
        <v>491</v>
      </c>
      <c r="C18" s="235" t="s">
        <v>613</v>
      </c>
    </row>
    <row r="19" spans="1:4">
      <c r="A19" s="235"/>
      <c r="B19" s="239">
        <v>492</v>
      </c>
      <c r="C19" s="235" t="s">
        <v>614</v>
      </c>
    </row>
    <row r="20" spans="1:4">
      <c r="A20" s="235"/>
      <c r="B20" s="239">
        <v>493</v>
      </c>
      <c r="C20" s="235" t="s">
        <v>615</v>
      </c>
    </row>
    <row r="21" spans="1:4">
      <c r="A21" s="235"/>
      <c r="B21" s="239">
        <v>494</v>
      </c>
      <c r="C21" s="235" t="s">
        <v>616</v>
      </c>
    </row>
    <row r="22" spans="1:4">
      <c r="A22" s="235"/>
      <c r="B22" s="239">
        <v>498</v>
      </c>
      <c r="C22" s="235" t="s">
        <v>612</v>
      </c>
    </row>
    <row r="23" spans="1:4" ht="13.5" thickBot="1">
      <c r="A23" s="235"/>
      <c r="B23" s="239">
        <v>499</v>
      </c>
      <c r="C23" s="235" t="s">
        <v>617</v>
      </c>
    </row>
    <row r="24" spans="1:4">
      <c r="A24" s="235"/>
      <c r="B24" s="240">
        <v>510</v>
      </c>
      <c r="C24" s="234" t="s">
        <v>618</v>
      </c>
    </row>
    <row r="25" spans="1:4">
      <c r="A25" s="235"/>
      <c r="B25" s="233">
        <v>515</v>
      </c>
      <c r="C25" s="242" t="s">
        <v>619</v>
      </c>
    </row>
    <row r="26" spans="1:4">
      <c r="A26" s="235"/>
      <c r="B26" s="233">
        <v>520</v>
      </c>
      <c r="C26" s="242" t="s">
        <v>620</v>
      </c>
    </row>
    <row r="27" spans="1:4">
      <c r="A27" s="235"/>
      <c r="B27" s="233">
        <v>530</v>
      </c>
      <c r="C27" s="242" t="s">
        <v>621</v>
      </c>
      <c r="D27" s="243"/>
    </row>
    <row r="28" spans="1:4">
      <c r="A28" s="235"/>
      <c r="B28" s="233">
        <v>535</v>
      </c>
      <c r="C28" s="242" t="s">
        <v>597</v>
      </c>
      <c r="D28" s="243"/>
    </row>
    <row r="29" spans="1:4" ht="13.5" thickBot="1">
      <c r="A29" s="235"/>
      <c r="B29" s="241">
        <v>540</v>
      </c>
      <c r="C29" s="236" t="s">
        <v>622</v>
      </c>
      <c r="D29" s="243"/>
    </row>
    <row r="30" spans="1:4">
      <c r="A30" s="235"/>
      <c r="B30" s="239">
        <v>601</v>
      </c>
      <c r="C30" s="235" t="s">
        <v>218</v>
      </c>
      <c r="D30" s="243"/>
    </row>
    <row r="31" spans="1:4">
      <c r="A31" s="235"/>
      <c r="B31" s="239">
        <v>601</v>
      </c>
      <c r="C31" s="235" t="s">
        <v>623</v>
      </c>
      <c r="D31" s="243"/>
    </row>
    <row r="32" spans="1:4">
      <c r="A32" s="235"/>
      <c r="B32" s="239">
        <v>603</v>
      </c>
      <c r="C32" s="235" t="s">
        <v>624</v>
      </c>
      <c r="D32" s="243"/>
    </row>
    <row r="33" spans="1:5">
      <c r="A33" s="235"/>
      <c r="B33" s="239">
        <v>604</v>
      </c>
      <c r="C33" s="235" t="s">
        <v>221</v>
      </c>
      <c r="D33" s="243"/>
    </row>
    <row r="34" spans="1:5">
      <c r="A34" s="235"/>
      <c r="B34" s="239">
        <v>605</v>
      </c>
      <c r="C34" s="235" t="s">
        <v>594</v>
      </c>
      <c r="D34" s="243"/>
    </row>
    <row r="35" spans="1:5">
      <c r="A35" s="235"/>
      <c r="B35" s="239">
        <v>607</v>
      </c>
      <c r="C35" s="235" t="s">
        <v>224</v>
      </c>
      <c r="D35" s="246"/>
    </row>
    <row r="36" spans="1:5">
      <c r="A36" s="235"/>
      <c r="B36" s="239">
        <v>608</v>
      </c>
      <c r="C36" s="235" t="s">
        <v>225</v>
      </c>
      <c r="D36" s="246"/>
    </row>
    <row r="37" spans="1:5">
      <c r="A37" s="235"/>
      <c r="B37" s="239">
        <v>610</v>
      </c>
      <c r="C37" s="235" t="s">
        <v>625</v>
      </c>
      <c r="D37" s="243"/>
    </row>
    <row r="38" spans="1:5">
      <c r="A38" s="235"/>
      <c r="B38" s="239">
        <v>620</v>
      </c>
      <c r="C38" s="235" t="s">
        <v>626</v>
      </c>
      <c r="D38" s="243"/>
    </row>
    <row r="39" spans="1:5">
      <c r="A39" s="235"/>
      <c r="B39" s="239">
        <v>625</v>
      </c>
      <c r="C39" s="235" t="s">
        <v>627</v>
      </c>
      <c r="D39" s="243"/>
    </row>
    <row r="40" spans="1:5">
      <c r="A40" s="235"/>
      <c r="B40" s="239">
        <v>630</v>
      </c>
      <c r="C40" s="235" t="s">
        <v>628</v>
      </c>
      <c r="D40" s="243"/>
    </row>
    <row r="41" spans="1:5">
      <c r="A41" s="235"/>
      <c r="B41" s="239">
        <v>631</v>
      </c>
      <c r="C41" s="235" t="s">
        <v>629</v>
      </c>
      <c r="D41" s="243"/>
    </row>
    <row r="42" spans="1:5">
      <c r="A42" s="235"/>
      <c r="B42" s="239">
        <v>632</v>
      </c>
      <c r="C42" s="235" t="s">
        <v>630</v>
      </c>
      <c r="D42" s="243"/>
    </row>
    <row r="43" spans="1:5">
      <c r="A43" s="235"/>
      <c r="B43" s="239">
        <v>633</v>
      </c>
      <c r="C43" s="235" t="s">
        <v>631</v>
      </c>
      <c r="D43" s="246"/>
      <c r="E43" s="246"/>
    </row>
    <row r="44" spans="1:5">
      <c r="A44" s="235"/>
      <c r="B44" s="239">
        <v>634</v>
      </c>
      <c r="C44" s="235" t="s">
        <v>632</v>
      </c>
      <c r="D44" s="246"/>
      <c r="E44" s="246"/>
    </row>
    <row r="45" spans="1:5">
      <c r="A45" s="235"/>
      <c r="B45" s="239">
        <v>635</v>
      </c>
      <c r="C45" s="235" t="s">
        <v>633</v>
      </c>
      <c r="D45" s="246"/>
      <c r="E45" s="246"/>
    </row>
    <row r="46" spans="1:5">
      <c r="A46" s="235"/>
      <c r="B46" s="239">
        <v>636</v>
      </c>
      <c r="C46" s="235" t="s">
        <v>634</v>
      </c>
      <c r="D46" s="246"/>
      <c r="E46" s="246"/>
    </row>
    <row r="47" spans="1:5">
      <c r="A47" s="235"/>
      <c r="B47" s="239">
        <v>637</v>
      </c>
      <c r="C47" s="235" t="s">
        <v>635</v>
      </c>
      <c r="D47" s="246"/>
      <c r="E47" s="246"/>
    </row>
    <row r="48" spans="1:5">
      <c r="A48" s="235"/>
      <c r="B48" s="239">
        <v>650</v>
      </c>
      <c r="C48" s="235" t="s">
        <v>229</v>
      </c>
      <c r="D48" s="246"/>
      <c r="E48" s="246"/>
    </row>
    <row r="49" spans="1:5">
      <c r="A49" s="235"/>
      <c r="B49" s="239">
        <v>655</v>
      </c>
      <c r="C49" s="235" t="s">
        <v>228</v>
      </c>
      <c r="D49" s="243"/>
      <c r="E49" s="243"/>
    </row>
    <row r="50" spans="1:5">
      <c r="A50" s="235"/>
      <c r="B50" s="238">
        <v>660</v>
      </c>
      <c r="C50" s="237" t="s">
        <v>672</v>
      </c>
      <c r="D50" s="243"/>
      <c r="E50" s="243"/>
    </row>
    <row r="51" spans="1:5">
      <c r="A51" s="235"/>
      <c r="B51" s="239">
        <v>680</v>
      </c>
      <c r="C51" s="235" t="s">
        <v>278</v>
      </c>
      <c r="D51" s="243"/>
      <c r="E51" s="243"/>
    </row>
    <row r="52" spans="1:5">
      <c r="A52" s="235"/>
      <c r="B52" s="239">
        <v>690</v>
      </c>
      <c r="C52" s="235" t="s">
        <v>636</v>
      </c>
      <c r="D52" s="243"/>
      <c r="E52" s="243"/>
    </row>
    <row r="53" spans="1:5">
      <c r="A53" s="235"/>
      <c r="B53" s="239">
        <v>710</v>
      </c>
      <c r="C53" s="235" t="s">
        <v>637</v>
      </c>
      <c r="D53" s="243"/>
      <c r="E53" s="243"/>
    </row>
    <row r="54" spans="1:5">
      <c r="A54" s="235"/>
      <c r="B54" s="238">
        <v>711</v>
      </c>
      <c r="C54" s="237" t="s">
        <v>673</v>
      </c>
      <c r="D54" s="243"/>
      <c r="E54" s="243"/>
    </row>
    <row r="55" spans="1:5">
      <c r="A55" s="235"/>
      <c r="B55" s="238">
        <v>712</v>
      </c>
      <c r="C55" s="237" t="s">
        <v>674</v>
      </c>
      <c r="D55" s="243"/>
      <c r="E55" s="243"/>
    </row>
    <row r="56" spans="1:5">
      <c r="A56" s="235"/>
      <c r="B56" s="238">
        <v>713</v>
      </c>
      <c r="C56" s="237" t="s">
        <v>675</v>
      </c>
      <c r="D56" s="243"/>
      <c r="E56" s="243"/>
    </row>
    <row r="57" spans="1:5">
      <c r="A57" s="235"/>
      <c r="B57" s="238">
        <v>714</v>
      </c>
      <c r="C57" s="237" t="s">
        <v>676</v>
      </c>
      <c r="D57" s="243"/>
      <c r="E57" s="243"/>
    </row>
    <row r="58" spans="1:5">
      <c r="A58" s="235"/>
      <c r="B58" s="238">
        <v>715</v>
      </c>
      <c r="C58" s="237" t="s">
        <v>677</v>
      </c>
      <c r="D58" s="243"/>
      <c r="E58" s="243"/>
    </row>
    <row r="59" spans="1:5">
      <c r="A59" s="235"/>
      <c r="B59" s="239">
        <v>750</v>
      </c>
      <c r="C59" s="235" t="s">
        <v>638</v>
      </c>
    </row>
    <row r="60" spans="1:5">
      <c r="A60" s="235"/>
      <c r="B60" s="238">
        <v>751</v>
      </c>
      <c r="C60" s="237" t="s">
        <v>678</v>
      </c>
    </row>
    <row r="61" spans="1:5">
      <c r="A61" s="235"/>
      <c r="B61" s="238">
        <v>752</v>
      </c>
      <c r="C61" s="237" t="s">
        <v>679</v>
      </c>
    </row>
    <row r="62" spans="1:5">
      <c r="A62" s="235"/>
      <c r="B62" s="238">
        <v>753</v>
      </c>
      <c r="C62" s="237" t="s">
        <v>680</v>
      </c>
    </row>
    <row r="63" spans="1:5">
      <c r="A63" s="235"/>
      <c r="B63" s="238">
        <v>754</v>
      </c>
      <c r="C63" s="237" t="s">
        <v>681</v>
      </c>
    </row>
    <row r="64" spans="1:5">
      <c r="A64" s="235"/>
      <c r="B64" s="239">
        <v>810</v>
      </c>
      <c r="C64" s="235" t="s">
        <v>653</v>
      </c>
    </row>
    <row r="65" spans="1:3">
      <c r="A65" s="235"/>
      <c r="B65" s="239">
        <v>830</v>
      </c>
      <c r="C65" s="235" t="s">
        <v>639</v>
      </c>
    </row>
    <row r="66" spans="1:3">
      <c r="A66" s="235"/>
      <c r="B66" s="239">
        <v>845</v>
      </c>
      <c r="C66" s="235" t="s">
        <v>564</v>
      </c>
    </row>
    <row r="67" spans="1:3">
      <c r="A67" s="235"/>
      <c r="B67" s="239">
        <v>850</v>
      </c>
      <c r="C67" s="235" t="s">
        <v>640</v>
      </c>
    </row>
    <row r="68" spans="1:3">
      <c r="A68" s="235"/>
      <c r="B68" s="239">
        <v>865</v>
      </c>
      <c r="C68" s="235" t="s">
        <v>558</v>
      </c>
    </row>
    <row r="69" spans="1:3">
      <c r="A69" s="235"/>
      <c r="B69" s="239">
        <v>880</v>
      </c>
      <c r="C69" s="235" t="s">
        <v>641</v>
      </c>
    </row>
    <row r="70" spans="1:3">
      <c r="A70" s="235"/>
      <c r="B70" s="239">
        <v>881</v>
      </c>
      <c r="C70" s="235" t="s">
        <v>642</v>
      </c>
    </row>
    <row r="71" spans="1:3">
      <c r="A71" s="235"/>
      <c r="B71" s="239">
        <v>885</v>
      </c>
      <c r="C71" s="235" t="s">
        <v>643</v>
      </c>
    </row>
    <row r="72" spans="1:3">
      <c r="A72" s="235"/>
      <c r="B72" s="239">
        <v>890</v>
      </c>
      <c r="C72" s="235" t="s">
        <v>644</v>
      </c>
    </row>
    <row r="73" spans="1:3">
      <c r="A73" s="235"/>
      <c r="B73" s="238">
        <v>892</v>
      </c>
      <c r="C73" s="237" t="s">
        <v>682</v>
      </c>
    </row>
    <row r="74" spans="1:3">
      <c r="A74" s="235"/>
      <c r="B74" s="239">
        <v>898</v>
      </c>
      <c r="C74" s="235" t="s">
        <v>683</v>
      </c>
    </row>
    <row r="75" spans="1:3">
      <c r="A75" s="235"/>
      <c r="B75" s="239">
        <v>900</v>
      </c>
      <c r="C75" s="235" t="s">
        <v>645</v>
      </c>
    </row>
    <row r="76" spans="1:3">
      <c r="A76" s="235"/>
      <c r="B76" s="239">
        <v>960</v>
      </c>
      <c r="C76" s="235" t="s">
        <v>646</v>
      </c>
    </row>
    <row r="77" spans="1:3">
      <c r="A77" s="231"/>
      <c r="B77" s="244">
        <v>965</v>
      </c>
      <c r="C77" s="231" t="s">
        <v>647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chartofaccts</vt:lpstr>
      <vt:lpstr>CERTIFICATION-COVER</vt:lpstr>
      <vt:lpstr>NET POSITION</vt:lpstr>
      <vt:lpstr>REVENUE EXPENSES</vt:lpstr>
      <vt:lpstr>BUDGETARY COMPARISON</vt:lpstr>
      <vt:lpstr>CASH FLOW</vt:lpstr>
      <vt:lpstr>FIDUCIARY</vt:lpstr>
      <vt:lpstr>28-FIXED ASSETS</vt:lpstr>
      <vt:lpstr>29-Sched LTD Bal Sheet</vt:lpstr>
      <vt:lpstr>datasheet-balsheet</vt:lpstr>
      <vt:lpstr>datasheet-rev_expend_detail</vt:lpstr>
      <vt:lpstr>datasheet-rev_expend_summary</vt:lpstr>
      <vt:lpstr>FIDUCIARY CHANGES</vt:lpstr>
      <vt:lpstr>AGENCY</vt:lpstr>
      <vt:lpstr>REVENUE</vt:lpstr>
      <vt:lpstr>Expenditure Matrix</vt:lpstr>
      <vt:lpstr>COA</vt:lpstr>
      <vt:lpstr>'CASH FLOW'!Print_Area</vt:lpstr>
      <vt:lpstr>'CERTIFICATION-COVER'!Print_Area</vt:lpstr>
      <vt:lpstr>chartofaccts!Print_Area</vt:lpstr>
      <vt:lpstr>'datasheet-rev_expend_detail'!Print_Area</vt:lpstr>
      <vt:lpstr>'Expenditure Matrix'!Print_Area</vt:lpstr>
      <vt:lpstr>FIDUCIARY!Print_Area</vt:lpstr>
      <vt:lpstr>'FIDUCIARY CHANGES'!Print_Area</vt:lpstr>
      <vt:lpstr>'NET POSITION'!Print_Area</vt:lpstr>
      <vt:lpstr>REVENUE!Print_Area</vt:lpstr>
      <vt:lpstr>'REVENUE EXPENSES'!Print_Area</vt:lpstr>
      <vt:lpstr>'datasheet-rev_expend_detail'!Print_Titles</vt:lpstr>
      <vt:lpstr>'Expenditure Matrix'!Print_Titles</vt:lpstr>
      <vt:lpstr>'NET POSITION'!Print_Titles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Karlyn Shannon</dc:creator>
  <cp:lastModifiedBy>Paul Stone</cp:lastModifiedBy>
  <cp:lastPrinted>2017-02-07T00:18:29Z</cp:lastPrinted>
  <dcterms:created xsi:type="dcterms:W3CDTF">2002-09-30T15:27:05Z</dcterms:created>
  <dcterms:modified xsi:type="dcterms:W3CDTF">2017-06-19T22:00:28Z</dcterms:modified>
</cp:coreProperties>
</file>