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P:\S Drive Files\Safety Net\2022-23\Bulletins and Forms\Ready to Post\"/>
    </mc:Choice>
  </mc:AlternateContent>
  <xr:revisionPtr revIDLastSave="0" documentId="13_ncr:1_{EF27243C-38F0-48E8-8975-FE31C9438C46}" xr6:coauthVersionLast="47" xr6:coauthVersionMax="47" xr10:uidLastSave="{00000000-0000-0000-0000-000000000000}"/>
  <bookViews>
    <workbookView xWindow="-120" yWindow="-120" windowWidth="29040" windowHeight="17640" tabRatio="877" activeTab="1" xr2:uid="{00000000-000D-0000-FFFF-FFFF00000000}"/>
  </bookViews>
  <sheets>
    <sheet name="District List" sheetId="15" r:id="rId1"/>
    <sheet name="Regular SY Transportation" sheetId="1" r:id="rId2"/>
    <sheet name="RegSY Contracted Transportation" sheetId="11" r:id="rId3"/>
    <sheet name="ESY Transportation" sheetId="20" r:id="rId4"/>
    <sheet name="Reimbursement %" sheetId="16" state="hidden" r:id="rId5"/>
    <sheet name="21-22_F-196_Data" sheetId="19" state="hidden" r:id="rId6"/>
    <sheet name="21-22_To-From_Mileage" sheetId="18" state="hidden" r:id="rId7"/>
  </sheets>
  <definedNames>
    <definedName name="_xlnm._FilterDatabase" localSheetId="5" hidden="1">'21-22_F-196_Data'!$A$1:$H$311</definedName>
    <definedName name="_xlnm._FilterDatabase" localSheetId="6" hidden="1">'21-22_To-From_Mileage'!$A$1:$I$313</definedName>
    <definedName name="_xlnm._FilterDatabase" localSheetId="0" hidden="1">'District List'!$A$1:$B$309</definedName>
    <definedName name="_xlnm._FilterDatabase" localSheetId="4" hidden="1">'Reimbursement %'!$A$1:$C$286</definedName>
    <definedName name="_xlnm.Print_Area" localSheetId="2">'RegSY Contracted Transportation'!$A$1:$L$46</definedName>
    <definedName name="_xlnm.Print_Area" localSheetId="1">'Regular SY Transportation'!$A$1:$E$46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20" l="1"/>
  <c r="E31" i="1"/>
  <c r="E28" i="1"/>
  <c r="E27" i="1"/>
  <c r="E26" i="1"/>
  <c r="E25" i="1"/>
  <c r="E24" i="1"/>
  <c r="E23" i="1"/>
  <c r="H311" i="19"/>
  <c r="E311" i="19"/>
  <c r="D311" i="19"/>
  <c r="B4" i="20"/>
  <c r="D4" i="11"/>
  <c r="B4" i="1"/>
  <c r="H2" i="18"/>
  <c r="H3" i="18"/>
  <c r="H4" i="18"/>
  <c r="H5"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203" i="18"/>
  <c r="H204" i="18"/>
  <c r="H205" i="18"/>
  <c r="H206" i="18"/>
  <c r="H207" i="18"/>
  <c r="H208" i="18"/>
  <c r="H209" i="18"/>
  <c r="H210" i="18"/>
  <c r="H211" i="18"/>
  <c r="H212" i="18"/>
  <c r="H213" i="18"/>
  <c r="H214" i="18"/>
  <c r="H215" i="18"/>
  <c r="H216" i="18"/>
  <c r="H217" i="18"/>
  <c r="H218" i="18"/>
  <c r="H219" i="18"/>
  <c r="H220" i="18"/>
  <c r="H221" i="18"/>
  <c r="H222" i="18"/>
  <c r="H223" i="18"/>
  <c r="H224" i="18"/>
  <c r="H225" i="18"/>
  <c r="H226" i="18"/>
  <c r="H227" i="18"/>
  <c r="H228" i="18"/>
  <c r="H229" i="18"/>
  <c r="H230" i="18"/>
  <c r="H231" i="18"/>
  <c r="H232" i="18"/>
  <c r="H233" i="18"/>
  <c r="H234" i="18"/>
  <c r="H235" i="18"/>
  <c r="H236" i="18"/>
  <c r="H237" i="18"/>
  <c r="H238" i="18"/>
  <c r="H239" i="18"/>
  <c r="H240" i="18"/>
  <c r="H241" i="18"/>
  <c r="H242" i="18"/>
  <c r="H243" i="18"/>
  <c r="H244" i="18"/>
  <c r="H245" i="18"/>
  <c r="H246" i="18"/>
  <c r="H247" i="18"/>
  <c r="H248" i="18"/>
  <c r="H249" i="18"/>
  <c r="H250" i="18"/>
  <c r="H251" i="18"/>
  <c r="H252" i="18"/>
  <c r="H253" i="18"/>
  <c r="H254" i="18"/>
  <c r="H255" i="18"/>
  <c r="H256" i="18"/>
  <c r="H257" i="18"/>
  <c r="H258" i="18"/>
  <c r="H259" i="18"/>
  <c r="H260" i="18"/>
  <c r="H261" i="18"/>
  <c r="H262" i="18"/>
  <c r="H263" i="18"/>
  <c r="H264" i="18"/>
  <c r="H265" i="18"/>
  <c r="H266" i="18"/>
  <c r="H267" i="18"/>
  <c r="H268" i="18"/>
  <c r="H269" i="18"/>
  <c r="H270" i="18"/>
  <c r="H271" i="18"/>
  <c r="H272" i="18"/>
  <c r="H273" i="18"/>
  <c r="H274" i="18"/>
  <c r="H275" i="18"/>
  <c r="H276" i="18"/>
  <c r="H277" i="18"/>
  <c r="H278" i="18"/>
  <c r="H279" i="18"/>
  <c r="H280" i="18"/>
  <c r="H281" i="18"/>
  <c r="H282" i="18"/>
  <c r="H283" i="18"/>
  <c r="H284" i="18"/>
  <c r="H285" i="18"/>
  <c r="H286" i="18"/>
  <c r="H287" i="18"/>
  <c r="H288" i="18"/>
  <c r="H289" i="18"/>
  <c r="H290" i="18"/>
  <c r="H291" i="18"/>
  <c r="H292" i="18"/>
  <c r="H293" i="18"/>
  <c r="H294" i="18"/>
  <c r="H295" i="18"/>
  <c r="H296" i="18"/>
  <c r="H297" i="18"/>
  <c r="H298" i="18"/>
  <c r="H299" i="18"/>
  <c r="H300" i="18"/>
  <c r="H301" i="18"/>
  <c r="H302" i="18"/>
  <c r="H303" i="18"/>
  <c r="H304" i="18"/>
  <c r="H305" i="18"/>
  <c r="H306" i="18"/>
  <c r="H307" i="18"/>
  <c r="H308" i="18"/>
  <c r="H309" i="18"/>
  <c r="H310" i="18"/>
  <c r="H311" i="18"/>
  <c r="H312" i="18"/>
  <c r="H313" i="18"/>
  <c r="H314" i="18"/>
  <c r="H315" i="18"/>
  <c r="H316" i="18"/>
  <c r="H317" i="18"/>
  <c r="H318" i="18"/>
  <c r="H319" i="18"/>
  <c r="H320" i="18"/>
  <c r="H321" i="18"/>
  <c r="H322" i="18"/>
  <c r="H323" i="18"/>
  <c r="G311" i="19" l="1"/>
  <c r="F311" i="19"/>
  <c r="C311" i="19"/>
  <c r="L40" i="11"/>
  <c r="E38" i="1"/>
  <c r="E19" i="20"/>
  <c r="E21" i="1"/>
  <c r="L29" i="11"/>
  <c r="L32" i="11" s="1"/>
  <c r="L36" i="11" s="1"/>
  <c r="L28" i="11"/>
  <c r="D34" i="1"/>
  <c r="L42" i="11" l="1"/>
  <c r="L44" i="11" s="1"/>
  <c r="L46" i="11" s="1"/>
  <c r="E29" i="1"/>
  <c r="E32" i="1" s="1"/>
  <c r="B34" i="1" s="1"/>
  <c r="E34" i="1" s="1"/>
  <c r="E36" i="1" s="1"/>
  <c r="E40" i="1" s="1"/>
  <c r="E42" i="1" s="1"/>
  <c r="E44" i="1" s="1"/>
  <c r="B25" i="20"/>
  <c r="E25" i="20" s="1"/>
  <c r="E27" i="20" s="1"/>
</calcChain>
</file>

<file path=xl/sharedStrings.xml><?xml version="1.0" encoding="utf-8"?>
<sst xmlns="http://schemas.openxmlformats.org/spreadsheetml/2006/main" count="2901" uniqueCount="1088">
  <si>
    <t>Per Mile Cost</t>
  </si>
  <si>
    <t>CCDDD</t>
  </si>
  <si>
    <t>Cost Calculation:</t>
  </si>
  <si>
    <t>4. # of Days Per Year Student is Transported</t>
  </si>
  <si>
    <t>2-4. Driver Cost</t>
  </si>
  <si>
    <t>Program 99, All Activity 53</t>
  </si>
  <si>
    <t>Program 99, Activity 52, Object 500</t>
  </si>
  <si>
    <t>Program 99, Activity 52, Object 700</t>
  </si>
  <si>
    <t>Program 99, Activity 56, Object 700</t>
  </si>
  <si>
    <t>5. Mileage Cost Calculation</t>
  </si>
  <si>
    <t>Calculated Total Driver Cost (Includes Benefits)</t>
  </si>
  <si>
    <t>2. Driver's Hourly Rate (Do not include benefits)</t>
  </si>
  <si>
    <t xml:space="preserve">Enter data in green cells only. </t>
  </si>
  <si>
    <t>Transportation Cost Calculator</t>
  </si>
  <si>
    <t>District</t>
  </si>
  <si>
    <t>01109</t>
  </si>
  <si>
    <t>01122</t>
  </si>
  <si>
    <t>01147</t>
  </si>
  <si>
    <t>01158</t>
  </si>
  <si>
    <t>01160</t>
  </si>
  <si>
    <t>02250</t>
  </si>
  <si>
    <t>02420</t>
  </si>
  <si>
    <t>03017</t>
  </si>
  <si>
    <t>03050</t>
  </si>
  <si>
    <t>03052</t>
  </si>
  <si>
    <t>03053</t>
  </si>
  <si>
    <t>03116</t>
  </si>
  <si>
    <t>03400</t>
  </si>
  <si>
    <t>04019</t>
  </si>
  <si>
    <t>04127</t>
  </si>
  <si>
    <t>04129</t>
  </si>
  <si>
    <t>04222</t>
  </si>
  <si>
    <t>04228</t>
  </si>
  <si>
    <t>04246</t>
  </si>
  <si>
    <t>05121</t>
  </si>
  <si>
    <t>05313</t>
  </si>
  <si>
    <t>05323</t>
  </si>
  <si>
    <t>05401</t>
  </si>
  <si>
    <t>05402</t>
  </si>
  <si>
    <t>06037</t>
  </si>
  <si>
    <t>06098</t>
  </si>
  <si>
    <t>06101</t>
  </si>
  <si>
    <t>06103</t>
  </si>
  <si>
    <t>06112</t>
  </si>
  <si>
    <t>06114</t>
  </si>
  <si>
    <t>06117</t>
  </si>
  <si>
    <t>06119</t>
  </si>
  <si>
    <t>06122</t>
  </si>
  <si>
    <t>07002</t>
  </si>
  <si>
    <t>07035</t>
  </si>
  <si>
    <t>08122</t>
  </si>
  <si>
    <t>08130</t>
  </si>
  <si>
    <t>08401</t>
  </si>
  <si>
    <t>08402</t>
  </si>
  <si>
    <t>08404</t>
  </si>
  <si>
    <t>08458</t>
  </si>
  <si>
    <t>09013</t>
  </si>
  <si>
    <t>09075</t>
  </si>
  <si>
    <t>09102</t>
  </si>
  <si>
    <t>09206</t>
  </si>
  <si>
    <t>09207</t>
  </si>
  <si>
    <t>09209</t>
  </si>
  <si>
    <t>10003</t>
  </si>
  <si>
    <t>10050</t>
  </si>
  <si>
    <t>10065</t>
  </si>
  <si>
    <t>10070</t>
  </si>
  <si>
    <t>10309</t>
  </si>
  <si>
    <t>11001</t>
  </si>
  <si>
    <t>11051</t>
  </si>
  <si>
    <t>11054</t>
  </si>
  <si>
    <t>11056</t>
  </si>
  <si>
    <t>12110</t>
  </si>
  <si>
    <t>13073</t>
  </si>
  <si>
    <t>13144</t>
  </si>
  <si>
    <t>13146</t>
  </si>
  <si>
    <t>13151</t>
  </si>
  <si>
    <t>13156</t>
  </si>
  <si>
    <t>13160</t>
  </si>
  <si>
    <t>13161</t>
  </si>
  <si>
    <t>13165</t>
  </si>
  <si>
    <t>13167</t>
  </si>
  <si>
    <t>13301</t>
  </si>
  <si>
    <t>14005</t>
  </si>
  <si>
    <t>14028</t>
  </si>
  <si>
    <t>14064</t>
  </si>
  <si>
    <t>14065</t>
  </si>
  <si>
    <t>14066</t>
  </si>
  <si>
    <t>14068</t>
  </si>
  <si>
    <t>14077</t>
  </si>
  <si>
    <t>14097</t>
  </si>
  <si>
    <t>14099</t>
  </si>
  <si>
    <t>14104</t>
  </si>
  <si>
    <t>14117</t>
  </si>
  <si>
    <t>14172</t>
  </si>
  <si>
    <t>14400</t>
  </si>
  <si>
    <t>15201</t>
  </si>
  <si>
    <t>15204</t>
  </si>
  <si>
    <t>15206</t>
  </si>
  <si>
    <t>16020</t>
  </si>
  <si>
    <t>16046</t>
  </si>
  <si>
    <t>16048</t>
  </si>
  <si>
    <t>16049</t>
  </si>
  <si>
    <t>16050</t>
  </si>
  <si>
    <t>17001</t>
  </si>
  <si>
    <t>17210</t>
  </si>
  <si>
    <t>17216</t>
  </si>
  <si>
    <t>17400</t>
  </si>
  <si>
    <t>17401</t>
  </si>
  <si>
    <t>17402</t>
  </si>
  <si>
    <t>17403</t>
  </si>
  <si>
    <t>17404</t>
  </si>
  <si>
    <t>17405</t>
  </si>
  <si>
    <t>17406</t>
  </si>
  <si>
    <t>17407</t>
  </si>
  <si>
    <t>17408</t>
  </si>
  <si>
    <t>17409</t>
  </si>
  <si>
    <t>17410</t>
  </si>
  <si>
    <t>17411</t>
  </si>
  <si>
    <t>17412</t>
  </si>
  <si>
    <t>17414</t>
  </si>
  <si>
    <t>17415</t>
  </si>
  <si>
    <t>17417</t>
  </si>
  <si>
    <t>18100</t>
  </si>
  <si>
    <t>18303</t>
  </si>
  <si>
    <t>18400</t>
  </si>
  <si>
    <t>18401</t>
  </si>
  <si>
    <t>18402</t>
  </si>
  <si>
    <t>19028</t>
  </si>
  <si>
    <t>19400</t>
  </si>
  <si>
    <t>19401</t>
  </si>
  <si>
    <t>19403</t>
  </si>
  <si>
    <t>19404</t>
  </si>
  <si>
    <t>20094</t>
  </si>
  <si>
    <t>20203</t>
  </si>
  <si>
    <t>20215</t>
  </si>
  <si>
    <t>20400</t>
  </si>
  <si>
    <t>20401</t>
  </si>
  <si>
    <t>20402</t>
  </si>
  <si>
    <t>20403</t>
  </si>
  <si>
    <t>20404</t>
  </si>
  <si>
    <t>20405</t>
  </si>
  <si>
    <t>20406</t>
  </si>
  <si>
    <t>21014</t>
  </si>
  <si>
    <t>21036</t>
  </si>
  <si>
    <t>21206</t>
  </si>
  <si>
    <t>21214</t>
  </si>
  <si>
    <t>21226</t>
  </si>
  <si>
    <t>21232</t>
  </si>
  <si>
    <t>21234</t>
  </si>
  <si>
    <t>21237</t>
  </si>
  <si>
    <t>21300</t>
  </si>
  <si>
    <t>21301</t>
  </si>
  <si>
    <t>21302</t>
  </si>
  <si>
    <t>21303</t>
  </si>
  <si>
    <t>21401</t>
  </si>
  <si>
    <t>22008</t>
  </si>
  <si>
    <t>22009</t>
  </si>
  <si>
    <t>22017</t>
  </si>
  <si>
    <t>22073</t>
  </si>
  <si>
    <t>22105</t>
  </si>
  <si>
    <t>22200</t>
  </si>
  <si>
    <t>22204</t>
  </si>
  <si>
    <t>22207</t>
  </si>
  <si>
    <t>23042</t>
  </si>
  <si>
    <t>23054</t>
  </si>
  <si>
    <t>23309</t>
  </si>
  <si>
    <t>23311</t>
  </si>
  <si>
    <t>23402</t>
  </si>
  <si>
    <t>23403</t>
  </si>
  <si>
    <t>23404</t>
  </si>
  <si>
    <t>24014</t>
  </si>
  <si>
    <t>24019</t>
  </si>
  <si>
    <t>24105</t>
  </si>
  <si>
    <t>24111</t>
  </si>
  <si>
    <t>24122</t>
  </si>
  <si>
    <t>24350</t>
  </si>
  <si>
    <t>24404</t>
  </si>
  <si>
    <t>24410</t>
  </si>
  <si>
    <t>25101</t>
  </si>
  <si>
    <t>25116</t>
  </si>
  <si>
    <t>25118</t>
  </si>
  <si>
    <t>25155</t>
  </si>
  <si>
    <t>25160</t>
  </si>
  <si>
    <t>25200</t>
  </si>
  <si>
    <t>26056</t>
  </si>
  <si>
    <t>26059</t>
  </si>
  <si>
    <t>26070</t>
  </si>
  <si>
    <t>27001</t>
  </si>
  <si>
    <t>27003</t>
  </si>
  <si>
    <t>27010</t>
  </si>
  <si>
    <t>27019</t>
  </si>
  <si>
    <t>27083</t>
  </si>
  <si>
    <t>27320</t>
  </si>
  <si>
    <t>27343</t>
  </si>
  <si>
    <t>27344</t>
  </si>
  <si>
    <t>27400</t>
  </si>
  <si>
    <t>27401</t>
  </si>
  <si>
    <t>27402</t>
  </si>
  <si>
    <t>27403</t>
  </si>
  <si>
    <t>27404</t>
  </si>
  <si>
    <t>27416</t>
  </si>
  <si>
    <t>27417</t>
  </si>
  <si>
    <t>28137</t>
  </si>
  <si>
    <t>28144</t>
  </si>
  <si>
    <t>28149</t>
  </si>
  <si>
    <t>29011</t>
  </si>
  <si>
    <t>29100</t>
  </si>
  <si>
    <t>29101</t>
  </si>
  <si>
    <t>29103</t>
  </si>
  <si>
    <t>29311</t>
  </si>
  <si>
    <t>29317</t>
  </si>
  <si>
    <t>29320</t>
  </si>
  <si>
    <t>30002</t>
  </si>
  <si>
    <t>30029</t>
  </si>
  <si>
    <t>30031</t>
  </si>
  <si>
    <t>30303</t>
  </si>
  <si>
    <t>31002</t>
  </si>
  <si>
    <t>31004</t>
  </si>
  <si>
    <t>31006</t>
  </si>
  <si>
    <t>31015</t>
  </si>
  <si>
    <t>31016</t>
  </si>
  <si>
    <t>31025</t>
  </si>
  <si>
    <t>31063</t>
  </si>
  <si>
    <t>31103</t>
  </si>
  <si>
    <t>31201</t>
  </si>
  <si>
    <t>31306</t>
  </si>
  <si>
    <t>31311</t>
  </si>
  <si>
    <t>31330</t>
  </si>
  <si>
    <t>31332</t>
  </si>
  <si>
    <t>31401</t>
  </si>
  <si>
    <t>32081</t>
  </si>
  <si>
    <t>32123</t>
  </si>
  <si>
    <t>32312</t>
  </si>
  <si>
    <t>32325</t>
  </si>
  <si>
    <t>32326</t>
  </si>
  <si>
    <t>32354</t>
  </si>
  <si>
    <t>32356</t>
  </si>
  <si>
    <t>32358</t>
  </si>
  <si>
    <t>32360</t>
  </si>
  <si>
    <t>32361</t>
  </si>
  <si>
    <t>32362</t>
  </si>
  <si>
    <t>32363</t>
  </si>
  <si>
    <t>32414</t>
  </si>
  <si>
    <t>32416</t>
  </si>
  <si>
    <t>33030</t>
  </si>
  <si>
    <t>33036</t>
  </si>
  <si>
    <t>33049</t>
  </si>
  <si>
    <t>33070</t>
  </si>
  <si>
    <t>33115</t>
  </si>
  <si>
    <t>33183</t>
  </si>
  <si>
    <t>33202</t>
  </si>
  <si>
    <t>33205</t>
  </si>
  <si>
    <t>33206</t>
  </si>
  <si>
    <t>33207</t>
  </si>
  <si>
    <t>33211</t>
  </si>
  <si>
    <t>33212</t>
  </si>
  <si>
    <t>34002</t>
  </si>
  <si>
    <t>34003</t>
  </si>
  <si>
    <t>34033</t>
  </si>
  <si>
    <t>34111</t>
  </si>
  <si>
    <t>34307</t>
  </si>
  <si>
    <t>34324</t>
  </si>
  <si>
    <t>34401</t>
  </si>
  <si>
    <t>34402</t>
  </si>
  <si>
    <t>35200</t>
  </si>
  <si>
    <t>36101</t>
  </si>
  <si>
    <t>36140</t>
  </si>
  <si>
    <t>36250</t>
  </si>
  <si>
    <t>36300</t>
  </si>
  <si>
    <t>36400</t>
  </si>
  <si>
    <t>36401</t>
  </si>
  <si>
    <t>36402</t>
  </si>
  <si>
    <t>37501</t>
  </si>
  <si>
    <t>37502</t>
  </si>
  <si>
    <t>37503</t>
  </si>
  <si>
    <t>37504</t>
  </si>
  <si>
    <t>37505</t>
  </si>
  <si>
    <t>37506</t>
  </si>
  <si>
    <t>37507</t>
  </si>
  <si>
    <t>38126</t>
  </si>
  <si>
    <t>38264</t>
  </si>
  <si>
    <t>38265</t>
  </si>
  <si>
    <t>38267</t>
  </si>
  <si>
    <t>38300</t>
  </si>
  <si>
    <t>38301</t>
  </si>
  <si>
    <t>38302</t>
  </si>
  <si>
    <t>38304</t>
  </si>
  <si>
    <t>38306</t>
  </si>
  <si>
    <t>38308</t>
  </si>
  <si>
    <t>38320</t>
  </si>
  <si>
    <t>38322</t>
  </si>
  <si>
    <t>38324</t>
  </si>
  <si>
    <t>39002</t>
  </si>
  <si>
    <t>39003</t>
  </si>
  <si>
    <t>39007</t>
  </si>
  <si>
    <t>39090</t>
  </si>
  <si>
    <t>39119</t>
  </si>
  <si>
    <t>39120</t>
  </si>
  <si>
    <t>39200</t>
  </si>
  <si>
    <t>39201</t>
  </si>
  <si>
    <t>39202</t>
  </si>
  <si>
    <t>39203</t>
  </si>
  <si>
    <t>39204</t>
  </si>
  <si>
    <t>39205</t>
  </si>
  <si>
    <t>39207</t>
  </si>
  <si>
    <t>39208</t>
  </si>
  <si>
    <t>39209</t>
  </si>
  <si>
    <t>1. Enter Student SSID Number.</t>
  </si>
  <si>
    <t>(From prior year's F-196)</t>
  </si>
  <si>
    <t>ToFrom</t>
  </si>
  <si>
    <t>*For the purposes of Worksheet C, run time means only the time the student is actually being transported to and from the out of district educational site.</t>
  </si>
  <si>
    <t>6. Total "to/from" miles from prior school year's mileage report.</t>
  </si>
  <si>
    <t># of Days Per Year Student is Transported</t>
  </si>
  <si>
    <t>7.  Mileage Cost</t>
  </si>
  <si>
    <t xml:space="preserve">8.  (Driver Cost + Mileage Cost)  </t>
  </si>
  <si>
    <t>9.  Times District's Reimbursement Rate</t>
  </si>
  <si>
    <t xml:space="preserve">10.  Reimbursement for this Route </t>
  </si>
  <si>
    <t>Program 99, All Activity 59</t>
  </si>
  <si>
    <t>Act 52, Obj 500</t>
  </si>
  <si>
    <t>Act 52, Obj 700</t>
  </si>
  <si>
    <t>Act 53 Total</t>
  </si>
  <si>
    <t>Act 56, Obj 700</t>
  </si>
  <si>
    <t>Act 59 Total</t>
  </si>
  <si>
    <t>04069</t>
  </si>
  <si>
    <t xml:space="preserve">7. Miles per Day </t>
  </si>
  <si>
    <t>Enter number of students on route.</t>
  </si>
  <si>
    <t>DistrictName</t>
  </si>
  <si>
    <t xml:space="preserve">11.  Balance paid by School District. (Line 8 minus Line 10) </t>
  </si>
  <si>
    <t>Contracted Transportation Cost Calculator</t>
  </si>
  <si>
    <t>Enter data in green cells only.</t>
  </si>
  <si>
    <t>Attach completed form to Worksheet C.</t>
  </si>
  <si>
    <t>Route Information:</t>
  </si>
  <si>
    <t>Name of transportation contractor.</t>
  </si>
  <si>
    <t>Describe process for selecting contractor.</t>
  </si>
  <si>
    <t>Number of students transported by the contractor on this route.</t>
  </si>
  <si>
    <t>1. Student SSID Number</t>
  </si>
  <si>
    <t xml:space="preserve"> </t>
  </si>
  <si>
    <t>Sept</t>
  </si>
  <si>
    <t>Oct</t>
  </si>
  <si>
    <t>Nov</t>
  </si>
  <si>
    <t>Dec</t>
  </si>
  <si>
    <t>Jan</t>
  </si>
  <si>
    <t>Feb</t>
  </si>
  <si>
    <t>March</t>
  </si>
  <si>
    <t>April</t>
  </si>
  <si>
    <t>May</t>
  </si>
  <si>
    <t>June</t>
  </si>
  <si>
    <t>Totals to Date</t>
  </si>
  <si>
    <t>2. Number of days transported</t>
  </si>
  <si>
    <t>3. Monthly charge*</t>
  </si>
  <si>
    <t>4. Average cost per day. (Step 3 total / Step 2 total)</t>
  </si>
  <si>
    <t xml:space="preserve">6.  Total Transportation Cost for this Student - per outside contractor </t>
  </si>
  <si>
    <t xml:space="preserve">       (Based on actual costs from attached invoices: Step 4 x Step 5) </t>
  </si>
  <si>
    <t xml:space="preserve">       (Average cost per day*number of days/number of students on route)</t>
  </si>
  <si>
    <t>7.  Times District's Reimbursement Rate.</t>
  </si>
  <si>
    <t>8.  Reimbursement for this Route.</t>
  </si>
  <si>
    <t>9.  Balance paid by School District.  (Line 6 minus Line 8)</t>
  </si>
  <si>
    <t>CoDist</t>
  </si>
  <si>
    <t>ESA 112</t>
  </si>
  <si>
    <t>19007</t>
  </si>
  <si>
    <t>28010</t>
  </si>
  <si>
    <t>Washtucna</t>
  </si>
  <si>
    <t>Benge</t>
  </si>
  <si>
    <t>Othello</t>
  </si>
  <si>
    <t>Lind</t>
  </si>
  <si>
    <t>Ritzville</t>
  </si>
  <si>
    <t>Clarkston</t>
  </si>
  <si>
    <t>Asotin-Anatone</t>
  </si>
  <si>
    <t>Kennewick</t>
  </si>
  <si>
    <t>Paterson</t>
  </si>
  <si>
    <t>Finley</t>
  </si>
  <si>
    <t>Prosser</t>
  </si>
  <si>
    <t>Richland</t>
  </si>
  <si>
    <t>Manson</t>
  </si>
  <si>
    <t>Stehekin</t>
  </si>
  <si>
    <t>Entiat</t>
  </si>
  <si>
    <t>Lake Chelan</t>
  </si>
  <si>
    <t>Cashmere</t>
  </si>
  <si>
    <t>Cascade</t>
  </si>
  <si>
    <t>Wenatchee</t>
  </si>
  <si>
    <t>Port Angeles</t>
  </si>
  <si>
    <t>Crescent</t>
  </si>
  <si>
    <t>Sequim</t>
  </si>
  <si>
    <t>Cape Flattery</t>
  </si>
  <si>
    <t>Quillayute Valley</t>
  </si>
  <si>
    <t>Vancouver</t>
  </si>
  <si>
    <t>Hockinson</t>
  </si>
  <si>
    <t>Green Mountain</t>
  </si>
  <si>
    <t>Washougal</t>
  </si>
  <si>
    <t>Camas</t>
  </si>
  <si>
    <t>Battle Ground</t>
  </si>
  <si>
    <t>Ridgefield</t>
  </si>
  <si>
    <t>Dayton</t>
  </si>
  <si>
    <t>Starbuck</t>
  </si>
  <si>
    <t>Longview</t>
  </si>
  <si>
    <t>Toutle Lake</t>
  </si>
  <si>
    <t>Castle Rock</t>
  </si>
  <si>
    <t>Kalama</t>
  </si>
  <si>
    <t>Woodland</t>
  </si>
  <si>
    <t>Kelso</t>
  </si>
  <si>
    <t>Orondo</t>
  </si>
  <si>
    <t>Bridgeport</t>
  </si>
  <si>
    <t>Palisades</t>
  </si>
  <si>
    <t>Eastmont</t>
  </si>
  <si>
    <t>Mansfield</t>
  </si>
  <si>
    <t>Waterville</t>
  </si>
  <si>
    <t>Keller</t>
  </si>
  <si>
    <t>Curlew</t>
  </si>
  <si>
    <t>Orient</t>
  </si>
  <si>
    <t>Inchelium</t>
  </si>
  <si>
    <t>Republic</t>
  </si>
  <si>
    <t>Pasco</t>
  </si>
  <si>
    <t>North Franklin</t>
  </si>
  <si>
    <t>Star</t>
  </si>
  <si>
    <t>Kahlotus</t>
  </si>
  <si>
    <t>Pomeroy</t>
  </si>
  <si>
    <t>Wahluke</t>
  </si>
  <si>
    <t>Quincy</t>
  </si>
  <si>
    <t>Warden</t>
  </si>
  <si>
    <t>Soap Lake</t>
  </si>
  <si>
    <t>Royal</t>
  </si>
  <si>
    <t>Moses Lake</t>
  </si>
  <si>
    <t>Ephrata</t>
  </si>
  <si>
    <t>Wilson Creek</t>
  </si>
  <si>
    <t>Grand Coulee Dam</t>
  </si>
  <si>
    <t>Aberdeen</t>
  </si>
  <si>
    <t>Hoquiam</t>
  </si>
  <si>
    <t>North Beach</t>
  </si>
  <si>
    <t>Montesano</t>
  </si>
  <si>
    <t>Elma</t>
  </si>
  <si>
    <t>Taholah</t>
  </si>
  <si>
    <t>Lake Quinault</t>
  </si>
  <si>
    <t>Cosmopolis</t>
  </si>
  <si>
    <t>Satsop</t>
  </si>
  <si>
    <t>Wishkah Valley</t>
  </si>
  <si>
    <t>Ocosta</t>
  </si>
  <si>
    <t>Oakville</t>
  </si>
  <si>
    <t>Oak Harbor</t>
  </si>
  <si>
    <t>Coupeville</t>
  </si>
  <si>
    <t>South Whidbey</t>
  </si>
  <si>
    <t>Queets-Clearwater</t>
  </si>
  <si>
    <t>Brinnon</t>
  </si>
  <si>
    <t>Quilcene</t>
  </si>
  <si>
    <t>Chimacum</t>
  </si>
  <si>
    <t>Port Townsend</t>
  </si>
  <si>
    <t>Seattle</t>
  </si>
  <si>
    <t>Federal Way</t>
  </si>
  <si>
    <t>Enumclaw</t>
  </si>
  <si>
    <t>Mercer Island</t>
  </si>
  <si>
    <t>Highline</t>
  </si>
  <si>
    <t>Vashon Island</t>
  </si>
  <si>
    <t>Renton</t>
  </si>
  <si>
    <t>Skykomish</t>
  </si>
  <si>
    <t>Bellevue</t>
  </si>
  <si>
    <t>Tukwila</t>
  </si>
  <si>
    <t>Riverview</t>
  </si>
  <si>
    <t>Auburn</t>
  </si>
  <si>
    <t>Tahoma</t>
  </si>
  <si>
    <t>Snoqualmie Valley</t>
  </si>
  <si>
    <t>Issaquah</t>
  </si>
  <si>
    <t>Shoreline</t>
  </si>
  <si>
    <t>Lake Washington</t>
  </si>
  <si>
    <t>Kent</t>
  </si>
  <si>
    <t>Northshore</t>
  </si>
  <si>
    <t>Bremerton</t>
  </si>
  <si>
    <t>North Kitsap</t>
  </si>
  <si>
    <t>Central Kitsap</t>
  </si>
  <si>
    <t>South Kitsap</t>
  </si>
  <si>
    <t>Damman</t>
  </si>
  <si>
    <t>Easton</t>
  </si>
  <si>
    <t>Thorp</t>
  </si>
  <si>
    <t>Ellensburg</t>
  </si>
  <si>
    <t>Kittitas</t>
  </si>
  <si>
    <t>Wishram</t>
  </si>
  <si>
    <t>Bickleton</t>
  </si>
  <si>
    <t>Centerville</t>
  </si>
  <si>
    <t>Trout Lake</t>
  </si>
  <si>
    <t>Glenwood</t>
  </si>
  <si>
    <t>Klickitat</t>
  </si>
  <si>
    <t>Roosevelt</t>
  </si>
  <si>
    <t>Goldendale</t>
  </si>
  <si>
    <t>White Salmon</t>
  </si>
  <si>
    <t>Lyle</t>
  </si>
  <si>
    <t>Napavine</t>
  </si>
  <si>
    <t>Evaline</t>
  </si>
  <si>
    <t>Mossyrock</t>
  </si>
  <si>
    <t>Morton</t>
  </si>
  <si>
    <t>Adna</t>
  </si>
  <si>
    <t>Winlock</t>
  </si>
  <si>
    <t>Boistfort</t>
  </si>
  <si>
    <t>Toledo</t>
  </si>
  <si>
    <t>Onalaska</t>
  </si>
  <si>
    <t>Pe Ell</t>
  </si>
  <si>
    <t>Chehalis</t>
  </si>
  <si>
    <t>White Pass</t>
  </si>
  <si>
    <t>Centralia</t>
  </si>
  <si>
    <t>Sprague</t>
  </si>
  <si>
    <t>Almira</t>
  </si>
  <si>
    <t>Creston</t>
  </si>
  <si>
    <t>Odessa</t>
  </si>
  <si>
    <t>Wilbur</t>
  </si>
  <si>
    <t>Harrington</t>
  </si>
  <si>
    <t>Davenport</t>
  </si>
  <si>
    <t>Southside</t>
  </si>
  <si>
    <t>Grapeview</t>
  </si>
  <si>
    <t>Shelton</t>
  </si>
  <si>
    <t>Mary M Knight</t>
  </si>
  <si>
    <t>Pioneer</t>
  </si>
  <si>
    <t>North Mason</t>
  </si>
  <si>
    <t>Hood Canal</t>
  </si>
  <si>
    <t>Nespelem</t>
  </si>
  <si>
    <t>Omak</t>
  </si>
  <si>
    <t>Okanogan</t>
  </si>
  <si>
    <t>Pateros</t>
  </si>
  <si>
    <t>Methow Valley</t>
  </si>
  <si>
    <t>Tonasket</t>
  </si>
  <si>
    <t>Oroville</t>
  </si>
  <si>
    <t>Ocean Beach</t>
  </si>
  <si>
    <t>Raymond</t>
  </si>
  <si>
    <t>South Bend</t>
  </si>
  <si>
    <t>Willapa Valley</t>
  </si>
  <si>
    <t>North River</t>
  </si>
  <si>
    <t>Newport</t>
  </si>
  <si>
    <t>Cusick</t>
  </si>
  <si>
    <t>Selkirk</t>
  </si>
  <si>
    <t>Puyallup</t>
  </si>
  <si>
    <t>Tacoma</t>
  </si>
  <si>
    <t>Carbonado</t>
  </si>
  <si>
    <t>University Place</t>
  </si>
  <si>
    <t>Dieringer</t>
  </si>
  <si>
    <t>Orting</t>
  </si>
  <si>
    <t>Peninsula</t>
  </si>
  <si>
    <t>Franklin Pierce</t>
  </si>
  <si>
    <t>Bethel</t>
  </si>
  <si>
    <t>Eatonville</t>
  </si>
  <si>
    <t>White River</t>
  </si>
  <si>
    <t>Fife</t>
  </si>
  <si>
    <t>Concrete</t>
  </si>
  <si>
    <t>Anacortes</t>
  </si>
  <si>
    <t>La Conner</t>
  </si>
  <si>
    <t>Conway</t>
  </si>
  <si>
    <t>Mount Vernon</t>
  </si>
  <si>
    <t>Skamania</t>
  </si>
  <si>
    <t>Mount Pleasant</t>
  </si>
  <si>
    <t>Mill A</t>
  </si>
  <si>
    <t>Stevenson-Carson</t>
  </si>
  <si>
    <t>Everett</t>
  </si>
  <si>
    <t>Lake Stevens</t>
  </si>
  <si>
    <t>Mukilteo</t>
  </si>
  <si>
    <t>Edmonds</t>
  </si>
  <si>
    <t>Arlington</t>
  </si>
  <si>
    <t>Marysville</t>
  </si>
  <si>
    <t>Index</t>
  </si>
  <si>
    <t>Monroe</t>
  </si>
  <si>
    <t>Snohomish</t>
  </si>
  <si>
    <t>Lakewood</t>
  </si>
  <si>
    <t>Sultan</t>
  </si>
  <si>
    <t>Darrington</t>
  </si>
  <si>
    <t>Granite Falls</t>
  </si>
  <si>
    <t>Spokane</t>
  </si>
  <si>
    <t>Orchard Prairie</t>
  </si>
  <si>
    <t>Great Northern</t>
  </si>
  <si>
    <t>Nine Mile Falls</t>
  </si>
  <si>
    <t>Medical Lake</t>
  </si>
  <si>
    <t>Mead</t>
  </si>
  <si>
    <t>Central Valley</t>
  </si>
  <si>
    <t>Freeman</t>
  </si>
  <si>
    <t>Cheney</t>
  </si>
  <si>
    <t>Liberty</t>
  </si>
  <si>
    <t>Deer Park</t>
  </si>
  <si>
    <t>Riverside</t>
  </si>
  <si>
    <t>Onion Creek</t>
  </si>
  <si>
    <t>Chewelah</t>
  </si>
  <si>
    <t>Wellpinit</t>
  </si>
  <si>
    <t>Valley</t>
  </si>
  <si>
    <t>Colville</t>
  </si>
  <si>
    <t>Loon Lake</t>
  </si>
  <si>
    <t>Summit Valley</t>
  </si>
  <si>
    <t>Mary Walker</t>
  </si>
  <si>
    <t>Northport</t>
  </si>
  <si>
    <t>Kettle Falls</t>
  </si>
  <si>
    <t>Yelm</t>
  </si>
  <si>
    <t>North Thurston</t>
  </si>
  <si>
    <t>Tumwater</t>
  </si>
  <si>
    <t>Olympia</t>
  </si>
  <si>
    <t>Rainier</t>
  </si>
  <si>
    <t>Griffin</t>
  </si>
  <si>
    <t>Rochester</t>
  </si>
  <si>
    <t>Tenino</t>
  </si>
  <si>
    <t>Wahkiakum</t>
  </si>
  <si>
    <t>Dixie</t>
  </si>
  <si>
    <t>Walla Walla</t>
  </si>
  <si>
    <t>College Place</t>
  </si>
  <si>
    <t>Touchet</t>
  </si>
  <si>
    <t>Waitsburg</t>
  </si>
  <si>
    <t>Prescott</t>
  </si>
  <si>
    <t>Bellingham</t>
  </si>
  <si>
    <t>Ferndale</t>
  </si>
  <si>
    <t>Blaine</t>
  </si>
  <si>
    <t>Lynden</t>
  </si>
  <si>
    <t>Meridian</t>
  </si>
  <si>
    <t>Nooksack Valley</t>
  </si>
  <si>
    <t>Lamont</t>
  </si>
  <si>
    <t>Tekoa</t>
  </si>
  <si>
    <t>Pullman</t>
  </si>
  <si>
    <t>Colfax</t>
  </si>
  <si>
    <t>Palouse</t>
  </si>
  <si>
    <t>Garfield</t>
  </si>
  <si>
    <t>Steptoe</t>
  </si>
  <si>
    <t>Colton</t>
  </si>
  <si>
    <t>Endicott</t>
  </si>
  <si>
    <t>Rosalia</t>
  </si>
  <si>
    <t>Oakesdale</t>
  </si>
  <si>
    <t>Union Gap</t>
  </si>
  <si>
    <t>Naches Valley</t>
  </si>
  <si>
    <t>Yakima</t>
  </si>
  <si>
    <t>Selah</t>
  </si>
  <si>
    <t>Mabton</t>
  </si>
  <si>
    <t>Grandview</t>
  </si>
  <si>
    <t>Sunnyside</t>
  </si>
  <si>
    <t>Toppenish</t>
  </si>
  <si>
    <t>Highland</t>
  </si>
  <si>
    <t>Granger</t>
  </si>
  <si>
    <t>Zillah</t>
  </si>
  <si>
    <t>Wapato</t>
  </si>
  <si>
    <t>Mount Adams</t>
  </si>
  <si>
    <t>FieldTrip</t>
  </si>
  <si>
    <t>EXTRAcurricular</t>
  </si>
  <si>
    <t>InterGov</t>
  </si>
  <si>
    <t>Other</t>
  </si>
  <si>
    <t>Program 99, All Activity 29</t>
  </si>
  <si>
    <t>Act 29 Total</t>
  </si>
  <si>
    <t>3. Run Time*
(hours)</t>
  </si>
  <si>
    <t>18902</t>
  </si>
  <si>
    <t>37903</t>
  </si>
  <si>
    <t>TotalMiles</t>
  </si>
  <si>
    <t>05903</t>
  </si>
  <si>
    <t>17903</t>
  </si>
  <si>
    <t>32907</t>
  </si>
  <si>
    <t>17908</t>
  </si>
  <si>
    <t>32901</t>
  </si>
  <si>
    <t>27905</t>
  </si>
  <si>
    <t>17902</t>
  </si>
  <si>
    <t>06701</t>
  </si>
  <si>
    <t>17910</t>
  </si>
  <si>
    <t>17905</t>
  </si>
  <si>
    <t>17911</t>
  </si>
  <si>
    <t>34901</t>
  </si>
  <si>
    <t>36901</t>
  </si>
  <si>
    <t>Percent Funded</t>
  </si>
  <si>
    <t>Include completed form with Safety Net submission.</t>
  </si>
  <si>
    <t>ESY Transportation Cost Calculator</t>
  </si>
  <si>
    <t>Attach completed form to Worksheet C .</t>
  </si>
  <si>
    <t>1. Enter # of students on route.</t>
  </si>
  <si>
    <t>2. Program Costs for All Other Routes</t>
  </si>
  <si>
    <t>3. Total Miles for All Other Routes</t>
  </si>
  <si>
    <t>Miles per Day</t>
  </si>
  <si>
    <t># of Days Student is Transported</t>
  </si>
  <si>
    <t xml:space="preserve">4. ESY Route </t>
  </si>
  <si>
    <t>Total Other</t>
  </si>
  <si>
    <t>27901</t>
  </si>
  <si>
    <t>17916</t>
  </si>
  <si>
    <t>17917</t>
  </si>
  <si>
    <t>18901</t>
  </si>
  <si>
    <t>32903</t>
  </si>
  <si>
    <t>37902</t>
  </si>
  <si>
    <t>https://www.k12.wa.us/safs-database-files</t>
  </si>
  <si>
    <t>* Based on actual invoices received to date from outside contractor. Only complete green cells for months that have invoices.</t>
  </si>
  <si>
    <t>Transportation must be identified as a service in the student's IEP.</t>
  </si>
  <si>
    <t xml:space="preserve">Use this form to calculate ESY Special Education transportation costs only (in and out of district transportation OK here). </t>
  </si>
  <si>
    <t>Use this form to calculate OUT-OF-DISTRICT Special Education transportation costs for the 
REGULAR SCHOOL YEAR.</t>
  </si>
  <si>
    <t>Use this form to calculate OUT-OF-DISTRICT Special Education transportation costs by OUTSIDE TRANSPORTATION CONTRACTORS for the REGULAR SCHOOL YEAR.</t>
  </si>
  <si>
    <t>ESD</t>
  </si>
  <si>
    <t>113</t>
  </si>
  <si>
    <t>101</t>
  </si>
  <si>
    <t>189</t>
  </si>
  <si>
    <t>123</t>
  </si>
  <si>
    <t>121</t>
  </si>
  <si>
    <t>Bainbridge Island</t>
  </si>
  <si>
    <t>112</t>
  </si>
  <si>
    <t>105</t>
  </si>
  <si>
    <t>114</t>
  </si>
  <si>
    <t>171</t>
  </si>
  <si>
    <t xml:space="preserve">Brewster </t>
  </si>
  <si>
    <t>Burlington-Edison</t>
  </si>
  <si>
    <t>Catalyst Charter</t>
  </si>
  <si>
    <t>Cle Elum - Rosyln</t>
  </si>
  <si>
    <t xml:space="preserve">Clover Park </t>
  </si>
  <si>
    <t>Columbia No. 206 (Stevens)</t>
  </si>
  <si>
    <t>Columbia No. 400 (Walla Walla)</t>
  </si>
  <si>
    <t>Coulee-Hartline</t>
  </si>
  <si>
    <t>East Valley No. 361 (Spokane)</t>
  </si>
  <si>
    <t>East Valley No. 90 (Yakima)</t>
  </si>
  <si>
    <t>Evergreen No. 114 (Clark)</t>
  </si>
  <si>
    <t>Evergreen No. 205 (Stevens)</t>
  </si>
  <si>
    <t>27902</t>
  </si>
  <si>
    <t>Impact Commencement Bay Charter</t>
  </si>
  <si>
    <t>Impact Puget Sound Elem Charter</t>
  </si>
  <si>
    <t>Impact Salish Sea Charter</t>
  </si>
  <si>
    <t>Innovation Charter School (Willow)</t>
  </si>
  <si>
    <t>Kiona-Benton</t>
  </si>
  <si>
    <t>La Center</t>
  </si>
  <si>
    <t>LaCrosse</t>
  </si>
  <si>
    <t>Lopez Island</t>
  </si>
  <si>
    <t>Lumen Charter</t>
  </si>
  <si>
    <t>McCleary</t>
  </si>
  <si>
    <t xml:space="preserve">Mount Baker </t>
  </si>
  <si>
    <t>Naselle-Grays River</t>
  </si>
  <si>
    <t>Orcas Island</t>
  </si>
  <si>
    <t>04901</t>
  </si>
  <si>
    <t>Pinnacles Prep Charter</t>
  </si>
  <si>
    <t>Pride Prep Charter</t>
  </si>
  <si>
    <t>38901</t>
  </si>
  <si>
    <t>Pullman Community Montessori Charter</t>
  </si>
  <si>
    <t>Rainier Prep Charter</t>
  </si>
  <si>
    <t>Rainier Valley Leadership Acad Charter</t>
  </si>
  <si>
    <t>Reardan-Edwall</t>
  </si>
  <si>
    <t>Saint John</t>
  </si>
  <si>
    <t>San Juan Island</t>
  </si>
  <si>
    <t>Sedro-Woolley</t>
  </si>
  <si>
    <t>Shaw Island</t>
  </si>
  <si>
    <t>Spokane International Academy Charter</t>
  </si>
  <si>
    <t>Stanwood-Camano</t>
  </si>
  <si>
    <t>Steilacoom Historical</t>
  </si>
  <si>
    <t>Summit Atlas Charter</t>
  </si>
  <si>
    <t>Summit Olympus Charter</t>
  </si>
  <si>
    <t>Summit Sierra Charter</t>
  </si>
  <si>
    <t>Sumner-Bonney Lake</t>
  </si>
  <si>
    <t>900</t>
  </si>
  <si>
    <t>Suquamish Tribal Education Department</t>
  </si>
  <si>
    <t>WA State School for the Blind</t>
  </si>
  <si>
    <t>WA State School for the Deaf (CDHY)</t>
  </si>
  <si>
    <t>West Valley No. 208 (Yakima)</t>
  </si>
  <si>
    <t>West Valley No. 363 (Spokane)</t>
  </si>
  <si>
    <t>Whatcom Intergenerational Charter</t>
  </si>
  <si>
    <t>Why Not You Academy Charter</t>
  </si>
  <si>
    <t xml:space="preserve">Source: Transportation Office </t>
  </si>
  <si>
    <t>Transportation office</t>
  </si>
  <si>
    <t>5. Excess ESY transportation costs for this student entered on Worksheet C, Line 29</t>
  </si>
  <si>
    <t>2022-23</t>
  </si>
  <si>
    <t>5. Number of days student(s) will be transported during 2022–23 school year.</t>
  </si>
  <si>
    <t>10.  Excess transportation costs for this student entered on Worksheet C, line 28.</t>
  </si>
  <si>
    <t>12. Excess transportation costs for this student entered on Worksheet C, Line 28.</t>
  </si>
  <si>
    <t>Source: 21-22 F-196 Data</t>
  </si>
  <si>
    <t>Yes</t>
  </si>
  <si>
    <t>No</t>
  </si>
  <si>
    <t>Was this student included in the district's Transportation Safety Net Fund application from OSPI's Apportionment Office? If yes, the student's transportation costs cannot be included on your Special Education Safety Net application.</t>
  </si>
  <si>
    <t>Brewster</t>
  </si>
  <si>
    <t>Catalyst</t>
  </si>
  <si>
    <t>Chief Leschi Tribal</t>
  </si>
  <si>
    <t>Cle Elum-Roslyn</t>
  </si>
  <si>
    <t>Clover Park</t>
  </si>
  <si>
    <t>Columbia (Stevens)</t>
  </si>
  <si>
    <t>Columbia (Walla Walla)</t>
  </si>
  <si>
    <t>East Valley (Spokane)</t>
  </si>
  <si>
    <t>East Valley (Yakima)</t>
  </si>
  <si>
    <t>ESD 105</t>
  </si>
  <si>
    <t>ESD 112</t>
  </si>
  <si>
    <t>ESD 113</t>
  </si>
  <si>
    <t>Evergreen (Clark)</t>
  </si>
  <si>
    <t>Evergreen (Stevens)</t>
  </si>
  <si>
    <t>First Place Scholar Charter</t>
  </si>
  <si>
    <t>Green Dot Destiny</t>
  </si>
  <si>
    <t>Green Dot Excel</t>
  </si>
  <si>
    <t>Green Dot Rainier Valley</t>
  </si>
  <si>
    <t>Impact</t>
  </si>
  <si>
    <t>Impact Commencement Bay Elem</t>
  </si>
  <si>
    <t>Impact Salish Sea</t>
  </si>
  <si>
    <t>Innovation Charter</t>
  </si>
  <si>
    <t>Kiona-Benton City</t>
  </si>
  <si>
    <t>LaConner</t>
  </si>
  <si>
    <t>Lopez</t>
  </si>
  <si>
    <t>Lumen High School</t>
  </si>
  <si>
    <t>Lummi Tribal</t>
  </si>
  <si>
    <t>Mount Baker</t>
  </si>
  <si>
    <t>Muckleshoot Tribal</t>
  </si>
  <si>
    <t>Naselle-Grays River Valley</t>
  </si>
  <si>
    <t>Nooksack</t>
  </si>
  <si>
    <t>Pinnacles Prep Wenatchee</t>
  </si>
  <si>
    <t>PRIDE Prep Charter</t>
  </si>
  <si>
    <t>Puget Sound ESD 121</t>
  </si>
  <si>
    <t>Pullman Community Montessori</t>
  </si>
  <si>
    <t>Quileute Tribal</t>
  </si>
  <si>
    <t>SOAR Academy Charter</t>
  </si>
  <si>
    <t>Spokane Intl. Acad</t>
  </si>
  <si>
    <t>St. John</t>
  </si>
  <si>
    <t>Steilacoom Hist.</t>
  </si>
  <si>
    <t>Summit Atlas</t>
  </si>
  <si>
    <t>Summit Olympus</t>
  </si>
  <si>
    <t>Summit Sierra</t>
  </si>
  <si>
    <t>Sumner</t>
  </si>
  <si>
    <t>Suquamish Tribal</t>
  </si>
  <si>
    <t>WA HE Lut</t>
  </si>
  <si>
    <t>West Valley (Spokane)</t>
  </si>
  <si>
    <t>West Valley (Yakima)</t>
  </si>
  <si>
    <t>Whatcom Intergenerational HS</t>
  </si>
  <si>
    <t>White Salmon Valley</t>
  </si>
  <si>
    <t>Why Not You Academy Midway</t>
  </si>
  <si>
    <t>39801</t>
  </si>
  <si>
    <t>06801</t>
  </si>
  <si>
    <t>34801</t>
  </si>
  <si>
    <t>17901</t>
  </si>
  <si>
    <t>27904</t>
  </si>
  <si>
    <t>17906</t>
  </si>
  <si>
    <t>17801</t>
  </si>
  <si>
    <t>27909</t>
  </si>
  <si>
    <t>DAVENPORT</t>
  </si>
  <si>
    <t>WAHKIAKUM</t>
  </si>
  <si>
    <t>WHITE PASS</t>
  </si>
  <si>
    <t>TONASKET</t>
  </si>
  <si>
    <t>NACHES VALLEY</t>
  </si>
  <si>
    <t>WILLAPA VALLEY</t>
  </si>
  <si>
    <t>REARDAN</t>
  </si>
  <si>
    <t>MARY WALKER</t>
  </si>
  <si>
    <t>OKANOGAN</t>
  </si>
  <si>
    <t>ISSAQUAH</t>
  </si>
  <si>
    <t>ASOTIN</t>
  </si>
  <si>
    <t>MOUNT BAKER</t>
  </si>
  <si>
    <t>MEAD</t>
  </si>
  <si>
    <t>LIBERTY</t>
  </si>
  <si>
    <t>NASELLE GRAYS RIV</t>
  </si>
  <si>
    <t>MOSES LAKE</t>
  </si>
  <si>
    <t>WHITE SALMON</t>
  </si>
  <si>
    <t>SNOQUALMIE VALLEY</t>
  </si>
  <si>
    <t>SUNNYSIDE</t>
  </si>
  <si>
    <t>QUINCY</t>
  </si>
  <si>
    <t>TAHOMA</t>
  </si>
  <si>
    <t>TUMWATER</t>
  </si>
  <si>
    <t>MOUNT ADAMS</t>
  </si>
  <si>
    <t>TAHOLAH</t>
  </si>
  <si>
    <t>EATONVILLE</t>
  </si>
  <si>
    <t>ENUMCLAW</t>
  </si>
  <si>
    <t>COLFAX</t>
  </si>
  <si>
    <t>PASCO</t>
  </si>
  <si>
    <t>OAK HARBOR</t>
  </si>
  <si>
    <t>SOUTH KITSAP</t>
  </si>
  <si>
    <t>STEPTOE</t>
  </si>
  <si>
    <t>SEQUIM</t>
  </si>
  <si>
    <t>PENINSULA</t>
  </si>
  <si>
    <t>GREAT NORTHERN</t>
  </si>
  <si>
    <t>METHOW VALLEY</t>
  </si>
  <si>
    <t>NESPELEM</t>
  </si>
  <si>
    <t>ADNA</t>
  </si>
  <si>
    <t>TOUCHET</t>
  </si>
  <si>
    <t>BOISTFORT</t>
  </si>
  <si>
    <t>NORTH KITSAP</t>
  </si>
  <si>
    <t>POMEROY</t>
  </si>
  <si>
    <t>COLVILLE</t>
  </si>
  <si>
    <t>CONCRETE</t>
  </si>
  <si>
    <t>CHIMACUM</t>
  </si>
  <si>
    <t>CAPE FLATTERY</t>
  </si>
  <si>
    <t>PALISADES</t>
  </si>
  <si>
    <t>OAKESDALE</t>
  </si>
  <si>
    <t>BETHEL</t>
  </si>
  <si>
    <t>Educational Service District 105</t>
  </si>
  <si>
    <t>PUGET SOUNT ESD</t>
  </si>
  <si>
    <t>WILSON CREEK</t>
  </si>
  <si>
    <t>PATEROS</t>
  </si>
  <si>
    <t>CRESTON</t>
  </si>
  <si>
    <t>VALLEY-LOON LAKE</t>
  </si>
  <si>
    <t>HOOD CANAL</t>
  </si>
  <si>
    <t>WELLPINIT</t>
  </si>
  <si>
    <t>PATERSON</t>
  </si>
  <si>
    <t>KLICKITAT</t>
  </si>
  <si>
    <t>GOLDENDALE</t>
  </si>
  <si>
    <t>NORTHPORT</t>
  </si>
  <si>
    <t>CUSICK</t>
  </si>
  <si>
    <t>COLUMBIA-STEVENS</t>
  </si>
  <si>
    <t>ORIENT</t>
  </si>
  <si>
    <t>SPRAGUE</t>
  </si>
  <si>
    <t>BATTLE GROUND</t>
  </si>
  <si>
    <t>QUILCENE</t>
  </si>
  <si>
    <t>ALMIRA</t>
  </si>
  <si>
    <t>ROSALIA</t>
  </si>
  <si>
    <t>HARRINGTON</t>
  </si>
  <si>
    <t>KETTLE FALLS</t>
  </si>
  <si>
    <t>WAPATO</t>
  </si>
  <si>
    <t>TEKOA</t>
  </si>
  <si>
    <t>COLTON</t>
  </si>
  <si>
    <t>ENDICOTT</t>
  </si>
  <si>
    <t>PORT TOWNSEND</t>
  </si>
  <si>
    <t>KELLER</t>
  </si>
  <si>
    <t>COULEE-HARTLINE</t>
  </si>
  <si>
    <t>WHITE RIVER</t>
  </si>
  <si>
    <t>ST JOHN</t>
  </si>
  <si>
    <t>CENTRALIA</t>
  </si>
  <si>
    <t>ELLENSBURG</t>
  </si>
  <si>
    <t>GRIFFIN</t>
  </si>
  <si>
    <t>LACROSSE JOINT</t>
  </si>
  <si>
    <t>GREEN MOUNTAIN</t>
  </si>
  <si>
    <t>CHEHALIS</t>
  </si>
  <si>
    <t>ODESSA</t>
  </si>
  <si>
    <t>OROVILLE</t>
  </si>
  <si>
    <t>SOUTH WHIDBEY</t>
  </si>
  <si>
    <t>WOODLAND</t>
  </si>
  <si>
    <t>DIERINGER</t>
  </si>
  <si>
    <t>ANACORTES</t>
  </si>
  <si>
    <t>LIND</t>
  </si>
  <si>
    <t>NORTH FRANKLIN</t>
  </si>
  <si>
    <t>MARY M KNIGHT</t>
  </si>
  <si>
    <t>REPUBLIC</t>
  </si>
  <si>
    <t>EPHRATA</t>
  </si>
  <si>
    <t>SOUTHSIDE</t>
  </si>
  <si>
    <t>RIVERVIEW</t>
  </si>
  <si>
    <t>MC CLEARY</t>
  </si>
  <si>
    <t>ABERDEEN</t>
  </si>
  <si>
    <t>ARLINGTON</t>
  </si>
  <si>
    <t>AUBURN</t>
  </si>
  <si>
    <t>BAINBRIDGE</t>
  </si>
  <si>
    <t>BELLEVUE</t>
  </si>
  <si>
    <t>BELLINGHAM</t>
  </si>
  <si>
    <t>BENGE</t>
  </si>
  <si>
    <t>BICKLETON</t>
  </si>
  <si>
    <t>BLAINE</t>
  </si>
  <si>
    <t>BREMERTON</t>
  </si>
  <si>
    <t>BREWSTER</t>
  </si>
  <si>
    <t>BRIDGEPORT</t>
  </si>
  <si>
    <t>BRINNON</t>
  </si>
  <si>
    <t>BURLINGTON EDISON</t>
  </si>
  <si>
    <t>CAMAS</t>
  </si>
  <si>
    <t>CARBONADO</t>
  </si>
  <si>
    <t>CASCADE</t>
  </si>
  <si>
    <t>CASHMERE</t>
  </si>
  <si>
    <t>CASTLE ROCK</t>
  </si>
  <si>
    <t>CENTERVILLE</t>
  </si>
  <si>
    <t>CENTRAL KITSAP</t>
  </si>
  <si>
    <t>CENTRAL VALLEY</t>
  </si>
  <si>
    <t>CHENEY</t>
  </si>
  <si>
    <t>CHEWELAH</t>
  </si>
  <si>
    <t>CLARKSTON</t>
  </si>
  <si>
    <t>CLE ELUM-ROSLYN</t>
  </si>
  <si>
    <t>CLOVER PARK</t>
  </si>
  <si>
    <t>COLLEGE PLACE</t>
  </si>
  <si>
    <t>COLUMBIA-WALLA WALLA</t>
  </si>
  <si>
    <t>CONWAY</t>
  </si>
  <si>
    <t>COSMOPOLIS</t>
  </si>
  <si>
    <t>COUPEVILLE</t>
  </si>
  <si>
    <t>CRESCENT</t>
  </si>
  <si>
    <t>DARRINGTON</t>
  </si>
  <si>
    <t>DAYTON</t>
  </si>
  <si>
    <t>DEER PARK</t>
  </si>
  <si>
    <t>DIXIE</t>
  </si>
  <si>
    <t>EAST VALLEY-SPOKANE</t>
  </si>
  <si>
    <t>EAST VALLEY-YAKIMA</t>
  </si>
  <si>
    <t>EASTMONT</t>
  </si>
  <si>
    <t>EASTON</t>
  </si>
  <si>
    <t>EDMONDS</t>
  </si>
  <si>
    <t>ELMA</t>
  </si>
  <si>
    <t>ENTIAT</t>
  </si>
  <si>
    <t>EVALINE</t>
  </si>
  <si>
    <t>EVERETT</t>
  </si>
  <si>
    <t>EVERGREEN-CLARK</t>
  </si>
  <si>
    <t>FEDERAL WAY</t>
  </si>
  <si>
    <t>FERNDALE</t>
  </si>
  <si>
    <t>FIFE</t>
  </si>
  <si>
    <t>FINLEY</t>
  </si>
  <si>
    <t>FRANKLIN PIERCE</t>
  </si>
  <si>
    <t>FREEMAN</t>
  </si>
  <si>
    <t>GARFIELD</t>
  </si>
  <si>
    <t>GLENWOOD</t>
  </si>
  <si>
    <t>GRAND COULEE DAM</t>
  </si>
  <si>
    <t>GRANDVIEW</t>
  </si>
  <si>
    <t>GRANGER</t>
  </si>
  <si>
    <t>GRANITE FALLS</t>
  </si>
  <si>
    <t>GRAPEVIEW</t>
  </si>
  <si>
    <t>HIGHLAND</t>
  </si>
  <si>
    <t>HIGHLINE</t>
  </si>
  <si>
    <t>HOCKINSON</t>
  </si>
  <si>
    <t>HOQUIAM</t>
  </si>
  <si>
    <t>INDEX</t>
  </si>
  <si>
    <t>KAHLOTUS</t>
  </si>
  <si>
    <t>KELSO</t>
  </si>
  <si>
    <t>KENNEWICK</t>
  </si>
  <si>
    <t>KENT</t>
  </si>
  <si>
    <t>KIONA-BENTON</t>
  </si>
  <si>
    <t>KITTITAS</t>
  </si>
  <si>
    <t>LA CONNER</t>
  </si>
  <si>
    <t>LAKE CHELAN</t>
  </si>
  <si>
    <t>LAKE STEVENS</t>
  </si>
  <si>
    <t>LAKE WASHINGTON</t>
  </si>
  <si>
    <t>LAKEWOOD</t>
  </si>
  <si>
    <t>LAMONT</t>
  </si>
  <si>
    <t>LONGVIEW</t>
  </si>
  <si>
    <t>LOPEZ</t>
  </si>
  <si>
    <t>LYLE</t>
  </si>
  <si>
    <t>LYNDEN</t>
  </si>
  <si>
    <t>MABTON</t>
  </si>
  <si>
    <t>MANSFIELD</t>
  </si>
  <si>
    <t>MANSON</t>
  </si>
  <si>
    <t>MARYSVILLE</t>
  </si>
  <si>
    <t>MEDICAL LAKE</t>
  </si>
  <si>
    <t>MERCER ISLAND</t>
  </si>
  <si>
    <t>MERIDIAN</t>
  </si>
  <si>
    <t>MILL A</t>
  </si>
  <si>
    <t>MONROE</t>
  </si>
  <si>
    <t>MONTESANO</t>
  </si>
  <si>
    <t>MORTON</t>
  </si>
  <si>
    <t>MOSSYROCK</t>
  </si>
  <si>
    <t>MOUNT PLEASANT</t>
  </si>
  <si>
    <t>MT VERNON</t>
  </si>
  <si>
    <t>MUKILTEO</t>
  </si>
  <si>
    <t>NAPAVINE</t>
  </si>
  <si>
    <t>NEWPORT</t>
  </si>
  <si>
    <t>NINE MILE FALLS</t>
  </si>
  <si>
    <t>NOOKSACK VALLEY</t>
  </si>
  <si>
    <t>NORTH BEACH</t>
  </si>
  <si>
    <t>NORTH MASON</t>
  </si>
  <si>
    <t>NORTH RIVER</t>
  </si>
  <si>
    <t>NORTH THURSTON</t>
  </si>
  <si>
    <t>NORTHSHORE</t>
  </si>
  <si>
    <t>OAKVILLE</t>
  </si>
  <si>
    <t>OCEAN BEACH</t>
  </si>
  <si>
    <t>OCOSTA</t>
  </si>
  <si>
    <t>OLYMPIA</t>
  </si>
  <si>
    <t>OMAK</t>
  </si>
  <si>
    <t>ONALASKA</t>
  </si>
  <si>
    <t>ONION CREEK</t>
  </si>
  <si>
    <t>ORCAS ISLAND</t>
  </si>
  <si>
    <t>ORCHARD PRAIRIE</t>
  </si>
  <si>
    <t>ORONDO</t>
  </si>
  <si>
    <t>ORTING</t>
  </si>
  <si>
    <t>OTHELLO</t>
  </si>
  <si>
    <t>PE ELL</t>
  </si>
  <si>
    <t>PIONEER</t>
  </si>
  <si>
    <t>PORT ANGELES</t>
  </si>
  <si>
    <t>PRESCOTT</t>
  </si>
  <si>
    <t>PROSSER</t>
  </si>
  <si>
    <t>PULLMAN</t>
  </si>
  <si>
    <t>PUYALLUP</t>
  </si>
  <si>
    <t>QUEETS-CLEARWATER</t>
  </si>
  <si>
    <t>QUILLAYUTE VA</t>
  </si>
  <si>
    <t>QUINAULT</t>
  </si>
  <si>
    <t>RAINIER</t>
  </si>
  <si>
    <t>RAYMOND</t>
  </si>
  <si>
    <t>RENTON</t>
  </si>
  <si>
    <t>RICHLAND</t>
  </si>
  <si>
    <t>RIVERSIDE</t>
  </si>
  <si>
    <t>ROCHESTER</t>
  </si>
  <si>
    <t>ROOSEVELT</t>
  </si>
  <si>
    <t>ROYAL</t>
  </si>
  <si>
    <t>SAN JUAN</t>
  </si>
  <si>
    <t>SEATTLE</t>
  </si>
  <si>
    <t>SEDRO WOOLLEY</t>
  </si>
  <si>
    <t>SELAH</t>
  </si>
  <si>
    <t>SELKIRK</t>
  </si>
  <si>
    <t>SHELTON</t>
  </si>
  <si>
    <t>SHORELINE</t>
  </si>
  <si>
    <t>SKAMANIA</t>
  </si>
  <si>
    <t>SKYKOMISH</t>
  </si>
  <si>
    <t>SNOHOMISH</t>
  </si>
  <si>
    <t>SOAP LAKE</t>
  </si>
  <si>
    <t>SOUTH BEND</t>
  </si>
  <si>
    <t>SPOKANE</t>
  </si>
  <si>
    <t>STANWOOD</t>
  </si>
  <si>
    <t>STAR</t>
  </si>
  <si>
    <t>STARBUCK</t>
  </si>
  <si>
    <t>STEILACOOM HIST.</t>
  </si>
  <si>
    <t>STEVENSON-CARSON</t>
  </si>
  <si>
    <t>SULTAN</t>
  </si>
  <si>
    <t>SUMNER</t>
  </si>
  <si>
    <t>TACOMA</t>
  </si>
  <si>
    <t>TENINO</t>
  </si>
  <si>
    <t>THORP</t>
  </si>
  <si>
    <t>TOLEDO</t>
  </si>
  <si>
    <t>TOPPENISH</t>
  </si>
  <si>
    <t>TOUTLE LAKE</t>
  </si>
  <si>
    <t>TROUT LAKE</t>
  </si>
  <si>
    <t>TUKWILA</t>
  </si>
  <si>
    <t>UNION GAP</t>
  </si>
  <si>
    <t>UNIVERSITY PLACE</t>
  </si>
  <si>
    <t>VANCOUVER</t>
  </si>
  <si>
    <t>VASHON ISLAND</t>
  </si>
  <si>
    <t>WAHLUKE</t>
  </si>
  <si>
    <t>WAITSBURG</t>
  </si>
  <si>
    <t>WALLA WALLA</t>
  </si>
  <si>
    <t>WARDEN</t>
  </si>
  <si>
    <t>WASHOUGAL</t>
  </si>
  <si>
    <t>WASHTUCNA</t>
  </si>
  <si>
    <t>WATERVILLE</t>
  </si>
  <si>
    <t>WENATCHEE</t>
  </si>
  <si>
    <t>WEST VALLEY-SPOKANE</t>
  </si>
  <si>
    <t>WEST VALLEY-YAKIMA</t>
  </si>
  <si>
    <t>WINLOCK</t>
  </si>
  <si>
    <t>WISHKAH VALLEY</t>
  </si>
  <si>
    <t>WISHRAM</t>
  </si>
  <si>
    <t>YAKIMA</t>
  </si>
  <si>
    <t>YELM</t>
  </si>
  <si>
    <t>ZILLAH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</si>
</sst>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quot;$&quot;#,##0.00"/>
    <numFmt numFmtId="168" formatCode="_(* #,##0.0000_);_(* \(#,##0.0000\);_(* &quot;-&quot;??_);_(@_)"/>
  </numFmts>
  <fonts count="39" x14ac:knownFonts="1">
    <font>
      <sz val="10"/>
      <name val="Arial"/>
    </font>
    <font>
      <sz val="11"/>
      <color theme="1"/>
      <name val="Segoe UI"/>
      <family val="2"/>
    </font>
    <font>
      <sz val="11"/>
      <color theme="1"/>
      <name val="Segoe UI"/>
      <family val="2"/>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b/>
      <sz val="11"/>
      <name val="Segoe UI"/>
      <family val="2"/>
    </font>
    <font>
      <b/>
      <sz val="11"/>
      <color theme="1"/>
      <name val="Segoe UI"/>
      <family val="2"/>
    </font>
    <font>
      <u/>
      <sz val="10"/>
      <color theme="10"/>
      <name val="Arial"/>
      <family val="2"/>
    </font>
    <font>
      <sz val="10"/>
      <name val="Segoe UI"/>
      <family val="2"/>
    </font>
    <font>
      <b/>
      <sz val="10"/>
      <name val="Segoe UI"/>
      <family val="2"/>
    </font>
    <font>
      <i/>
      <sz val="10"/>
      <name val="Segoe UI"/>
      <family val="2"/>
    </font>
    <font>
      <b/>
      <u/>
      <sz val="10"/>
      <name val="Segoe UI"/>
      <family val="2"/>
    </font>
    <font>
      <sz val="11"/>
      <name val="Segoe UI"/>
      <family val="2"/>
    </font>
    <font>
      <sz val="11"/>
      <color theme="1"/>
      <name val="Segoe UI"/>
      <family val="2"/>
    </font>
    <font>
      <b/>
      <sz val="12"/>
      <name val="Segoe UI"/>
      <family val="2"/>
    </font>
  </fonts>
  <fills count="39">
    <fill>
      <patternFill patternType="none"/>
    </fill>
    <fill>
      <patternFill patternType="gray125"/>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theme="0" tint="-0.14999847407452621"/>
      </patternFill>
    </fill>
  </fills>
  <borders count="40">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77">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2" fillId="27" borderId="0" applyNumberFormat="0" applyBorder="0" applyAlignment="0" applyProtection="0"/>
    <xf numFmtId="0" fontId="13" fillId="28" borderId="18" applyNumberFormat="0" applyAlignment="0" applyProtection="0"/>
    <xf numFmtId="0" fontId="14" fillId="29" borderId="19" applyNumberFormat="0" applyAlignment="0" applyProtection="0"/>
    <xf numFmtId="43" fontId="5"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20" applyNumberFormat="0" applyFill="0" applyAlignment="0" applyProtection="0"/>
    <xf numFmtId="0" fontId="18" fillId="0" borderId="21" applyNumberFormat="0" applyFill="0" applyAlignment="0" applyProtection="0"/>
    <xf numFmtId="0" fontId="19" fillId="0" borderId="22"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31" borderId="18" applyNumberFormat="0" applyAlignment="0" applyProtection="0"/>
    <xf numFmtId="0" fontId="22" fillId="0" borderId="23" applyNumberFormat="0" applyFill="0" applyAlignment="0" applyProtection="0"/>
    <xf numFmtId="0" fontId="23"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3" borderId="24" applyNumberFormat="0" applyFont="0" applyAlignment="0" applyProtection="0"/>
    <xf numFmtId="0" fontId="24" fillId="28" borderId="25" applyNumberFormat="0" applyAlignment="0" applyProtection="0"/>
    <xf numFmtId="9" fontId="5"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0" borderId="0" applyNumberForma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33" borderId="24"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1" fillId="0" borderId="0" applyNumberFormat="0" applyFill="0" applyBorder="0" applyAlignment="0" applyProtection="0"/>
  </cellStyleXfs>
  <cellXfs count="236">
    <xf numFmtId="0" fontId="0" fillId="0" borderId="0" xfId="0"/>
    <xf numFmtId="10" fontId="0" fillId="0" borderId="0" xfId="50" applyNumberFormat="1" applyFont="1"/>
    <xf numFmtId="0" fontId="9" fillId="0" borderId="0" xfId="0" applyFont="1" applyProtection="1">
      <protection locked="0"/>
    </xf>
    <xf numFmtId="0" fontId="0" fillId="0" borderId="0" xfId="0" applyAlignment="1" applyProtection="1">
      <alignment vertical="center"/>
      <protection locked="0"/>
    </xf>
    <xf numFmtId="0" fontId="0" fillId="0" borderId="0" xfId="0" applyProtection="1">
      <protection locked="0"/>
    </xf>
    <xf numFmtId="0" fontId="0" fillId="0" borderId="0" xfId="0" applyFill="1" applyBorder="1" applyAlignment="1" applyProtection="1">
      <alignment horizontal="center"/>
      <protection locked="0"/>
    </xf>
    <xf numFmtId="0" fontId="0" fillId="0" borderId="0" xfId="0" applyFill="1" applyProtection="1">
      <protection locked="0"/>
    </xf>
    <xf numFmtId="0" fontId="7" fillId="0" borderId="0" xfId="0" applyFont="1" applyBorder="1" applyAlignment="1" applyProtection="1">
      <alignment horizontal="center"/>
      <protection locked="0"/>
    </xf>
    <xf numFmtId="0" fontId="7" fillId="0" borderId="0" xfId="0" applyFont="1" applyBorder="1" applyProtection="1">
      <protection locked="0"/>
    </xf>
    <xf numFmtId="0" fontId="0" fillId="0" borderId="0" xfId="0" applyBorder="1" applyAlignment="1" applyProtection="1">
      <protection locked="0"/>
    </xf>
    <xf numFmtId="0" fontId="0" fillId="0" borderId="0" xfId="0" applyBorder="1" applyProtection="1">
      <protection locked="0"/>
    </xf>
    <xf numFmtId="43" fontId="7" fillId="0" borderId="0" xfId="0" applyNumberFormat="1" applyFont="1" applyBorder="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0" xfId="0" applyFill="1" applyBorder="1" applyProtection="1">
      <protection locked="0"/>
    </xf>
    <xf numFmtId="43" fontId="0" fillId="0" borderId="0" xfId="28" applyFont="1" applyFill="1" applyBorder="1" applyProtection="1">
      <protection locked="0"/>
    </xf>
    <xf numFmtId="44" fontId="7" fillId="0" borderId="0" xfId="0" applyNumberFormat="1" applyFont="1" applyBorder="1" applyProtection="1">
      <protection locked="0"/>
    </xf>
    <xf numFmtId="0" fontId="8" fillId="0" borderId="0" xfId="0" applyFont="1" applyBorder="1" applyAlignment="1" applyProtection="1">
      <alignment horizontal="left" vertical="center"/>
      <protection locked="0"/>
    </xf>
    <xf numFmtId="0" fontId="7" fillId="0" borderId="0" xfId="0" applyFont="1" applyBorder="1" applyAlignment="1" applyProtection="1">
      <protection locked="0"/>
    </xf>
    <xf numFmtId="0" fontId="29" fillId="0" borderId="0" xfId="0" applyFont="1"/>
    <xf numFmtId="166" fontId="30" fillId="0" borderId="0" xfId="61" applyNumberFormat="1" applyFont="1"/>
    <xf numFmtId="166" fontId="0" fillId="0" borderId="0" xfId="0" applyNumberFormat="1"/>
    <xf numFmtId="168" fontId="0" fillId="0" borderId="0" xfId="28" applyNumberFormat="1" applyFont="1" applyFill="1" applyBorder="1" applyProtection="1">
      <protection locked="0"/>
    </xf>
    <xf numFmtId="0" fontId="0" fillId="0" borderId="0" xfId="0" applyAlignment="1" applyProtection="1">
      <alignment horizontal="center" vertical="center"/>
      <protection locked="0"/>
    </xf>
    <xf numFmtId="166" fontId="30" fillId="0" borderId="0" xfId="61" applyNumberFormat="1" applyFont="1" applyFill="1"/>
    <xf numFmtId="0" fontId="31" fillId="0" borderId="0" xfId="76"/>
    <xf numFmtId="37" fontId="32" fillId="34" borderId="2" xfId="30" applyNumberFormat="1" applyFont="1" applyFill="1" applyBorder="1" applyProtection="1">
      <protection locked="0"/>
    </xf>
    <xf numFmtId="0" fontId="32" fillId="2" borderId="33" xfId="0" applyFont="1" applyFill="1" applyBorder="1" applyAlignment="1" applyProtection="1">
      <alignment horizontal="center" wrapText="1"/>
      <protection locked="0"/>
    </xf>
    <xf numFmtId="0" fontId="32" fillId="34" borderId="33" xfId="0" applyFont="1" applyFill="1" applyBorder="1" applyAlignment="1" applyProtection="1">
      <alignment horizontal="center"/>
      <protection locked="0"/>
    </xf>
    <xf numFmtId="0" fontId="32" fillId="34" borderId="27" xfId="0" applyFont="1" applyFill="1" applyBorder="1" applyAlignment="1" applyProtection="1">
      <alignment horizontal="center"/>
      <protection locked="0"/>
    </xf>
    <xf numFmtId="0" fontId="32" fillId="0" borderId="3" xfId="0" applyFont="1" applyFill="1" applyBorder="1" applyAlignment="1" applyProtection="1">
      <alignment horizontal="right"/>
    </xf>
    <xf numFmtId="166" fontId="32" fillId="2" borderId="33" xfId="0" applyNumberFormat="1" applyFont="1" applyFill="1" applyBorder="1" applyAlignment="1" applyProtection="1">
      <alignment horizontal="center" wrapText="1"/>
      <protection locked="0"/>
    </xf>
    <xf numFmtId="166" fontId="32" fillId="0" borderId="3" xfId="0" applyNumberFormat="1" applyFont="1" applyFill="1" applyBorder="1" applyAlignment="1" applyProtection="1">
      <alignment horizontal="right"/>
    </xf>
    <xf numFmtId="167" fontId="32" fillId="0" borderId="3" xfId="0" applyNumberFormat="1" applyFont="1" applyFill="1" applyBorder="1" applyAlignment="1" applyProtection="1">
      <alignment horizontal="right"/>
    </xf>
    <xf numFmtId="0" fontId="32" fillId="2" borderId="38" xfId="0" applyFont="1" applyFill="1" applyBorder="1" applyAlignment="1" applyProtection="1">
      <protection locked="0"/>
    </xf>
    <xf numFmtId="166" fontId="32" fillId="0" borderId="3" xfId="30" applyNumberFormat="1" applyFont="1" applyFill="1" applyBorder="1" applyAlignment="1" applyProtection="1">
      <alignment horizontal="right" vertical="center"/>
    </xf>
    <xf numFmtId="10" fontId="32" fillId="0" borderId="3" xfId="50" applyNumberFormat="1" applyFont="1" applyFill="1" applyBorder="1" applyAlignment="1" applyProtection="1">
      <alignment horizontal="right" vertical="center"/>
    </xf>
    <xf numFmtId="165" fontId="32" fillId="0" borderId="3" xfId="30" applyNumberFormat="1" applyFont="1" applyFill="1" applyBorder="1" applyAlignment="1" applyProtection="1">
      <alignment horizontal="center" vertical="center"/>
    </xf>
    <xf numFmtId="165" fontId="32" fillId="0" borderId="14" xfId="30" applyNumberFormat="1" applyFont="1" applyFill="1" applyBorder="1" applyAlignment="1" applyProtection="1">
      <alignment horizontal="center" vertical="center"/>
    </xf>
    <xf numFmtId="0" fontId="5" fillId="0" borderId="0" xfId="0" applyFont="1" applyProtection="1">
      <protection locked="0"/>
    </xf>
    <xf numFmtId="0" fontId="5" fillId="0" borderId="0" xfId="0" applyFont="1" applyFill="1" applyBorder="1" applyAlignment="1" applyProtection="1">
      <alignment horizontal="center"/>
      <protection locked="0"/>
    </xf>
    <xf numFmtId="0" fontId="5" fillId="0" borderId="0" xfId="0" applyFont="1" applyFill="1" applyProtection="1">
      <protection locked="0"/>
    </xf>
    <xf numFmtId="0" fontId="5" fillId="0" borderId="0" xfId="0" applyFont="1" applyBorder="1" applyAlignment="1" applyProtection="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43" fontId="5" fillId="0" borderId="0" xfId="28" applyFont="1" applyFill="1" applyBorder="1" applyProtection="1">
      <protection locked="0"/>
    </xf>
    <xf numFmtId="43" fontId="5" fillId="0" borderId="0" xfId="0" applyNumberFormat="1" applyFont="1" applyFill="1" applyBorder="1" applyProtection="1">
      <protection locked="0"/>
    </xf>
    <xf numFmtId="43" fontId="5" fillId="0" borderId="0" xfId="28" applyFont="1" applyFill="1" applyBorder="1" applyAlignment="1" applyProtection="1">
      <protection locked="0"/>
    </xf>
    <xf numFmtId="0" fontId="5" fillId="0" borderId="0" xfId="0" applyFont="1" applyAlignment="1" applyProtection="1">
      <protection locked="0"/>
    </xf>
    <xf numFmtId="0" fontId="7"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32" fillId="2" borderId="2" xfId="30" applyNumberFormat="1" applyFont="1" applyFill="1" applyBorder="1" applyAlignment="1" applyProtection="1">
      <alignment horizontal="center" vertical="center"/>
      <protection locked="0"/>
    </xf>
    <xf numFmtId="39" fontId="32" fillId="2" borderId="2" xfId="28" applyNumberFormat="1" applyFont="1" applyFill="1" applyBorder="1" applyAlignment="1" applyProtection="1">
      <alignment horizontal="center" vertical="center" wrapText="1"/>
      <protection locked="0"/>
    </xf>
    <xf numFmtId="2" fontId="32" fillId="2" borderId="2" xfId="0" applyNumberFormat="1" applyFont="1" applyFill="1" applyBorder="1" applyAlignment="1" applyProtection="1">
      <alignment horizontal="center" vertical="center" wrapText="1"/>
      <protection locked="0"/>
    </xf>
    <xf numFmtId="1" fontId="32" fillId="2" borderId="13" xfId="0" applyNumberFormat="1" applyFont="1" applyFill="1" applyBorder="1" applyAlignment="1" applyProtection="1">
      <alignment horizontal="center" vertical="center" wrapText="1"/>
      <protection locked="0"/>
    </xf>
    <xf numFmtId="44" fontId="32" fillId="0" borderId="12" xfId="30" applyNumberFormat="1" applyFont="1" applyFill="1" applyBorder="1" applyAlignment="1" applyProtection="1">
      <alignment vertical="center"/>
    </xf>
    <xf numFmtId="165" fontId="32" fillId="0" borderId="3" xfId="30" applyNumberFormat="1" applyFont="1" applyFill="1" applyBorder="1" applyAlignment="1" applyProtection="1">
      <alignment vertical="center"/>
    </xf>
    <xf numFmtId="164" fontId="32" fillId="0" borderId="3" xfId="28" applyNumberFormat="1" applyFont="1" applyFill="1" applyBorder="1" applyAlignment="1" applyProtection="1">
      <alignment vertical="center"/>
    </xf>
    <xf numFmtId="44" fontId="32" fillId="0" borderId="3" xfId="30" applyFont="1" applyFill="1" applyBorder="1" applyAlignment="1" applyProtection="1">
      <alignment vertical="center"/>
    </xf>
    <xf numFmtId="2" fontId="32" fillId="0" borderId="3" xfId="0" applyNumberFormat="1" applyFont="1" applyFill="1" applyBorder="1" applyAlignment="1" applyProtection="1">
      <alignment horizontal="center" vertical="center"/>
    </xf>
    <xf numFmtId="0" fontId="32" fillId="2" borderId="1" xfId="0" applyFont="1" applyFill="1" applyBorder="1" applyAlignment="1" applyProtection="1">
      <alignment horizontal="center" vertical="center"/>
      <protection locked="0"/>
    </xf>
    <xf numFmtId="0" fontId="32" fillId="0" borderId="4" xfId="0" applyFont="1" applyFill="1" applyBorder="1" applyAlignment="1" applyProtection="1">
      <alignment horizontal="center" vertical="center"/>
    </xf>
    <xf numFmtId="166" fontId="32" fillId="0" borderId="14" xfId="30" applyNumberFormat="1" applyFont="1" applyFill="1" applyBorder="1" applyAlignment="1" applyProtection="1">
      <alignment horizontal="right" vertical="center"/>
    </xf>
    <xf numFmtId="0" fontId="32" fillId="2" borderId="2" xfId="56" applyNumberFormat="1" applyFont="1" applyFill="1" applyBorder="1" applyAlignment="1" applyProtection="1">
      <alignment vertical="center"/>
      <protection locked="0"/>
    </xf>
    <xf numFmtId="0" fontId="32" fillId="2" borderId="2" xfId="0" applyFont="1" applyFill="1" applyBorder="1" applyAlignment="1" applyProtection="1">
      <alignment horizontal="center" vertical="center"/>
      <protection locked="0"/>
    </xf>
    <xf numFmtId="0" fontId="33" fillId="0" borderId="11" xfId="0" applyFont="1" applyBorder="1" applyAlignment="1" applyProtection="1">
      <alignment horizontal="center"/>
    </xf>
    <xf numFmtId="0" fontId="32" fillId="0" borderId="5" xfId="0" applyFont="1" applyBorder="1" applyProtection="1"/>
    <xf numFmtId="0" fontId="32" fillId="0" borderId="6" xfId="0" applyFont="1" applyBorder="1" applyProtection="1"/>
    <xf numFmtId="0" fontId="32" fillId="0" borderId="7" xfId="0" applyFont="1" applyBorder="1" applyProtection="1"/>
    <xf numFmtId="0" fontId="32" fillId="0" borderId="8" xfId="0" applyFont="1" applyFill="1" applyBorder="1" applyAlignment="1" applyProtection="1">
      <alignment horizontal="right"/>
    </xf>
    <xf numFmtId="0" fontId="32" fillId="0" borderId="0" xfId="0" applyFont="1" applyFill="1" applyBorder="1" applyAlignment="1" applyProtection="1">
      <alignment wrapText="1"/>
    </xf>
    <xf numFmtId="0" fontId="32" fillId="0" borderId="0" xfId="0" applyFont="1" applyFill="1" applyBorder="1" applyAlignment="1" applyProtection="1"/>
    <xf numFmtId="0" fontId="32" fillId="0" borderId="0" xfId="0" applyFont="1" applyFill="1" applyBorder="1" applyAlignment="1" applyProtection="1">
      <alignment horizontal="center"/>
    </xf>
    <xf numFmtId="0" fontId="32" fillId="0" borderId="9" xfId="0" applyFont="1" applyFill="1" applyBorder="1" applyAlignment="1" applyProtection="1">
      <alignment horizontal="center"/>
    </xf>
    <xf numFmtId="0" fontId="32" fillId="0" borderId="0" xfId="0" quotePrefix="1" applyFont="1" applyFill="1" applyBorder="1" applyAlignment="1" applyProtection="1">
      <alignment wrapText="1"/>
    </xf>
    <xf numFmtId="0" fontId="32" fillId="0" borderId="0" xfId="0" applyFont="1" applyFill="1" applyBorder="1" applyAlignment="1" applyProtection="1">
      <alignment horizontal="center" wrapText="1"/>
    </xf>
    <xf numFmtId="0" fontId="32" fillId="0" borderId="8" xfId="0" applyFont="1" applyFill="1" applyBorder="1" applyAlignment="1" applyProtection="1"/>
    <xf numFmtId="0" fontId="32" fillId="0" borderId="9" xfId="0" applyFont="1" applyFill="1" applyBorder="1" applyAlignment="1" applyProtection="1"/>
    <xf numFmtId="0" fontId="32" fillId="0" borderId="8" xfId="0" applyFont="1" applyFill="1" applyBorder="1" applyProtection="1"/>
    <xf numFmtId="0" fontId="32" fillId="0" borderId="0" xfId="0" applyFont="1" applyFill="1" applyBorder="1" applyProtection="1"/>
    <xf numFmtId="0" fontId="32" fillId="0" borderId="9" xfId="0" applyFont="1" applyFill="1" applyBorder="1" applyProtection="1"/>
    <xf numFmtId="0" fontId="33" fillId="0" borderId="8" xfId="0" applyFont="1" applyFill="1" applyBorder="1" applyProtection="1"/>
    <xf numFmtId="0" fontId="32" fillId="0" borderId="8" xfId="0" applyFont="1" applyBorder="1" applyProtection="1"/>
    <xf numFmtId="165" fontId="32" fillId="0" borderId="9" xfId="30" applyNumberFormat="1" applyFont="1" applyFill="1" applyBorder="1" applyProtection="1"/>
    <xf numFmtId="0" fontId="32" fillId="0" borderId="10" xfId="0" applyFont="1" applyBorder="1" applyProtection="1"/>
    <xf numFmtId="0" fontId="32" fillId="0" borderId="11" xfId="0" applyFont="1" applyBorder="1" applyProtection="1"/>
    <xf numFmtId="0" fontId="32" fillId="0" borderId="31" xfId="0" applyFont="1" applyBorder="1" applyProtection="1"/>
    <xf numFmtId="0" fontId="33" fillId="0" borderId="5" xfId="0" applyFont="1" applyBorder="1" applyProtection="1"/>
    <xf numFmtId="0" fontId="32" fillId="0" borderId="8" xfId="0" applyFont="1" applyBorder="1" applyAlignment="1" applyProtection="1">
      <alignment horizontal="left"/>
    </xf>
    <xf numFmtId="0" fontId="32" fillId="0" borderId="0" xfId="0" applyFont="1" applyBorder="1" applyAlignment="1" applyProtection="1">
      <alignment horizontal="right"/>
    </xf>
    <xf numFmtId="0" fontId="32" fillId="0" borderId="32" xfId="0" applyFont="1" applyBorder="1" applyAlignment="1" applyProtection="1">
      <alignment horizontal="left"/>
    </xf>
    <xf numFmtId="0" fontId="33" fillId="35" borderId="33" xfId="0" applyFont="1" applyFill="1" applyBorder="1" applyAlignment="1" applyProtection="1">
      <alignment horizontal="center" wrapText="1"/>
    </xf>
    <xf numFmtId="0" fontId="33" fillId="35" borderId="27" xfId="0" applyFont="1" applyFill="1" applyBorder="1" applyAlignment="1" applyProtection="1">
      <alignment horizontal="center" wrapText="1"/>
    </xf>
    <xf numFmtId="0" fontId="33" fillId="35" borderId="3" xfId="0" applyFont="1" applyFill="1" applyBorder="1" applyAlignment="1" applyProtection="1">
      <alignment horizontal="center"/>
    </xf>
    <xf numFmtId="0" fontId="32" fillId="0" borderId="34" xfId="0" applyFont="1" applyBorder="1" applyAlignment="1" applyProtection="1">
      <alignment horizontal="left"/>
    </xf>
    <xf numFmtId="0" fontId="33" fillId="0" borderId="8" xfId="0" applyFont="1" applyBorder="1" applyAlignment="1" applyProtection="1">
      <alignment horizontal="right"/>
    </xf>
    <xf numFmtId="3" fontId="32" fillId="0" borderId="0" xfId="0" applyNumberFormat="1" applyFont="1" applyFill="1" applyBorder="1" applyAlignment="1" applyProtection="1">
      <alignment horizontal="center" wrapText="1"/>
    </xf>
    <xf numFmtId="166" fontId="32" fillId="0" borderId="0" xfId="0" applyNumberFormat="1" applyFont="1" applyFill="1" applyBorder="1" applyAlignment="1" applyProtection="1">
      <alignment horizontal="center" wrapText="1"/>
    </xf>
    <xf numFmtId="0" fontId="32" fillId="0" borderId="0" xfId="0" applyFont="1" applyBorder="1" applyAlignment="1" applyProtection="1">
      <alignment horizontal="center"/>
    </xf>
    <xf numFmtId="167" fontId="32" fillId="0" borderId="31" xfId="0" applyNumberFormat="1" applyFont="1" applyFill="1" applyBorder="1" applyAlignment="1" applyProtection="1">
      <alignment horizontal="right"/>
    </xf>
    <xf numFmtId="0" fontId="32" fillId="0" borderId="8" xfId="0" applyFont="1" applyBorder="1" applyAlignment="1" applyProtection="1">
      <alignment horizontal="center"/>
    </xf>
    <xf numFmtId="0" fontId="32" fillId="0" borderId="9" xfId="0" applyFont="1" applyBorder="1" applyAlignment="1" applyProtection="1">
      <alignment horizontal="center"/>
    </xf>
    <xf numFmtId="0" fontId="32" fillId="0" borderId="37" xfId="0" applyFont="1" applyFill="1" applyBorder="1" applyAlignment="1" applyProtection="1"/>
    <xf numFmtId="165" fontId="32" fillId="0" borderId="9" xfId="30" applyNumberFormat="1" applyFont="1" applyFill="1" applyBorder="1" applyAlignment="1" applyProtection="1">
      <alignment horizontal="center" vertical="center"/>
    </xf>
    <xf numFmtId="0" fontId="32" fillId="0" borderId="8" xfId="0" applyFont="1" applyFill="1" applyBorder="1" applyAlignment="1" applyProtection="1">
      <alignment horizontal="left" wrapText="1"/>
    </xf>
    <xf numFmtId="0" fontId="32" fillId="0" borderId="0" xfId="0" applyFont="1" applyFill="1" applyBorder="1" applyAlignment="1" applyProtection="1">
      <alignment horizontal="left" wrapText="1"/>
    </xf>
    <xf numFmtId="164" fontId="32" fillId="0" borderId="9" xfId="28" applyNumberFormat="1" applyFont="1" applyFill="1" applyBorder="1" applyAlignment="1" applyProtection="1">
      <alignment horizontal="center" vertical="center"/>
    </xf>
    <xf numFmtId="164" fontId="32" fillId="0" borderId="9" xfId="0" applyNumberFormat="1" applyFont="1" applyFill="1" applyBorder="1" applyAlignment="1" applyProtection="1">
      <alignment horizontal="center" vertical="center"/>
    </xf>
    <xf numFmtId="164" fontId="32" fillId="0" borderId="9" xfId="0" applyNumberFormat="1" applyFont="1" applyFill="1" applyBorder="1" applyAlignment="1" applyProtection="1">
      <alignment horizontal="right" vertical="center"/>
    </xf>
    <xf numFmtId="0" fontId="32" fillId="0" borderId="10" xfId="0" applyFont="1" applyFill="1" applyBorder="1" applyAlignment="1" applyProtection="1"/>
    <xf numFmtId="0" fontId="32" fillId="0" borderId="11" xfId="0" applyFont="1" applyFill="1" applyBorder="1" applyAlignment="1" applyProtection="1"/>
    <xf numFmtId="0" fontId="32" fillId="0" borderId="0" xfId="0" applyFont="1" applyAlignment="1" applyProtection="1">
      <alignment vertical="center"/>
    </xf>
    <xf numFmtId="0" fontId="32" fillId="0" borderId="5" xfId="0" applyFont="1" applyFill="1" applyBorder="1" applyAlignment="1" applyProtection="1">
      <alignment horizontal="right" vertical="center"/>
    </xf>
    <xf numFmtId="0" fontId="32" fillId="0" borderId="6" xfId="0" applyFont="1" applyFill="1" applyBorder="1" applyAlignment="1" applyProtection="1">
      <alignment horizontal="center" vertical="center"/>
    </xf>
    <xf numFmtId="0" fontId="32" fillId="0" borderId="7" xfId="0" applyFont="1" applyFill="1" applyBorder="1" applyAlignment="1" applyProtection="1">
      <alignment horizontal="center" vertical="center"/>
    </xf>
    <xf numFmtId="0" fontId="32" fillId="0" borderId="8" xfId="0" applyFont="1" applyFill="1" applyBorder="1" applyAlignment="1" applyProtection="1">
      <alignment horizontal="right" vertical="center"/>
    </xf>
    <xf numFmtId="0" fontId="32" fillId="0" borderId="0" xfId="0" applyFont="1" applyFill="1" applyBorder="1" applyAlignment="1" applyProtection="1">
      <alignment horizontal="center" vertical="center"/>
    </xf>
    <xf numFmtId="0" fontId="32" fillId="0" borderId="9" xfId="0" applyFont="1" applyFill="1" applyBorder="1" applyAlignment="1" applyProtection="1">
      <alignment horizontal="center" vertical="center"/>
    </xf>
    <xf numFmtId="0" fontId="32" fillId="0" borderId="0" xfId="0" applyFont="1" applyFill="1" applyBorder="1" applyAlignment="1" applyProtection="1">
      <alignment horizontal="center" vertical="center" wrapText="1"/>
    </xf>
    <xf numFmtId="0" fontId="32" fillId="0" borderId="8"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9" xfId="0" applyFont="1" applyFill="1" applyBorder="1" applyAlignment="1" applyProtection="1">
      <alignment vertical="center"/>
    </xf>
    <xf numFmtId="0" fontId="32" fillId="0" borderId="8"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2" fillId="0" borderId="9" xfId="0" applyFont="1" applyFill="1" applyBorder="1" applyAlignment="1" applyProtection="1">
      <alignment horizontal="left" vertical="center"/>
    </xf>
    <xf numFmtId="0" fontId="34" fillId="0" borderId="0" xfId="0" applyFont="1" applyFill="1" applyBorder="1" applyAlignment="1" applyProtection="1">
      <alignment vertical="center" wrapText="1"/>
    </xf>
    <xf numFmtId="0" fontId="32" fillId="0" borderId="8" xfId="0" applyFont="1" applyBorder="1" applyAlignment="1" applyProtection="1">
      <alignment vertical="center"/>
    </xf>
    <xf numFmtId="0" fontId="32" fillId="0" borderId="0" xfId="0" applyFont="1" applyBorder="1" applyAlignment="1" applyProtection="1">
      <alignment vertical="center"/>
    </xf>
    <xf numFmtId="0" fontId="32" fillId="0" borderId="9" xfId="0" applyFont="1" applyBorder="1" applyAlignment="1" applyProtection="1">
      <alignment vertical="center"/>
    </xf>
    <xf numFmtId="165" fontId="32" fillId="0" borderId="9" xfId="30" applyNumberFormat="1" applyFont="1" applyBorder="1" applyAlignment="1" applyProtection="1">
      <alignment vertical="center"/>
    </xf>
    <xf numFmtId="0" fontId="33" fillId="0" borderId="5" xfId="0" applyFont="1" applyBorder="1" applyAlignment="1" applyProtection="1">
      <alignment vertical="center"/>
    </xf>
    <xf numFmtId="0" fontId="32" fillId="0" borderId="6" xfId="0" applyFont="1" applyBorder="1" applyAlignment="1" applyProtection="1">
      <alignment vertical="center"/>
    </xf>
    <xf numFmtId="0" fontId="32" fillId="0" borderId="7" xfId="0" applyFont="1" applyBorder="1" applyAlignment="1" applyProtection="1">
      <alignment vertical="center"/>
    </xf>
    <xf numFmtId="0" fontId="32" fillId="0" borderId="8" xfId="0" applyFont="1" applyBorder="1" applyAlignment="1" applyProtection="1">
      <alignment horizontal="left" vertical="center"/>
    </xf>
    <xf numFmtId="0" fontId="32" fillId="0" borderId="0" xfId="0" applyFont="1" applyBorder="1" applyAlignment="1" applyProtection="1">
      <alignment horizontal="right" vertical="center"/>
    </xf>
    <xf numFmtId="0" fontId="32" fillId="0" borderId="8"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9" xfId="0" applyFont="1" applyBorder="1" applyAlignment="1" applyProtection="1">
      <alignment horizontal="center" vertical="center"/>
    </xf>
    <xf numFmtId="0" fontId="35" fillId="0" borderId="8" xfId="0" applyFont="1" applyFill="1" applyBorder="1" applyAlignment="1" applyProtection="1">
      <alignment horizontal="center" vertical="center"/>
    </xf>
    <xf numFmtId="0" fontId="32" fillId="0" borderId="9" xfId="0" applyFont="1" applyFill="1" applyBorder="1" applyAlignment="1" applyProtection="1">
      <alignment horizontal="center" vertical="center" wrapText="1"/>
    </xf>
    <xf numFmtId="43" fontId="32" fillId="0" borderId="6" xfId="28" applyFont="1" applyFill="1" applyBorder="1" applyAlignment="1" applyProtection="1">
      <alignment vertical="center" wrapText="1"/>
    </xf>
    <xf numFmtId="0" fontId="32" fillId="0" borderId="6" xfId="0" applyFont="1" applyBorder="1" applyAlignment="1" applyProtection="1">
      <alignment vertical="center" wrapText="1"/>
    </xf>
    <xf numFmtId="164" fontId="32" fillId="0" borderId="9" xfId="28" applyNumberFormat="1" applyFont="1" applyFill="1" applyBorder="1" applyAlignment="1" applyProtection="1">
      <alignment vertical="center"/>
    </xf>
    <xf numFmtId="0" fontId="32" fillId="0" borderId="0" xfId="0" applyFont="1" applyBorder="1" applyAlignment="1" applyProtection="1">
      <alignment vertical="center" wrapText="1"/>
    </xf>
    <xf numFmtId="2" fontId="32" fillId="0" borderId="0" xfId="0" applyNumberFormat="1" applyFont="1" applyFill="1" applyBorder="1" applyAlignment="1" applyProtection="1">
      <alignment vertical="center"/>
    </xf>
    <xf numFmtId="2" fontId="32" fillId="0" borderId="0" xfId="0" applyNumberFormat="1" applyFont="1" applyFill="1" applyBorder="1" applyAlignment="1" applyProtection="1">
      <alignment horizontal="left" vertical="center"/>
    </xf>
    <xf numFmtId="0" fontId="32" fillId="0" borderId="8"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32" fillId="0" borderId="8"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164" fontId="32" fillId="0" borderId="9" xfId="28" applyNumberFormat="1" applyFont="1" applyFill="1" applyBorder="1" applyAlignment="1" applyProtection="1">
      <alignment horizontal="right" vertical="center"/>
    </xf>
    <xf numFmtId="0" fontId="32" fillId="0" borderId="10"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11" xfId="0" applyFont="1" applyBorder="1" applyAlignment="1" applyProtection="1">
      <alignment vertical="center"/>
    </xf>
    <xf numFmtId="0" fontId="32" fillId="0" borderId="5" xfId="0" applyFont="1" applyBorder="1" applyAlignment="1" applyProtection="1">
      <alignment horizontal="right" vertical="center"/>
    </xf>
    <xf numFmtId="0" fontId="32" fillId="0" borderId="6" xfId="0" applyFont="1" applyBorder="1" applyAlignment="1" applyProtection="1">
      <alignment horizontal="center" vertical="center"/>
    </xf>
    <xf numFmtId="0" fontId="32" fillId="0" borderId="7" xfId="0" applyFont="1" applyBorder="1" applyAlignment="1" applyProtection="1">
      <alignment horizontal="center" vertical="center"/>
    </xf>
    <xf numFmtId="0" fontId="32" fillId="0" borderId="8" xfId="0" applyFont="1" applyBorder="1" applyAlignment="1" applyProtection="1">
      <alignment horizontal="right" vertical="center"/>
    </xf>
    <xf numFmtId="0" fontId="32" fillId="0" borderId="0" xfId="0" applyFont="1" applyAlignment="1" applyProtection="1">
      <alignment horizontal="center" vertical="center"/>
    </xf>
    <xf numFmtId="0" fontId="32" fillId="0" borderId="0" xfId="0" applyFont="1" applyAlignment="1" applyProtection="1">
      <alignment horizontal="center" vertical="center" wrapText="1"/>
    </xf>
    <xf numFmtId="0" fontId="32" fillId="0" borderId="0" xfId="0" applyFont="1" applyAlignment="1" applyProtection="1">
      <alignment horizontal="left" vertical="center"/>
    </xf>
    <xf numFmtId="0" fontId="32" fillId="0" borderId="9" xfId="0" applyFont="1" applyBorder="1" applyAlignment="1" applyProtection="1">
      <alignment horizontal="left" vertical="center"/>
    </xf>
    <xf numFmtId="0" fontId="33" fillId="0" borderId="8" xfId="0" applyFont="1" applyBorder="1" applyAlignment="1" applyProtection="1">
      <alignment vertical="center"/>
    </xf>
    <xf numFmtId="165" fontId="32" fillId="0" borderId="9" xfId="56" applyNumberFormat="1" applyFont="1" applyBorder="1" applyAlignment="1" applyProtection="1">
      <alignment vertical="center"/>
    </xf>
    <xf numFmtId="0" fontId="32" fillId="0" borderId="0" xfId="0" applyFont="1" applyAlignment="1" applyProtection="1">
      <alignment horizontal="right" vertical="center"/>
    </xf>
    <xf numFmtId="43" fontId="32" fillId="0" borderId="0" xfId="57" applyFont="1" applyAlignment="1" applyProtection="1">
      <alignment vertical="center"/>
    </xf>
    <xf numFmtId="164" fontId="32" fillId="0" borderId="9" xfId="57" applyNumberFormat="1" applyFont="1" applyBorder="1" applyAlignment="1" applyProtection="1">
      <alignment vertical="center"/>
    </xf>
    <xf numFmtId="165" fontId="32" fillId="0" borderId="3" xfId="56" applyNumberFormat="1" applyFont="1" applyBorder="1" applyAlignment="1" applyProtection="1">
      <alignment vertical="center"/>
    </xf>
    <xf numFmtId="164" fontId="32" fillId="0" borderId="3" xfId="57" applyNumberFormat="1" applyFont="1" applyBorder="1" applyAlignment="1" applyProtection="1">
      <alignment vertical="center"/>
    </xf>
    <xf numFmtId="2" fontId="32" fillId="0" borderId="3" xfId="0" applyNumberFormat="1" applyFont="1" applyBorder="1" applyAlignment="1" applyProtection="1">
      <alignment horizontal="center" vertical="center"/>
    </xf>
    <xf numFmtId="165" fontId="32" fillId="0" borderId="30" xfId="56" applyNumberFormat="1" applyFont="1" applyBorder="1" applyAlignment="1" applyProtection="1">
      <alignment horizontal="center" vertical="center"/>
    </xf>
    <xf numFmtId="165" fontId="32" fillId="0" borderId="14" xfId="0" applyNumberFormat="1" applyFont="1" applyBorder="1" applyAlignment="1" applyProtection="1">
      <alignment vertical="center"/>
    </xf>
    <xf numFmtId="0" fontId="37" fillId="0" borderId="0" xfId="62" applyFont="1"/>
    <xf numFmtId="0" fontId="36" fillId="0" borderId="0" xfId="0" applyFont="1"/>
    <xf numFmtId="0" fontId="30" fillId="37" borderId="33" xfId="0" applyFont="1" applyFill="1" applyBorder="1" applyAlignment="1">
      <alignment horizontal="center" vertical="center" wrapText="1"/>
    </xf>
    <xf numFmtId="0" fontId="30" fillId="37" borderId="33" xfId="0" applyFont="1" applyFill="1" applyBorder="1" applyAlignment="1">
      <alignment horizontal="center" vertical="center"/>
    </xf>
    <xf numFmtId="0" fontId="37" fillId="0" borderId="33" xfId="0" applyFont="1" applyBorder="1" applyAlignment="1">
      <alignment horizontal="center" vertical="center"/>
    </xf>
    <xf numFmtId="49" fontId="37" fillId="0" borderId="33" xfId="0" applyNumberFormat="1" applyFont="1" applyBorder="1" applyAlignment="1">
      <alignment horizontal="center" vertical="center"/>
    </xf>
    <xf numFmtId="49" fontId="37" fillId="0" borderId="33" xfId="0" quotePrefix="1" applyNumberFormat="1" applyFont="1" applyBorder="1" applyAlignment="1">
      <alignment horizontal="center" vertical="center"/>
    </xf>
    <xf numFmtId="0" fontId="37" fillId="0" borderId="33" xfId="0" quotePrefix="1" applyFont="1" applyBorder="1" applyAlignment="1">
      <alignment horizontal="center" vertical="center"/>
    </xf>
    <xf numFmtId="0" fontId="37" fillId="0" borderId="33" xfId="43" quotePrefix="1" applyFont="1" applyBorder="1" applyAlignment="1">
      <alignment horizontal="center" vertical="center"/>
    </xf>
    <xf numFmtId="0" fontId="0" fillId="0" borderId="0" xfId="0" applyAlignment="1">
      <alignment horizontal="left"/>
    </xf>
    <xf numFmtId="3" fontId="0" fillId="0" borderId="0" xfId="0" applyNumberFormat="1"/>
    <xf numFmtId="0" fontId="2" fillId="0" borderId="0" xfId="61" applyFont="1" applyAlignment="1">
      <alignment vertical="top" wrapText="1"/>
    </xf>
    <xf numFmtId="0" fontId="37" fillId="0" borderId="0" xfId="61" applyFont="1" applyAlignment="1">
      <alignment vertical="top" wrapText="1"/>
    </xf>
    <xf numFmtId="0" fontId="1" fillId="0" borderId="0" xfId="61" applyFont="1" applyAlignment="1">
      <alignment vertical="top" wrapText="1"/>
    </xf>
    <xf numFmtId="166" fontId="0" fillId="38" borderId="0" xfId="0" applyNumberFormat="1" applyFill="1"/>
    <xf numFmtId="0" fontId="30" fillId="37" borderId="33" xfId="0" applyFont="1" applyFill="1" applyBorder="1" applyAlignment="1">
      <alignment horizontal="left" vertical="center" wrapText="1"/>
    </xf>
    <xf numFmtId="0" fontId="37" fillId="0" borderId="33" xfId="0" applyFont="1" applyBorder="1" applyAlignment="1">
      <alignment horizontal="left" vertical="center"/>
    </xf>
    <xf numFmtId="0" fontId="33" fillId="0" borderId="0" xfId="0" applyFont="1" applyBorder="1" applyAlignment="1" applyProtection="1">
      <alignment horizontal="left" vertical="center" wrapText="1"/>
    </xf>
    <xf numFmtId="0" fontId="33" fillId="0" borderId="0" xfId="0" applyFont="1" applyAlignment="1" applyProtection="1">
      <alignment horizontal="center" vertical="center"/>
    </xf>
    <xf numFmtId="49" fontId="32" fillId="2" borderId="13" xfId="0" quotePrefix="1" applyNumberFormat="1" applyFont="1" applyFill="1" applyBorder="1" applyAlignment="1" applyProtection="1">
      <alignment horizontal="center" vertical="center" wrapText="1"/>
      <protection locked="0"/>
    </xf>
    <xf numFmtId="49" fontId="32" fillId="2" borderId="15" xfId="0" applyNumberFormat="1" applyFont="1" applyFill="1" applyBorder="1" applyAlignment="1" applyProtection="1">
      <alignment horizontal="center" vertical="center" wrapText="1"/>
      <protection locked="0"/>
    </xf>
    <xf numFmtId="2" fontId="32" fillId="0" borderId="16" xfId="0" quotePrefix="1" applyNumberFormat="1" applyFont="1" applyFill="1" applyBorder="1" applyAlignment="1" applyProtection="1">
      <alignment horizontal="center" vertical="center" wrapText="1"/>
    </xf>
    <xf numFmtId="2" fontId="32" fillId="0" borderId="17" xfId="0" applyNumberFormat="1" applyFont="1" applyFill="1" applyBorder="1" applyAlignment="1" applyProtection="1">
      <alignment horizontal="center" vertical="center" wrapText="1"/>
    </xf>
    <xf numFmtId="0" fontId="32" fillId="2" borderId="13" xfId="0" applyFont="1" applyFill="1" applyBorder="1" applyAlignment="1" applyProtection="1">
      <alignment horizontal="center" vertical="center" wrapText="1"/>
      <protection locked="0"/>
    </xf>
    <xf numFmtId="0" fontId="32" fillId="2" borderId="15" xfId="0" applyFont="1" applyFill="1" applyBorder="1" applyAlignment="1" applyProtection="1">
      <alignment horizontal="center" vertical="center" wrapText="1"/>
      <protection locked="0"/>
    </xf>
    <xf numFmtId="0" fontId="33" fillId="0" borderId="11" xfId="0" applyFont="1" applyBorder="1" applyAlignment="1" applyProtection="1">
      <alignment horizontal="center" vertical="center"/>
    </xf>
    <xf numFmtId="0" fontId="29" fillId="36" borderId="8" xfId="0" applyFont="1" applyFill="1" applyBorder="1" applyAlignment="1" applyProtection="1">
      <alignment horizontal="center" vertical="center" wrapText="1"/>
    </xf>
    <xf numFmtId="0" fontId="29" fillId="36" borderId="0" xfId="0" applyFont="1" applyFill="1" applyBorder="1" applyAlignment="1" applyProtection="1">
      <alignment horizontal="center" vertical="center" wrapText="1"/>
    </xf>
    <xf numFmtId="0" fontId="29" fillId="36" borderId="9" xfId="0" applyFont="1" applyFill="1" applyBorder="1" applyAlignment="1" applyProtection="1">
      <alignment horizontal="center" vertical="center" wrapText="1"/>
    </xf>
    <xf numFmtId="0" fontId="29" fillId="0" borderId="8"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32" fillId="2" borderId="39" xfId="30" applyNumberFormat="1" applyFont="1" applyFill="1" applyBorder="1" applyAlignment="1" applyProtection="1">
      <alignment horizontal="center" vertical="center"/>
      <protection locked="0"/>
    </xf>
    <xf numFmtId="0" fontId="32" fillId="2" borderId="38" xfId="30" applyNumberFormat="1" applyFont="1" applyFill="1" applyBorder="1" applyAlignment="1" applyProtection="1">
      <alignment horizontal="center" vertical="center"/>
      <protection locked="0"/>
    </xf>
    <xf numFmtId="0" fontId="33" fillId="0" borderId="0" xfId="0" applyFont="1" applyBorder="1" applyAlignment="1" applyProtection="1">
      <alignment horizontal="center"/>
    </xf>
    <xf numFmtId="49" fontId="32" fillId="2" borderId="13" xfId="0" applyNumberFormat="1" applyFont="1" applyFill="1" applyBorder="1" applyAlignment="1" applyProtection="1">
      <alignment horizontal="center" vertical="center" wrapText="1"/>
      <protection locked="0"/>
    </xf>
    <xf numFmtId="49" fontId="32" fillId="2" borderId="1" xfId="0" applyNumberFormat="1"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wrapText="1"/>
    </xf>
    <xf numFmtId="0" fontId="32" fillId="0" borderId="28" xfId="0" applyFont="1" applyFill="1" applyBorder="1" applyAlignment="1" applyProtection="1">
      <alignment horizontal="center" wrapText="1"/>
    </xf>
    <xf numFmtId="0" fontId="32" fillId="0" borderId="29" xfId="0" applyFont="1" applyFill="1" applyBorder="1" applyAlignment="1" applyProtection="1">
      <alignment horizontal="center" wrapText="1"/>
    </xf>
    <xf numFmtId="0" fontId="32" fillId="34" borderId="27" xfId="0" applyFont="1" applyFill="1" applyBorder="1" applyAlignment="1" applyProtection="1">
      <alignment wrapText="1"/>
      <protection locked="0"/>
    </xf>
    <xf numFmtId="0" fontId="32" fillId="34" borderId="28" xfId="0" applyFont="1" applyFill="1" applyBorder="1" applyAlignment="1" applyProtection="1">
      <alignment wrapText="1"/>
      <protection locked="0"/>
    </xf>
    <xf numFmtId="0" fontId="32" fillId="34" borderId="30" xfId="0" applyFont="1" applyFill="1" applyBorder="1" applyAlignment="1" applyProtection="1">
      <alignment wrapText="1"/>
      <protection locked="0"/>
    </xf>
    <xf numFmtId="0" fontId="33" fillId="34" borderId="34" xfId="0" applyFont="1" applyFill="1" applyBorder="1" applyAlignment="1" applyProtection="1">
      <alignment horizontal="left"/>
      <protection locked="0"/>
    </xf>
    <xf numFmtId="0" fontId="33" fillId="34" borderId="28" xfId="0" applyFont="1" applyFill="1" applyBorder="1" applyAlignment="1" applyProtection="1">
      <alignment horizontal="left"/>
      <protection locked="0"/>
    </xf>
    <xf numFmtId="0" fontId="33" fillId="34" borderId="30" xfId="0" applyFont="1" applyFill="1" applyBorder="1" applyAlignment="1" applyProtection="1">
      <alignment horizontal="left"/>
      <protection locked="0"/>
    </xf>
    <xf numFmtId="0" fontId="33" fillId="0" borderId="11" xfId="0" applyFont="1" applyBorder="1" applyAlignment="1" applyProtection="1">
      <alignment horizontal="center"/>
    </xf>
    <xf numFmtId="0" fontId="29" fillId="36" borderId="8" xfId="0" applyFont="1" applyFill="1" applyBorder="1" applyAlignment="1" applyProtection="1">
      <alignment horizontal="center" wrapText="1"/>
    </xf>
    <xf numFmtId="0" fontId="29" fillId="36" borderId="0" xfId="0" applyFont="1" applyFill="1" applyBorder="1" applyAlignment="1" applyProtection="1">
      <alignment horizontal="center" wrapText="1"/>
    </xf>
    <xf numFmtId="0" fontId="29" fillId="36" borderId="9" xfId="0" applyFont="1" applyFill="1" applyBorder="1" applyAlignment="1" applyProtection="1">
      <alignment horizontal="center" wrapText="1"/>
    </xf>
    <xf numFmtId="0" fontId="29" fillId="0" borderId="9" xfId="0" applyFont="1" applyFill="1" applyBorder="1" applyAlignment="1" applyProtection="1">
      <alignment horizontal="left" vertical="center" wrapText="1"/>
    </xf>
    <xf numFmtId="0" fontId="32" fillId="0" borderId="8" xfId="0" applyFont="1" applyFill="1" applyBorder="1" applyAlignment="1" applyProtection="1">
      <alignment horizontal="left"/>
    </xf>
    <xf numFmtId="0" fontId="32" fillId="0" borderId="0" xfId="0" applyFont="1" applyFill="1" applyBorder="1" applyAlignment="1" applyProtection="1">
      <alignment horizontal="left"/>
    </xf>
    <xf numFmtId="0" fontId="32" fillId="0" borderId="8" xfId="0" applyFont="1" applyBorder="1" applyAlignment="1" applyProtection="1">
      <alignment horizontal="left"/>
    </xf>
    <xf numFmtId="0" fontId="32" fillId="0" borderId="0" xfId="0" applyFont="1" applyBorder="1" applyAlignment="1" applyProtection="1">
      <alignment horizontal="left"/>
    </xf>
    <xf numFmtId="0" fontId="32" fillId="0" borderId="37" xfId="0" applyFont="1" applyBorder="1" applyAlignment="1" applyProtection="1">
      <alignment horizontal="left"/>
    </xf>
    <xf numFmtId="0" fontId="32" fillId="0" borderId="9" xfId="0" applyFont="1" applyBorder="1" applyAlignment="1" applyProtection="1">
      <alignment horizontal="left"/>
    </xf>
    <xf numFmtId="0" fontId="32" fillId="2" borderId="13" xfId="0" applyFont="1" applyFill="1" applyBorder="1" applyAlignment="1" applyProtection="1">
      <alignment horizontal="center" wrapText="1"/>
      <protection locked="0"/>
    </xf>
    <xf numFmtId="0" fontId="32" fillId="2" borderId="1" xfId="0" applyFont="1" applyFill="1" applyBorder="1" applyAlignment="1" applyProtection="1">
      <alignment horizontal="center" wrapText="1"/>
      <protection locked="0"/>
    </xf>
    <xf numFmtId="0" fontId="32" fillId="2" borderId="15" xfId="0" applyFont="1" applyFill="1" applyBorder="1" applyAlignment="1" applyProtection="1">
      <alignment horizontal="center" wrapText="1"/>
      <protection locked="0"/>
    </xf>
    <xf numFmtId="0" fontId="38" fillId="36" borderId="35" xfId="0" applyFont="1" applyFill="1" applyBorder="1" applyAlignment="1" applyProtection="1">
      <alignment horizontal="left" wrapText="1"/>
    </xf>
    <xf numFmtId="0" fontId="38" fillId="36" borderId="36" xfId="0" applyFont="1" applyFill="1" applyBorder="1" applyAlignment="1" applyProtection="1">
      <alignment horizontal="left" wrapText="1"/>
    </xf>
    <xf numFmtId="2" fontId="32" fillId="0" borderId="16" xfId="0" quotePrefix="1" applyNumberFormat="1" applyFont="1" applyBorder="1" applyAlignment="1" applyProtection="1">
      <alignment horizontal="center" vertical="center" wrapText="1"/>
    </xf>
    <xf numFmtId="2" fontId="32" fillId="0" borderId="17" xfId="0" applyNumberFormat="1" applyFont="1" applyBorder="1" applyAlignment="1" applyProtection="1">
      <alignment horizontal="center" vertical="center" wrapText="1"/>
    </xf>
    <xf numFmtId="0" fontId="34" fillId="0" borderId="0" xfId="0" applyFont="1" applyAlignment="1" applyProtection="1">
      <alignment horizontal="center" vertical="center" wrapText="1"/>
    </xf>
  </cellXfs>
  <cellStyles count="77">
    <cellStyle name="20% - Accent1" xfId="1" builtinId="30" customBuiltin="1"/>
    <cellStyle name="20% - Accent1 2" xfId="64" xr:uid="{00000000-0005-0000-0000-000001000000}"/>
    <cellStyle name="20% - Accent2" xfId="2" builtinId="34" customBuiltin="1"/>
    <cellStyle name="20% - Accent2 2" xfId="66" xr:uid="{00000000-0005-0000-0000-000003000000}"/>
    <cellStyle name="20% - Accent3" xfId="3" builtinId="38" customBuiltin="1"/>
    <cellStyle name="20% - Accent3 2" xfId="68" xr:uid="{00000000-0005-0000-0000-000005000000}"/>
    <cellStyle name="20% - Accent4" xfId="4" builtinId="42" customBuiltin="1"/>
    <cellStyle name="20% - Accent4 2" xfId="70" xr:uid="{00000000-0005-0000-0000-000007000000}"/>
    <cellStyle name="20% - Accent5" xfId="5" builtinId="46" customBuiltin="1"/>
    <cellStyle name="20% - Accent5 2" xfId="72" xr:uid="{00000000-0005-0000-0000-000009000000}"/>
    <cellStyle name="20% - Accent6" xfId="6" builtinId="50" customBuiltin="1"/>
    <cellStyle name="20% - Accent6 2" xfId="74" xr:uid="{00000000-0005-0000-0000-00000B000000}"/>
    <cellStyle name="40% - Accent1" xfId="7" builtinId="31" customBuiltin="1"/>
    <cellStyle name="40% - Accent1 2" xfId="65" xr:uid="{00000000-0005-0000-0000-00000D000000}"/>
    <cellStyle name="40% - Accent2" xfId="8" builtinId="35" customBuiltin="1"/>
    <cellStyle name="40% - Accent2 2" xfId="67" xr:uid="{00000000-0005-0000-0000-00000F000000}"/>
    <cellStyle name="40% - Accent3" xfId="9" builtinId="39" customBuiltin="1"/>
    <cellStyle name="40% - Accent3 2" xfId="69" xr:uid="{00000000-0005-0000-0000-000011000000}"/>
    <cellStyle name="40% - Accent4" xfId="10" builtinId="43" customBuiltin="1"/>
    <cellStyle name="40% - Accent4 2" xfId="71" xr:uid="{00000000-0005-0000-0000-000013000000}"/>
    <cellStyle name="40% - Accent5" xfId="11" builtinId="47" customBuiltin="1"/>
    <cellStyle name="40% - Accent5 2" xfId="73" xr:uid="{00000000-0005-0000-0000-000015000000}"/>
    <cellStyle name="40% - Accent6" xfId="12" builtinId="51" customBuiltin="1"/>
    <cellStyle name="40% - Accent6 2" xfId="75"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28000000}"/>
    <cellStyle name="Comma 3" xfId="57" xr:uid="{00000000-0005-0000-0000-000029000000}"/>
    <cellStyle name="Currency" xfId="30" builtinId="4"/>
    <cellStyle name="Currency 2" xfId="31" xr:uid="{00000000-0005-0000-0000-00002B000000}"/>
    <cellStyle name="Currency 3" xfId="32" xr:uid="{00000000-0005-0000-0000-00002C000000}"/>
    <cellStyle name="Currency 3 2" xfId="59" xr:uid="{00000000-0005-0000-0000-00002D000000}"/>
    <cellStyle name="Currency 4" xfId="56" xr:uid="{00000000-0005-0000-0000-00002E000000}"/>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76" builtinId="8"/>
    <cellStyle name="Hyperlink 2" xfId="39" xr:uid="{00000000-0005-0000-0000-000035000000}"/>
    <cellStyle name="Input" xfId="40" builtinId="20" customBuiltin="1"/>
    <cellStyle name="Linked Cell" xfId="41" builtinId="24" customBuiltin="1"/>
    <cellStyle name="Neutral" xfId="42" builtinId="28" customBuiltin="1"/>
    <cellStyle name="Normal" xfId="0" builtinId="0"/>
    <cellStyle name="Normal 2" xfId="43" xr:uid="{00000000-0005-0000-0000-00003A000000}"/>
    <cellStyle name="Normal 3" xfId="44" xr:uid="{00000000-0005-0000-0000-00003B000000}"/>
    <cellStyle name="Normal 4" xfId="45" xr:uid="{00000000-0005-0000-0000-00003C000000}"/>
    <cellStyle name="Normal 5" xfId="46" xr:uid="{00000000-0005-0000-0000-00003D000000}"/>
    <cellStyle name="Normal 6" xfId="47" xr:uid="{00000000-0005-0000-0000-00003E000000}"/>
    <cellStyle name="Normal 7" xfId="61" xr:uid="{00000000-0005-0000-0000-00003F000000}"/>
    <cellStyle name="Normal 8" xfId="62" xr:uid="{00000000-0005-0000-0000-000040000000}"/>
    <cellStyle name="Note 2" xfId="48" xr:uid="{00000000-0005-0000-0000-000041000000}"/>
    <cellStyle name="Note 3" xfId="63" xr:uid="{00000000-0005-0000-0000-000042000000}"/>
    <cellStyle name="Output" xfId="49" builtinId="21" customBuiltin="1"/>
    <cellStyle name="Percent" xfId="50" builtinId="5"/>
    <cellStyle name="Percent 2" xfId="51" xr:uid="{00000000-0005-0000-0000-000045000000}"/>
    <cellStyle name="Percent 3" xfId="52" xr:uid="{00000000-0005-0000-0000-000046000000}"/>
    <cellStyle name="Percent 3 2" xfId="60" xr:uid="{00000000-0005-0000-0000-000047000000}"/>
    <cellStyle name="Percent 4" xfId="58" xr:uid="{00000000-0005-0000-0000-000048000000}"/>
    <cellStyle name="Title" xfId="53" builtinId="15" customBuiltin="1"/>
    <cellStyle name="Total" xfId="54" builtinId="25" customBuiltin="1"/>
    <cellStyle name="Warning Text" xfId="55" builtinId="11" customBuiltin="1"/>
  </cellStyles>
  <dxfs count="20">
    <dxf>
      <font>
        <color rgb="FF9C0006"/>
      </font>
      <fill>
        <patternFill>
          <bgColor rgb="FFFFC7CE"/>
        </patternFill>
      </fill>
    </dxf>
    <dxf>
      <font>
        <color theme="0"/>
      </font>
    </dxf>
    <dxf>
      <font>
        <color theme="0"/>
      </font>
    </dxf>
    <dxf>
      <font>
        <color theme="0"/>
        <name val="Cambria"/>
        <scheme val="none"/>
      </font>
    </dxf>
    <dxf>
      <font>
        <color theme="0"/>
        <name val="Cambria"/>
        <scheme val="none"/>
      </font>
    </dxf>
    <dxf>
      <fill>
        <patternFill>
          <bgColor rgb="FFFFFF00"/>
        </patternFill>
      </fill>
    </dxf>
    <dxf>
      <font>
        <color theme="0"/>
        <name val="Cambria"/>
        <scheme val="none"/>
      </font>
    </dxf>
    <dxf>
      <font>
        <color theme="0"/>
        <name val="Cambria"/>
        <scheme val="none"/>
      </font>
    </dxf>
    <dxf>
      <font>
        <color theme="0"/>
        <name val="Cambria"/>
        <scheme val="none"/>
      </font>
    </dxf>
    <dxf>
      <font>
        <color rgb="FFFFFF00"/>
      </font>
    </dxf>
    <dxf>
      <font>
        <color theme="0"/>
        <name val="Cambria"/>
        <scheme val="none"/>
      </font>
    </dxf>
    <dxf>
      <font>
        <color theme="0"/>
        <name val="Cambria"/>
        <scheme val="none"/>
      </font>
    </dxf>
    <dxf>
      <font>
        <color theme="0"/>
        <name val="Cambria"/>
        <scheme val="none"/>
      </font>
    </dxf>
    <dxf>
      <font>
        <color theme="0"/>
        <name val="Cambria"/>
        <scheme val="none"/>
      </font>
    </dxf>
    <dxf>
      <font>
        <color rgb="FFFFFF00"/>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k12.wa.us/safs-database-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7"/>
  <sheetViews>
    <sheetView topLeftCell="A301" workbookViewId="0">
      <selection activeCell="C185" sqref="C185"/>
    </sheetView>
  </sheetViews>
  <sheetFormatPr defaultRowHeight="12.75" x14ac:dyDescent="0.2"/>
  <cols>
    <col min="1" max="1" width="8.5703125" bestFit="1" customWidth="1"/>
    <col min="2" max="2" width="10.7109375" customWidth="1"/>
    <col min="3" max="3" width="39.85546875" style="181" customWidth="1"/>
  </cols>
  <sheetData>
    <row r="1" spans="1:3" ht="16.5" x14ac:dyDescent="0.2">
      <c r="A1" s="174" t="s">
        <v>1</v>
      </c>
      <c r="B1" s="175" t="s">
        <v>672</v>
      </c>
      <c r="C1" s="187" t="s">
        <v>14</v>
      </c>
    </row>
    <row r="2" spans="1:3" ht="16.5" x14ac:dyDescent="0.2">
      <c r="A2" s="176" t="s">
        <v>82</v>
      </c>
      <c r="B2" s="177" t="s">
        <v>673</v>
      </c>
      <c r="C2" s="188" t="s">
        <v>425</v>
      </c>
    </row>
    <row r="3" spans="1:3" ht="16.5" x14ac:dyDescent="0.2">
      <c r="A3" s="176" t="s">
        <v>146</v>
      </c>
      <c r="B3" s="177" t="s">
        <v>673</v>
      </c>
      <c r="C3" s="188" t="s">
        <v>487</v>
      </c>
    </row>
    <row r="4" spans="1:3" ht="16.5" x14ac:dyDescent="0.2">
      <c r="A4" s="176" t="s">
        <v>157</v>
      </c>
      <c r="B4" s="178" t="s">
        <v>674</v>
      </c>
      <c r="C4" s="188" t="s">
        <v>497</v>
      </c>
    </row>
    <row r="5" spans="1:3" ht="16.5" x14ac:dyDescent="0.2">
      <c r="A5" s="176" t="s">
        <v>208</v>
      </c>
      <c r="B5" s="177" t="s">
        <v>675</v>
      </c>
      <c r="C5" s="188" t="s">
        <v>538</v>
      </c>
    </row>
    <row r="6" spans="1:3" ht="16.5" x14ac:dyDescent="0.2">
      <c r="A6" s="176" t="s">
        <v>220</v>
      </c>
      <c r="B6" s="177" t="s">
        <v>675</v>
      </c>
      <c r="C6" s="188" t="s">
        <v>550</v>
      </c>
    </row>
    <row r="7" spans="1:3" ht="16.5" x14ac:dyDescent="0.2">
      <c r="A7" s="176" t="s">
        <v>21</v>
      </c>
      <c r="B7" s="177" t="s">
        <v>676</v>
      </c>
      <c r="C7" s="188" t="s">
        <v>367</v>
      </c>
    </row>
    <row r="8" spans="1:3" ht="16.5" x14ac:dyDescent="0.2">
      <c r="A8" s="176" t="s">
        <v>114</v>
      </c>
      <c r="B8" s="177" t="s">
        <v>677</v>
      </c>
      <c r="C8" s="188" t="s">
        <v>456</v>
      </c>
    </row>
    <row r="9" spans="1:3" ht="16.5" x14ac:dyDescent="0.2">
      <c r="A9" s="176" t="s">
        <v>123</v>
      </c>
      <c r="B9" s="177" t="s">
        <v>677</v>
      </c>
      <c r="C9" s="188" t="s">
        <v>678</v>
      </c>
    </row>
    <row r="10" spans="1:3" ht="16.5" x14ac:dyDescent="0.2">
      <c r="A10" s="176" t="s">
        <v>46</v>
      </c>
      <c r="B10" s="177" t="s">
        <v>679</v>
      </c>
      <c r="C10" s="188" t="s">
        <v>390</v>
      </c>
    </row>
    <row r="11" spans="1:3" ht="16.5" x14ac:dyDescent="0.2">
      <c r="A11" s="176" t="s">
        <v>111</v>
      </c>
      <c r="B11" s="177" t="s">
        <v>677</v>
      </c>
      <c r="C11" s="188" t="s">
        <v>453</v>
      </c>
    </row>
    <row r="12" spans="1:3" ht="16.5" x14ac:dyDescent="0.2">
      <c r="A12" s="176" t="s">
        <v>272</v>
      </c>
      <c r="B12" s="177" t="s">
        <v>675</v>
      </c>
      <c r="C12" s="188" t="s">
        <v>596</v>
      </c>
    </row>
    <row r="13" spans="1:3" ht="16.5" x14ac:dyDescent="0.2">
      <c r="A13" s="176" t="s">
        <v>16</v>
      </c>
      <c r="B13" s="177" t="s">
        <v>674</v>
      </c>
      <c r="C13" s="188" t="s">
        <v>362</v>
      </c>
    </row>
    <row r="14" spans="1:3" ht="16.5" x14ac:dyDescent="0.2">
      <c r="A14" s="176" t="s">
        <v>198</v>
      </c>
      <c r="B14" s="177" t="s">
        <v>677</v>
      </c>
      <c r="C14" s="188" t="s">
        <v>533</v>
      </c>
    </row>
    <row r="15" spans="1:3" ht="16.5" x14ac:dyDescent="0.2">
      <c r="A15" s="176" t="s">
        <v>133</v>
      </c>
      <c r="B15" s="177" t="s">
        <v>680</v>
      </c>
      <c r="C15" s="188" t="s">
        <v>474</v>
      </c>
    </row>
    <row r="16" spans="1:3" ht="16.5" x14ac:dyDescent="0.2">
      <c r="A16" s="176" t="s">
        <v>274</v>
      </c>
      <c r="B16" s="177" t="s">
        <v>675</v>
      </c>
      <c r="C16" s="188" t="s">
        <v>598</v>
      </c>
    </row>
    <row r="17" spans="1:3" ht="16.5" x14ac:dyDescent="0.2">
      <c r="A17" s="176" t="s">
        <v>148</v>
      </c>
      <c r="B17" s="177" t="s">
        <v>673</v>
      </c>
      <c r="C17" s="188" t="s">
        <v>489</v>
      </c>
    </row>
    <row r="18" spans="1:3" ht="16.5" x14ac:dyDescent="0.2">
      <c r="A18" s="176" t="s">
        <v>122</v>
      </c>
      <c r="B18" s="177" t="s">
        <v>681</v>
      </c>
      <c r="C18" s="188" t="s">
        <v>464</v>
      </c>
    </row>
    <row r="19" spans="1:3" ht="16.5" x14ac:dyDescent="0.2">
      <c r="A19" s="176" t="s">
        <v>173</v>
      </c>
      <c r="B19" s="178" t="s">
        <v>682</v>
      </c>
      <c r="C19" s="188" t="s">
        <v>683</v>
      </c>
    </row>
    <row r="20" spans="1:3" ht="16.5" x14ac:dyDescent="0.2">
      <c r="A20" s="176" t="s">
        <v>57</v>
      </c>
      <c r="B20" s="177" t="s">
        <v>682</v>
      </c>
      <c r="C20" s="188" t="s">
        <v>401</v>
      </c>
    </row>
    <row r="21" spans="1:3" ht="16.5" x14ac:dyDescent="0.2">
      <c r="A21" s="176" t="s">
        <v>99</v>
      </c>
      <c r="B21" s="177" t="s">
        <v>681</v>
      </c>
      <c r="C21" s="188" t="s">
        <v>441</v>
      </c>
    </row>
    <row r="22" spans="1:3" ht="16.5" x14ac:dyDescent="0.2">
      <c r="A22" s="176" t="s">
        <v>206</v>
      </c>
      <c r="B22" s="177" t="s">
        <v>675</v>
      </c>
      <c r="C22" s="188" t="s">
        <v>684</v>
      </c>
    </row>
    <row r="23" spans="1:3" ht="16.5" x14ac:dyDescent="0.2">
      <c r="A23" s="176" t="s">
        <v>45</v>
      </c>
      <c r="B23" s="177" t="s">
        <v>679</v>
      </c>
      <c r="C23" s="188" t="s">
        <v>389</v>
      </c>
    </row>
    <row r="24" spans="1:3" ht="16.5" x14ac:dyDescent="0.2">
      <c r="A24" s="176" t="s">
        <v>37</v>
      </c>
      <c r="B24" s="177" t="s">
        <v>681</v>
      </c>
      <c r="C24" s="188" t="s">
        <v>383</v>
      </c>
    </row>
    <row r="25" spans="1:3" ht="16.5" x14ac:dyDescent="0.2">
      <c r="A25" s="179" t="s">
        <v>190</v>
      </c>
      <c r="B25" s="177" t="s">
        <v>677</v>
      </c>
      <c r="C25" s="188" t="s">
        <v>527</v>
      </c>
    </row>
    <row r="26" spans="1:3" ht="16.5" x14ac:dyDescent="0.2">
      <c r="A26" s="176" t="s">
        <v>32</v>
      </c>
      <c r="B26" s="177" t="s">
        <v>682</v>
      </c>
      <c r="C26" s="188" t="s">
        <v>378</v>
      </c>
    </row>
    <row r="27" spans="1:3" ht="16.5" x14ac:dyDescent="0.2">
      <c r="A27" s="179" t="s">
        <v>31</v>
      </c>
      <c r="B27" s="177" t="s">
        <v>682</v>
      </c>
      <c r="C27" s="188" t="s">
        <v>377</v>
      </c>
    </row>
    <row r="28" spans="1:3" ht="16.5" x14ac:dyDescent="0.2">
      <c r="A28" s="176" t="s">
        <v>52</v>
      </c>
      <c r="B28" s="177" t="s">
        <v>679</v>
      </c>
      <c r="C28" s="188" t="s">
        <v>396</v>
      </c>
    </row>
    <row r="29" spans="1:3" ht="16.5" x14ac:dyDescent="0.2">
      <c r="A29" s="179" t="s">
        <v>663</v>
      </c>
      <c r="B29" s="177" t="s">
        <v>681</v>
      </c>
      <c r="C29" s="188" t="s">
        <v>685</v>
      </c>
    </row>
    <row r="30" spans="1:3" ht="16.5" x14ac:dyDescent="0.2">
      <c r="A30" s="176" t="s">
        <v>134</v>
      </c>
      <c r="B30" s="177" t="s">
        <v>679</v>
      </c>
      <c r="C30" s="188" t="s">
        <v>475</v>
      </c>
    </row>
    <row r="31" spans="1:3" ht="16.5" x14ac:dyDescent="0.2">
      <c r="A31" s="176" t="s">
        <v>125</v>
      </c>
      <c r="B31" s="177" t="s">
        <v>681</v>
      </c>
      <c r="C31" s="188" t="s">
        <v>466</v>
      </c>
    </row>
    <row r="32" spans="1:3" ht="16.5" x14ac:dyDescent="0.2">
      <c r="A32" s="176" t="s">
        <v>236</v>
      </c>
      <c r="B32" s="177" t="s">
        <v>674</v>
      </c>
      <c r="C32" s="188" t="s">
        <v>565</v>
      </c>
    </row>
    <row r="33" spans="1:3" ht="16.5" x14ac:dyDescent="0.2">
      <c r="A33" s="176" t="s">
        <v>154</v>
      </c>
      <c r="B33" s="178" t="s">
        <v>673</v>
      </c>
      <c r="C33" s="188" t="s">
        <v>495</v>
      </c>
    </row>
    <row r="34" spans="1:3" ht="16.5" x14ac:dyDescent="0.2">
      <c r="A34" s="176" t="s">
        <v>152</v>
      </c>
      <c r="B34" s="178" t="s">
        <v>673</v>
      </c>
      <c r="C34" s="188" t="s">
        <v>493</v>
      </c>
    </row>
    <row r="35" spans="1:3" ht="16.5" x14ac:dyDescent="0.2">
      <c r="A35" s="176" t="s">
        <v>238</v>
      </c>
      <c r="B35" s="177" t="s">
        <v>674</v>
      </c>
      <c r="C35" s="188" t="s">
        <v>567</v>
      </c>
    </row>
    <row r="36" spans="1:3" ht="16.5" x14ac:dyDescent="0.2">
      <c r="A36" s="176" t="s">
        <v>245</v>
      </c>
      <c r="B36" s="177" t="s">
        <v>674</v>
      </c>
      <c r="C36" s="188" t="s">
        <v>572</v>
      </c>
    </row>
    <row r="37" spans="1:3" ht="16.5" x14ac:dyDescent="0.2">
      <c r="A37" s="176" t="s">
        <v>101</v>
      </c>
      <c r="B37" s="177" t="s">
        <v>681</v>
      </c>
      <c r="C37" s="188" t="s">
        <v>443</v>
      </c>
    </row>
    <row r="38" spans="1:3" ht="16.5" x14ac:dyDescent="0.2">
      <c r="A38" s="176" t="s">
        <v>20</v>
      </c>
      <c r="B38" s="177" t="s">
        <v>676</v>
      </c>
      <c r="C38" s="188" t="s">
        <v>366</v>
      </c>
    </row>
    <row r="39" spans="1:3" ht="16.5" x14ac:dyDescent="0.2">
      <c r="A39" s="176" t="s">
        <v>131</v>
      </c>
      <c r="B39" s="177" t="s">
        <v>680</v>
      </c>
      <c r="C39" s="188" t="s">
        <v>686</v>
      </c>
    </row>
    <row r="40" spans="1:3" ht="16.5" x14ac:dyDescent="0.2">
      <c r="A40" s="176" t="s">
        <v>195</v>
      </c>
      <c r="B40" s="177" t="s">
        <v>677</v>
      </c>
      <c r="C40" s="188" t="s">
        <v>687</v>
      </c>
    </row>
    <row r="41" spans="1:3" ht="16.5" x14ac:dyDescent="0.2">
      <c r="A41" s="176" t="s">
        <v>283</v>
      </c>
      <c r="B41" s="178" t="s">
        <v>674</v>
      </c>
      <c r="C41" s="188" t="s">
        <v>605</v>
      </c>
    </row>
    <row r="42" spans="1:3" ht="16.5" x14ac:dyDescent="0.2">
      <c r="A42" s="176" t="s">
        <v>267</v>
      </c>
      <c r="B42" s="177" t="s">
        <v>676</v>
      </c>
      <c r="C42" s="188" t="s">
        <v>592</v>
      </c>
    </row>
    <row r="43" spans="1:3" ht="16.5" x14ac:dyDescent="0.2">
      <c r="A43" s="176" t="s">
        <v>287</v>
      </c>
      <c r="B43" s="177" t="s">
        <v>674</v>
      </c>
      <c r="C43" s="188" t="s">
        <v>609</v>
      </c>
    </row>
    <row r="44" spans="1:3" ht="16.5" x14ac:dyDescent="0.2">
      <c r="A44" s="176" t="s">
        <v>252</v>
      </c>
      <c r="B44" s="177" t="s">
        <v>674</v>
      </c>
      <c r="C44" s="188" t="s">
        <v>688</v>
      </c>
    </row>
    <row r="45" spans="1:3" ht="16.5" x14ac:dyDescent="0.2">
      <c r="A45" s="176" t="s">
        <v>269</v>
      </c>
      <c r="B45" s="177" t="s">
        <v>676</v>
      </c>
      <c r="C45" s="188" t="s">
        <v>689</v>
      </c>
    </row>
    <row r="46" spans="1:3" ht="16.5" x14ac:dyDescent="0.2">
      <c r="A46" s="176" t="s">
        <v>248</v>
      </c>
      <c r="B46" s="177" t="s">
        <v>674</v>
      </c>
      <c r="C46" s="188" t="s">
        <v>575</v>
      </c>
    </row>
    <row r="47" spans="1:3" ht="16.5" x14ac:dyDescent="0.2">
      <c r="A47" s="176" t="s">
        <v>205</v>
      </c>
      <c r="B47" s="177" t="s">
        <v>675</v>
      </c>
      <c r="C47" s="188" t="s">
        <v>537</v>
      </c>
    </row>
    <row r="48" spans="1:3" ht="16.5" x14ac:dyDescent="0.2">
      <c r="A48" s="176" t="s">
        <v>210</v>
      </c>
      <c r="B48" s="177" t="s">
        <v>675</v>
      </c>
      <c r="C48" s="188" t="s">
        <v>540</v>
      </c>
    </row>
    <row r="49" spans="1:3" ht="16.5" x14ac:dyDescent="0.2">
      <c r="A49" s="176" t="s">
        <v>90</v>
      </c>
      <c r="B49" s="177" t="s">
        <v>673</v>
      </c>
      <c r="C49" s="188" t="s">
        <v>432</v>
      </c>
    </row>
    <row r="50" spans="1:3" ht="16.5" x14ac:dyDescent="0.2">
      <c r="A50" s="176" t="s">
        <v>75</v>
      </c>
      <c r="B50" s="177" t="s">
        <v>682</v>
      </c>
      <c r="C50" s="188" t="s">
        <v>690</v>
      </c>
    </row>
    <row r="51" spans="1:3" ht="16.5" x14ac:dyDescent="0.2">
      <c r="A51" s="176" t="s">
        <v>96</v>
      </c>
      <c r="B51" s="177" t="s">
        <v>675</v>
      </c>
      <c r="C51" s="188" t="s">
        <v>438</v>
      </c>
    </row>
    <row r="52" spans="1:3" ht="16.5" x14ac:dyDescent="0.2">
      <c r="A52" s="176" t="s">
        <v>35</v>
      </c>
      <c r="B52" s="178" t="s">
        <v>681</v>
      </c>
      <c r="C52" s="188" t="s">
        <v>381</v>
      </c>
    </row>
    <row r="53" spans="1:3" ht="16.5" x14ac:dyDescent="0.2">
      <c r="A53" s="176" t="s">
        <v>158</v>
      </c>
      <c r="B53" s="178" t="s">
        <v>674</v>
      </c>
      <c r="C53" s="188" t="s">
        <v>498</v>
      </c>
    </row>
    <row r="54" spans="1:3" ht="16.5" x14ac:dyDescent="0.2">
      <c r="A54" s="176" t="s">
        <v>63</v>
      </c>
      <c r="B54" s="177" t="s">
        <v>674</v>
      </c>
      <c r="C54" s="188" t="s">
        <v>407</v>
      </c>
    </row>
    <row r="55" spans="1:3" ht="16.5" x14ac:dyDescent="0.2">
      <c r="A55" s="176" t="s">
        <v>185</v>
      </c>
      <c r="B55" s="177" t="s">
        <v>674</v>
      </c>
      <c r="C55" s="188" t="s">
        <v>523</v>
      </c>
    </row>
    <row r="56" spans="1:3" ht="16.5" x14ac:dyDescent="0.2">
      <c r="A56" s="176" t="s">
        <v>359</v>
      </c>
      <c r="B56" s="178" t="s">
        <v>680</v>
      </c>
      <c r="C56" s="188" t="s">
        <v>468</v>
      </c>
    </row>
    <row r="57" spans="1:3" ht="16.5" x14ac:dyDescent="0.2">
      <c r="A57" s="176" t="s">
        <v>227</v>
      </c>
      <c r="B57" s="177" t="s">
        <v>675</v>
      </c>
      <c r="C57" s="188" t="s">
        <v>557</v>
      </c>
    </row>
    <row r="58" spans="1:3" ht="16.5" x14ac:dyDescent="0.2">
      <c r="A58" s="176" t="s">
        <v>162</v>
      </c>
      <c r="B58" s="177" t="s">
        <v>674</v>
      </c>
      <c r="C58" s="188" t="s">
        <v>502</v>
      </c>
    </row>
    <row r="59" spans="1:3" ht="16.5" x14ac:dyDescent="0.2">
      <c r="A59" s="176" t="s">
        <v>48</v>
      </c>
      <c r="B59" s="177" t="s">
        <v>676</v>
      </c>
      <c r="C59" s="188" t="s">
        <v>392</v>
      </c>
    </row>
    <row r="60" spans="1:3" ht="16.5" x14ac:dyDescent="0.2">
      <c r="A60" s="176" t="s">
        <v>242</v>
      </c>
      <c r="B60" s="177" t="s">
        <v>674</v>
      </c>
      <c r="C60" s="188" t="s">
        <v>569</v>
      </c>
    </row>
    <row r="61" spans="1:3" ht="16.5" x14ac:dyDescent="0.2">
      <c r="A61" s="176" t="s">
        <v>193</v>
      </c>
      <c r="B61" s="178" t="s">
        <v>677</v>
      </c>
      <c r="C61" s="188" t="s">
        <v>529</v>
      </c>
    </row>
    <row r="62" spans="1:3" ht="16.5" x14ac:dyDescent="0.2">
      <c r="A62" s="176" t="s">
        <v>265</v>
      </c>
      <c r="B62" s="177" t="s">
        <v>676</v>
      </c>
      <c r="C62" s="188" t="s">
        <v>590</v>
      </c>
    </row>
    <row r="63" spans="1:3" ht="16.5" x14ac:dyDescent="0.2">
      <c r="A63" s="176" t="s">
        <v>239</v>
      </c>
      <c r="B63" s="177" t="s">
        <v>674</v>
      </c>
      <c r="C63" s="188" t="s">
        <v>691</v>
      </c>
    </row>
    <row r="64" spans="1:3" ht="16.5" x14ac:dyDescent="0.2">
      <c r="A64" s="176" t="s">
        <v>295</v>
      </c>
      <c r="B64" s="177" t="s">
        <v>680</v>
      </c>
      <c r="C64" s="188" t="s">
        <v>692</v>
      </c>
    </row>
    <row r="65" spans="1:3" ht="16.5" x14ac:dyDescent="0.2">
      <c r="A65" s="176" t="s">
        <v>59</v>
      </c>
      <c r="B65" s="177" t="s">
        <v>682</v>
      </c>
      <c r="C65" s="188" t="s">
        <v>403</v>
      </c>
    </row>
    <row r="66" spans="1:3" ht="16.5" x14ac:dyDescent="0.2">
      <c r="A66" s="176" t="s">
        <v>127</v>
      </c>
      <c r="B66" s="177" t="s">
        <v>680</v>
      </c>
      <c r="C66" s="188" t="s">
        <v>469</v>
      </c>
    </row>
    <row r="67" spans="1:3" ht="16.5" x14ac:dyDescent="0.2">
      <c r="A67" s="176" t="s">
        <v>199</v>
      </c>
      <c r="B67" s="177" t="s">
        <v>677</v>
      </c>
      <c r="C67" s="188" t="s">
        <v>534</v>
      </c>
    </row>
    <row r="68" spans="1:3" ht="16.5" x14ac:dyDescent="0.2">
      <c r="A68" s="176" t="s">
        <v>219</v>
      </c>
      <c r="B68" s="177" t="s">
        <v>675</v>
      </c>
      <c r="C68" s="188" t="s">
        <v>549</v>
      </c>
    </row>
    <row r="69" spans="1:3" ht="16.5" x14ac:dyDescent="0.2">
      <c r="A69" s="176" t="s">
        <v>129</v>
      </c>
      <c r="B69" s="177" t="s">
        <v>680</v>
      </c>
      <c r="C69" s="188" t="s">
        <v>471</v>
      </c>
    </row>
    <row r="70" spans="1:3" ht="16.5" x14ac:dyDescent="0.2">
      <c r="A70" s="176" t="s">
        <v>87</v>
      </c>
      <c r="B70" s="177" t="s">
        <v>673</v>
      </c>
      <c r="C70" s="188" t="s">
        <v>429</v>
      </c>
    </row>
    <row r="71" spans="1:3" ht="16.5" x14ac:dyDescent="0.2">
      <c r="A71" s="176" t="s">
        <v>288</v>
      </c>
      <c r="B71" s="177" t="s">
        <v>674</v>
      </c>
      <c r="C71" s="188" t="s">
        <v>610</v>
      </c>
    </row>
    <row r="72" spans="1:3" ht="16.5" x14ac:dyDescent="0.2">
      <c r="A72" s="176" t="s">
        <v>29</v>
      </c>
      <c r="B72" s="177" t="s">
        <v>682</v>
      </c>
      <c r="C72" s="188" t="s">
        <v>375</v>
      </c>
    </row>
    <row r="73" spans="1:3" ht="16.5" x14ac:dyDescent="0.2">
      <c r="A73" s="176" t="s">
        <v>105</v>
      </c>
      <c r="B73" s="177" t="s">
        <v>677</v>
      </c>
      <c r="C73" s="188" t="s">
        <v>447</v>
      </c>
    </row>
    <row r="74" spans="1:3" ht="16.5" x14ac:dyDescent="0.2">
      <c r="A74" s="176" t="s">
        <v>79</v>
      </c>
      <c r="B74" s="177" t="s">
        <v>682</v>
      </c>
      <c r="C74" s="188" t="s">
        <v>422</v>
      </c>
    </row>
    <row r="75" spans="1:3" ht="16.5" x14ac:dyDescent="0.2">
      <c r="A75" s="178" t="s">
        <v>643</v>
      </c>
      <c r="B75" s="177" t="s">
        <v>679</v>
      </c>
      <c r="C75" s="188" t="s">
        <v>358</v>
      </c>
    </row>
    <row r="76" spans="1:3" ht="16.5" x14ac:dyDescent="0.2">
      <c r="A76" s="176" t="s">
        <v>143</v>
      </c>
      <c r="B76" s="177" t="s">
        <v>673</v>
      </c>
      <c r="C76" s="188" t="s">
        <v>484</v>
      </c>
    </row>
    <row r="77" spans="1:3" ht="16.5" x14ac:dyDescent="0.2">
      <c r="A77" s="176" t="s">
        <v>216</v>
      </c>
      <c r="B77" s="177" t="s">
        <v>675</v>
      </c>
      <c r="C77" s="188" t="s">
        <v>546</v>
      </c>
    </row>
    <row r="78" spans="1:3" ht="16.5" x14ac:dyDescent="0.2">
      <c r="A78" s="176" t="s">
        <v>44</v>
      </c>
      <c r="B78" s="177" t="s">
        <v>679</v>
      </c>
      <c r="C78" s="188" t="s">
        <v>693</v>
      </c>
    </row>
    <row r="79" spans="1:3" ht="16.5" x14ac:dyDescent="0.2">
      <c r="A79" s="176" t="s">
        <v>251</v>
      </c>
      <c r="B79" s="177" t="s">
        <v>674</v>
      </c>
      <c r="C79" s="188" t="s">
        <v>694</v>
      </c>
    </row>
    <row r="80" spans="1:3" ht="16.5" x14ac:dyDescent="0.2">
      <c r="A80" s="176" t="s">
        <v>104</v>
      </c>
      <c r="B80" s="177" t="s">
        <v>677</v>
      </c>
      <c r="C80" s="188" t="s">
        <v>446</v>
      </c>
    </row>
    <row r="81" spans="1:3" ht="16.5" x14ac:dyDescent="0.2">
      <c r="A81" s="176" t="s">
        <v>273</v>
      </c>
      <c r="B81" s="177" t="s">
        <v>675</v>
      </c>
      <c r="C81" s="188" t="s">
        <v>597</v>
      </c>
    </row>
    <row r="82" spans="1:3" ht="16.5" x14ac:dyDescent="0.2">
      <c r="A82" s="176" t="s">
        <v>201</v>
      </c>
      <c r="B82" s="177" t="s">
        <v>677</v>
      </c>
      <c r="C82" s="188" t="s">
        <v>536</v>
      </c>
    </row>
    <row r="83" spans="1:3" ht="16.5" x14ac:dyDescent="0.2">
      <c r="A83" s="176" t="s">
        <v>25</v>
      </c>
      <c r="B83" s="177" t="s">
        <v>676</v>
      </c>
      <c r="C83" s="188" t="s">
        <v>370</v>
      </c>
    </row>
    <row r="84" spans="1:3" ht="16.5" x14ac:dyDescent="0.2">
      <c r="A84" s="176" t="s">
        <v>197</v>
      </c>
      <c r="B84" s="177" t="s">
        <v>677</v>
      </c>
      <c r="C84" s="188" t="s">
        <v>532</v>
      </c>
    </row>
    <row r="85" spans="1:3" ht="16.5" x14ac:dyDescent="0.2">
      <c r="A85" s="176" t="s">
        <v>237</v>
      </c>
      <c r="B85" s="177" t="s">
        <v>674</v>
      </c>
      <c r="C85" s="188" t="s">
        <v>566</v>
      </c>
    </row>
    <row r="86" spans="1:3" ht="16.5" x14ac:dyDescent="0.2">
      <c r="A86" s="176" t="s">
        <v>285</v>
      </c>
      <c r="B86" s="177" t="s">
        <v>674</v>
      </c>
      <c r="C86" s="188" t="s">
        <v>607</v>
      </c>
    </row>
    <row r="87" spans="1:3" ht="16.5" x14ac:dyDescent="0.2">
      <c r="A87" s="176" t="s">
        <v>136</v>
      </c>
      <c r="B87" s="177" t="s">
        <v>679</v>
      </c>
      <c r="C87" s="188" t="s">
        <v>477</v>
      </c>
    </row>
    <row r="88" spans="1:3" ht="16.5" x14ac:dyDescent="0.2">
      <c r="A88" s="176" t="s">
        <v>139</v>
      </c>
      <c r="B88" s="177" t="s">
        <v>680</v>
      </c>
      <c r="C88" s="188" t="s">
        <v>480</v>
      </c>
    </row>
    <row r="89" spans="1:3" ht="16.5" x14ac:dyDescent="0.2">
      <c r="A89" s="176" t="s">
        <v>81</v>
      </c>
      <c r="B89" s="177" t="s">
        <v>682</v>
      </c>
      <c r="C89" s="188" t="s">
        <v>424</v>
      </c>
    </row>
    <row r="90" spans="1:3" ht="16.5" x14ac:dyDescent="0.2">
      <c r="A90" s="176" t="s">
        <v>298</v>
      </c>
      <c r="B90" s="177" t="s">
        <v>680</v>
      </c>
      <c r="C90" s="188" t="s">
        <v>618</v>
      </c>
    </row>
    <row r="91" spans="1:3" ht="16.5" x14ac:dyDescent="0.2">
      <c r="A91" s="176" t="s">
        <v>302</v>
      </c>
      <c r="B91" s="177" t="s">
        <v>680</v>
      </c>
      <c r="C91" s="188" t="s">
        <v>622</v>
      </c>
    </row>
    <row r="92" spans="1:3" ht="16.5" x14ac:dyDescent="0.2">
      <c r="A92" s="176" t="s">
        <v>228</v>
      </c>
      <c r="B92" s="177" t="s">
        <v>675</v>
      </c>
      <c r="C92" s="188" t="s">
        <v>558</v>
      </c>
    </row>
    <row r="93" spans="1:3" ht="16.5" x14ac:dyDescent="0.2">
      <c r="A93" s="176" t="s">
        <v>164</v>
      </c>
      <c r="B93" s="177" t="s">
        <v>673</v>
      </c>
      <c r="C93" s="188" t="s">
        <v>504</v>
      </c>
    </row>
    <row r="94" spans="1:3" ht="16.5" x14ac:dyDescent="0.2">
      <c r="A94" s="176" t="s">
        <v>232</v>
      </c>
      <c r="B94" s="178" t="s">
        <v>674</v>
      </c>
      <c r="C94" s="188" t="s">
        <v>561</v>
      </c>
    </row>
    <row r="95" spans="1:3" ht="16.5" x14ac:dyDescent="0.2">
      <c r="A95" s="176" t="s">
        <v>42</v>
      </c>
      <c r="B95" s="177" t="s">
        <v>679</v>
      </c>
      <c r="C95" s="188" t="s">
        <v>387</v>
      </c>
    </row>
    <row r="96" spans="1:3" ht="16.5" x14ac:dyDescent="0.2">
      <c r="A96" s="176" t="s">
        <v>261</v>
      </c>
      <c r="B96" s="177" t="s">
        <v>673</v>
      </c>
      <c r="C96" s="188" t="s">
        <v>586</v>
      </c>
    </row>
    <row r="97" spans="1:3" ht="16.5" x14ac:dyDescent="0.2">
      <c r="A97" s="180" t="s">
        <v>161</v>
      </c>
      <c r="B97" s="178" t="s">
        <v>674</v>
      </c>
      <c r="C97" s="188" t="s">
        <v>501</v>
      </c>
    </row>
    <row r="98" spans="1:3" ht="16.5" x14ac:dyDescent="0.2">
      <c r="A98" s="176" t="s">
        <v>301</v>
      </c>
      <c r="B98" s="177" t="s">
        <v>680</v>
      </c>
      <c r="C98" s="188" t="s">
        <v>621</v>
      </c>
    </row>
    <row r="99" spans="1:3" ht="16.5" x14ac:dyDescent="0.2">
      <c r="A99" s="176" t="s">
        <v>107</v>
      </c>
      <c r="B99" s="177" t="s">
        <v>677</v>
      </c>
      <c r="C99" s="188" t="s">
        <v>449</v>
      </c>
    </row>
    <row r="100" spans="1:3" ht="16.5" x14ac:dyDescent="0.2">
      <c r="A100" s="176" t="s">
        <v>40</v>
      </c>
      <c r="B100" s="177" t="s">
        <v>679</v>
      </c>
      <c r="C100" s="188" t="s">
        <v>386</v>
      </c>
    </row>
    <row r="101" spans="1:3" ht="16.5" x14ac:dyDescent="0.2">
      <c r="A101" s="176" t="s">
        <v>169</v>
      </c>
      <c r="B101" s="177" t="s">
        <v>673</v>
      </c>
      <c r="C101" s="188" t="s">
        <v>509</v>
      </c>
    </row>
    <row r="102" spans="1:3" ht="16.5" x14ac:dyDescent="0.2">
      <c r="A102" s="176" t="s">
        <v>83</v>
      </c>
      <c r="B102" s="177" t="s">
        <v>673</v>
      </c>
      <c r="C102" s="188" t="s">
        <v>426</v>
      </c>
    </row>
    <row r="103" spans="1:3" ht="16.5" x14ac:dyDescent="0.2">
      <c r="A103" s="179" t="s">
        <v>695</v>
      </c>
      <c r="B103" s="177" t="s">
        <v>677</v>
      </c>
      <c r="C103" s="188" t="s">
        <v>696</v>
      </c>
    </row>
    <row r="104" spans="1:3" ht="16.5" x14ac:dyDescent="0.2">
      <c r="A104" s="179" t="s">
        <v>646</v>
      </c>
      <c r="B104" s="177" t="s">
        <v>677</v>
      </c>
      <c r="C104" s="188" t="s">
        <v>697</v>
      </c>
    </row>
    <row r="105" spans="1:3" ht="16.5" x14ac:dyDescent="0.2">
      <c r="A105" s="179" t="s">
        <v>661</v>
      </c>
      <c r="B105" s="177" t="s">
        <v>677</v>
      </c>
      <c r="C105" s="188" t="s">
        <v>698</v>
      </c>
    </row>
    <row r="106" spans="1:3" ht="16.5" x14ac:dyDescent="0.2">
      <c r="A106" s="176" t="s">
        <v>65</v>
      </c>
      <c r="B106" s="177" t="s">
        <v>674</v>
      </c>
      <c r="C106" s="188" t="s">
        <v>409</v>
      </c>
    </row>
    <row r="107" spans="1:3" ht="16.5" x14ac:dyDescent="0.2">
      <c r="A107" s="176" t="s">
        <v>222</v>
      </c>
      <c r="B107" s="178" t="s">
        <v>675</v>
      </c>
      <c r="C107" s="188" t="s">
        <v>552</v>
      </c>
    </row>
    <row r="108" spans="1:3" ht="16.5" x14ac:dyDescent="0.2">
      <c r="A108" s="179" t="s">
        <v>648</v>
      </c>
      <c r="B108" s="177" t="s">
        <v>676</v>
      </c>
      <c r="C108" s="188" t="s">
        <v>699</v>
      </c>
    </row>
    <row r="109" spans="1:3" ht="16.5" x14ac:dyDescent="0.2">
      <c r="A109" s="176" t="s">
        <v>117</v>
      </c>
      <c r="B109" s="177" t="s">
        <v>677</v>
      </c>
      <c r="C109" s="188" t="s">
        <v>459</v>
      </c>
    </row>
    <row r="110" spans="1:3" ht="16.5" x14ac:dyDescent="0.2">
      <c r="A110" s="176" t="s">
        <v>70</v>
      </c>
      <c r="B110" s="177" t="s">
        <v>676</v>
      </c>
      <c r="C110" s="188" t="s">
        <v>414</v>
      </c>
    </row>
    <row r="111" spans="1:3" ht="16.5" x14ac:dyDescent="0.2">
      <c r="A111" s="176" t="s">
        <v>53</v>
      </c>
      <c r="B111" s="177" t="s">
        <v>679</v>
      </c>
      <c r="C111" s="188" t="s">
        <v>397</v>
      </c>
    </row>
    <row r="112" spans="1:3" ht="16.5" x14ac:dyDescent="0.2">
      <c r="A112" s="176" t="s">
        <v>62</v>
      </c>
      <c r="B112" s="178" t="s">
        <v>674</v>
      </c>
      <c r="C112" s="188" t="s">
        <v>406</v>
      </c>
    </row>
    <row r="113" spans="1:3" ht="16.5" x14ac:dyDescent="0.2">
      <c r="A113" s="176" t="s">
        <v>55</v>
      </c>
      <c r="B113" s="177" t="s">
        <v>679</v>
      </c>
      <c r="C113" s="188" t="s">
        <v>399</v>
      </c>
    </row>
    <row r="114" spans="1:3" ht="16.5" x14ac:dyDescent="0.2">
      <c r="A114" s="176" t="s">
        <v>22</v>
      </c>
      <c r="B114" s="177" t="s">
        <v>676</v>
      </c>
      <c r="C114" s="188" t="s">
        <v>368</v>
      </c>
    </row>
    <row r="115" spans="1:3" ht="16.5" x14ac:dyDescent="0.2">
      <c r="A115" s="176" t="s">
        <v>120</v>
      </c>
      <c r="B115" s="177" t="s">
        <v>677</v>
      </c>
      <c r="C115" s="188" t="s">
        <v>462</v>
      </c>
    </row>
    <row r="116" spans="1:3" ht="16.5" x14ac:dyDescent="0.2">
      <c r="A116" s="179" t="s">
        <v>255</v>
      </c>
      <c r="B116" s="177" t="s">
        <v>674</v>
      </c>
      <c r="C116" s="188" t="s">
        <v>580</v>
      </c>
    </row>
    <row r="117" spans="1:3" ht="16.5" x14ac:dyDescent="0.2">
      <c r="A117" s="176" t="s">
        <v>24</v>
      </c>
      <c r="B117" s="177" t="s">
        <v>676</v>
      </c>
      <c r="C117" s="188" t="s">
        <v>700</v>
      </c>
    </row>
    <row r="118" spans="1:3" ht="16.5" x14ac:dyDescent="0.2">
      <c r="A118" s="176" t="s">
        <v>130</v>
      </c>
      <c r="B118" s="177" t="s">
        <v>680</v>
      </c>
      <c r="C118" s="188" t="s">
        <v>472</v>
      </c>
    </row>
    <row r="119" spans="1:3" ht="16.5" x14ac:dyDescent="0.2">
      <c r="A119" s="176" t="s">
        <v>137</v>
      </c>
      <c r="B119" s="177" t="s">
        <v>679</v>
      </c>
      <c r="C119" s="188" t="s">
        <v>478</v>
      </c>
    </row>
    <row r="120" spans="1:3" ht="16.5" x14ac:dyDescent="0.2">
      <c r="A120" s="176" t="s">
        <v>41</v>
      </c>
      <c r="B120" s="177" t="s">
        <v>679</v>
      </c>
      <c r="C120" s="188" t="s">
        <v>701</v>
      </c>
    </row>
    <row r="121" spans="1:3" ht="16.5" x14ac:dyDescent="0.2">
      <c r="A121" s="176" t="s">
        <v>209</v>
      </c>
      <c r="B121" s="177" t="s">
        <v>675</v>
      </c>
      <c r="C121" s="188" t="s">
        <v>539</v>
      </c>
    </row>
    <row r="122" spans="1:3" ht="16.5" x14ac:dyDescent="0.2">
      <c r="A122" s="176" t="s">
        <v>279</v>
      </c>
      <c r="B122" s="178" t="s">
        <v>674</v>
      </c>
      <c r="C122" s="188" t="s">
        <v>702</v>
      </c>
    </row>
    <row r="123" spans="1:3" ht="16.5" x14ac:dyDescent="0.2">
      <c r="A123" s="176" t="s">
        <v>30</v>
      </c>
      <c r="B123" s="177" t="s">
        <v>682</v>
      </c>
      <c r="C123" s="188" t="s">
        <v>376</v>
      </c>
    </row>
    <row r="124" spans="1:3" ht="16.5" x14ac:dyDescent="0.2">
      <c r="A124" s="176" t="s">
        <v>89</v>
      </c>
      <c r="B124" s="177" t="s">
        <v>673</v>
      </c>
      <c r="C124" s="188" t="s">
        <v>431</v>
      </c>
    </row>
    <row r="125" spans="1:3" ht="16.5" x14ac:dyDescent="0.2">
      <c r="A125" s="176" t="s">
        <v>217</v>
      </c>
      <c r="B125" s="177" t="s">
        <v>675</v>
      </c>
      <c r="C125" s="188" t="s">
        <v>547</v>
      </c>
    </row>
    <row r="126" spans="1:3" ht="16.5" x14ac:dyDescent="0.2">
      <c r="A126" s="176" t="s">
        <v>119</v>
      </c>
      <c r="B126" s="177" t="s">
        <v>677</v>
      </c>
      <c r="C126" s="188" t="s">
        <v>461</v>
      </c>
    </row>
    <row r="127" spans="1:3" ht="16.5" x14ac:dyDescent="0.2">
      <c r="A127" s="176" t="s">
        <v>225</v>
      </c>
      <c r="B127" s="177" t="s">
        <v>675</v>
      </c>
      <c r="C127" s="188" t="s">
        <v>555</v>
      </c>
    </row>
    <row r="128" spans="1:3" ht="16.5" x14ac:dyDescent="0.2">
      <c r="A128" s="176" t="s">
        <v>280</v>
      </c>
      <c r="B128" s="177" t="s">
        <v>674</v>
      </c>
      <c r="C128" s="188" t="s">
        <v>602</v>
      </c>
    </row>
    <row r="129" spans="1:3" ht="16.5" x14ac:dyDescent="0.2">
      <c r="A129" s="176" t="s">
        <v>240</v>
      </c>
      <c r="B129" s="177" t="s">
        <v>674</v>
      </c>
      <c r="C129" s="188" t="s">
        <v>568</v>
      </c>
    </row>
    <row r="130" spans="1:3" ht="16.5" x14ac:dyDescent="0.2">
      <c r="A130" s="176" t="s">
        <v>18</v>
      </c>
      <c r="B130" s="177" t="s">
        <v>674</v>
      </c>
      <c r="C130" s="188" t="s">
        <v>364</v>
      </c>
    </row>
    <row r="131" spans="1:3" ht="16.5" x14ac:dyDescent="0.2">
      <c r="A131" s="176" t="s">
        <v>50</v>
      </c>
      <c r="B131" s="177" t="s">
        <v>679</v>
      </c>
      <c r="C131" s="188" t="s">
        <v>394</v>
      </c>
    </row>
    <row r="132" spans="1:3" ht="16.5" x14ac:dyDescent="0.2">
      <c r="A132" s="176" t="s">
        <v>249</v>
      </c>
      <c r="B132" s="178" t="s">
        <v>674</v>
      </c>
      <c r="C132" s="188" t="s">
        <v>576</v>
      </c>
    </row>
    <row r="133" spans="1:3" ht="16.5" x14ac:dyDescent="0.2">
      <c r="A133" s="176" t="s">
        <v>203</v>
      </c>
      <c r="B133" s="177" t="s">
        <v>675</v>
      </c>
      <c r="C133" s="188" t="s">
        <v>703</v>
      </c>
    </row>
    <row r="134" spans="1:3" ht="16.5" x14ac:dyDescent="0.2">
      <c r="A134" s="179" t="s">
        <v>664</v>
      </c>
      <c r="B134" s="177" t="s">
        <v>674</v>
      </c>
      <c r="C134" s="188" t="s">
        <v>704</v>
      </c>
    </row>
    <row r="135" spans="1:3" ht="16.5" x14ac:dyDescent="0.2">
      <c r="A135" s="176" t="s">
        <v>141</v>
      </c>
      <c r="B135" s="177" t="s">
        <v>679</v>
      </c>
      <c r="C135" s="188" t="s">
        <v>482</v>
      </c>
    </row>
    <row r="136" spans="1:3" ht="16.5" x14ac:dyDescent="0.2">
      <c r="A136" s="176" t="s">
        <v>275</v>
      </c>
      <c r="B136" s="177" t="s">
        <v>675</v>
      </c>
      <c r="C136" s="188" t="s">
        <v>599</v>
      </c>
    </row>
    <row r="137" spans="1:3" ht="16.5" x14ac:dyDescent="0.2">
      <c r="A137" s="176" t="s">
        <v>297</v>
      </c>
      <c r="B137" s="177" t="s">
        <v>680</v>
      </c>
      <c r="C137" s="188" t="s">
        <v>617</v>
      </c>
    </row>
    <row r="138" spans="1:3" ht="16.5" x14ac:dyDescent="0.2">
      <c r="A138" s="176" t="s">
        <v>60</v>
      </c>
      <c r="B138" s="177" t="s">
        <v>682</v>
      </c>
      <c r="C138" s="188" t="s">
        <v>404</v>
      </c>
    </row>
    <row r="139" spans="1:3" ht="16.5" x14ac:dyDescent="0.2">
      <c r="A139" s="176" t="s">
        <v>28</v>
      </c>
      <c r="B139" s="177" t="s">
        <v>682</v>
      </c>
      <c r="C139" s="188" t="s">
        <v>373</v>
      </c>
    </row>
    <row r="140" spans="1:3" ht="16.5" x14ac:dyDescent="0.2">
      <c r="A140" s="176" t="s">
        <v>166</v>
      </c>
      <c r="B140" s="177" t="s">
        <v>673</v>
      </c>
      <c r="C140" s="188" t="s">
        <v>506</v>
      </c>
    </row>
    <row r="141" spans="1:3" ht="16.5" x14ac:dyDescent="0.2">
      <c r="A141" s="176" t="s">
        <v>253</v>
      </c>
      <c r="B141" s="177" t="s">
        <v>674</v>
      </c>
      <c r="C141" s="188" t="s">
        <v>578</v>
      </c>
    </row>
    <row r="142" spans="1:3" ht="16.5" x14ac:dyDescent="0.2">
      <c r="A142" s="176" t="s">
        <v>221</v>
      </c>
      <c r="B142" s="177" t="s">
        <v>675</v>
      </c>
      <c r="C142" s="188" t="s">
        <v>551</v>
      </c>
    </row>
    <row r="143" spans="1:3" ht="16.5" x14ac:dyDescent="0.2">
      <c r="A143" s="176" t="s">
        <v>85</v>
      </c>
      <c r="B143" s="177" t="s">
        <v>673</v>
      </c>
      <c r="C143" s="188" t="s">
        <v>705</v>
      </c>
    </row>
    <row r="144" spans="1:3" ht="16.5" x14ac:dyDescent="0.2">
      <c r="A144" s="176" t="s">
        <v>235</v>
      </c>
      <c r="B144" s="177" t="s">
        <v>674</v>
      </c>
      <c r="C144" s="188" t="s">
        <v>564</v>
      </c>
    </row>
    <row r="145" spans="1:3" ht="16.5" x14ac:dyDescent="0.2">
      <c r="A145" s="176" t="s">
        <v>234</v>
      </c>
      <c r="B145" s="177" t="s">
        <v>674</v>
      </c>
      <c r="C145" s="188" t="s">
        <v>563</v>
      </c>
    </row>
    <row r="146" spans="1:3" ht="16.5" x14ac:dyDescent="0.2">
      <c r="A146" s="176" t="s">
        <v>106</v>
      </c>
      <c r="B146" s="177" t="s">
        <v>677</v>
      </c>
      <c r="C146" s="188" t="s">
        <v>448</v>
      </c>
    </row>
    <row r="147" spans="1:3" ht="16.5" x14ac:dyDescent="0.2">
      <c r="A147" s="176" t="s">
        <v>276</v>
      </c>
      <c r="B147" s="177" t="s">
        <v>675</v>
      </c>
      <c r="C147" s="188" t="s">
        <v>600</v>
      </c>
    </row>
    <row r="148" spans="1:3" ht="16.5" x14ac:dyDescent="0.2">
      <c r="A148" s="176" t="s">
        <v>175</v>
      </c>
      <c r="B148" s="177" t="s">
        <v>682</v>
      </c>
      <c r="C148" s="188" t="s">
        <v>514</v>
      </c>
    </row>
    <row r="149" spans="1:3" ht="16.5" x14ac:dyDescent="0.2">
      <c r="A149" s="176" t="s">
        <v>214</v>
      </c>
      <c r="B149" s="177" t="s">
        <v>679</v>
      </c>
      <c r="C149" s="188" t="s">
        <v>544</v>
      </c>
    </row>
    <row r="150" spans="1:3" ht="16.5" x14ac:dyDescent="0.2">
      <c r="A150" s="176" t="s">
        <v>223</v>
      </c>
      <c r="B150" s="177" t="s">
        <v>675</v>
      </c>
      <c r="C150" s="188" t="s">
        <v>553</v>
      </c>
    </row>
    <row r="151" spans="1:3" ht="16.5" x14ac:dyDescent="0.2">
      <c r="A151" s="176" t="s">
        <v>86</v>
      </c>
      <c r="B151" s="177" t="s">
        <v>673</v>
      </c>
      <c r="C151" s="188" t="s">
        <v>428</v>
      </c>
    </row>
    <row r="152" spans="1:3" ht="16.5" x14ac:dyDescent="0.2">
      <c r="A152" s="176" t="s">
        <v>145</v>
      </c>
      <c r="B152" s="177" t="s">
        <v>673</v>
      </c>
      <c r="C152" s="188" t="s">
        <v>486</v>
      </c>
    </row>
    <row r="153" spans="1:3" ht="16.5" x14ac:dyDescent="0.2">
      <c r="A153" s="176" t="s">
        <v>78</v>
      </c>
      <c r="B153" s="177" t="s">
        <v>682</v>
      </c>
      <c r="C153" s="188" t="s">
        <v>421</v>
      </c>
    </row>
    <row r="154" spans="1:3" ht="16.5" x14ac:dyDescent="0.2">
      <c r="A154" s="176" t="s">
        <v>144</v>
      </c>
      <c r="B154" s="177" t="s">
        <v>673</v>
      </c>
      <c r="C154" s="188" t="s">
        <v>485</v>
      </c>
    </row>
    <row r="155" spans="1:3" ht="16.5" x14ac:dyDescent="0.2">
      <c r="A155" s="176" t="s">
        <v>306</v>
      </c>
      <c r="B155" s="177" t="s">
        <v>680</v>
      </c>
      <c r="C155" s="188" t="s">
        <v>625</v>
      </c>
    </row>
    <row r="156" spans="1:3" ht="16.5" x14ac:dyDescent="0.2">
      <c r="A156" s="176" t="s">
        <v>278</v>
      </c>
      <c r="B156" s="177" t="s">
        <v>675</v>
      </c>
      <c r="C156" s="188" t="s">
        <v>706</v>
      </c>
    </row>
    <row r="157" spans="1:3" ht="16.5" x14ac:dyDescent="0.2">
      <c r="A157" s="176" t="s">
        <v>213</v>
      </c>
      <c r="B157" s="177" t="s">
        <v>679</v>
      </c>
      <c r="C157" s="188" t="s">
        <v>543</v>
      </c>
    </row>
    <row r="158" spans="1:3" ht="16.5" x14ac:dyDescent="0.2">
      <c r="A158" s="176" t="s">
        <v>211</v>
      </c>
      <c r="B158" s="177" t="s">
        <v>675</v>
      </c>
      <c r="C158" s="188" t="s">
        <v>541</v>
      </c>
    </row>
    <row r="159" spans="1:3" ht="16.5" x14ac:dyDescent="0.2">
      <c r="A159" s="179" t="s">
        <v>218</v>
      </c>
      <c r="B159" s="177" t="s">
        <v>675</v>
      </c>
      <c r="C159" s="188" t="s">
        <v>548</v>
      </c>
    </row>
    <row r="160" spans="1:3" ht="16.5" x14ac:dyDescent="0.2">
      <c r="A160" s="176" t="s">
        <v>293</v>
      </c>
      <c r="B160" s="177" t="s">
        <v>680</v>
      </c>
      <c r="C160" s="188" t="s">
        <v>614</v>
      </c>
    </row>
    <row r="161" spans="1:3" ht="16.5" x14ac:dyDescent="0.2">
      <c r="A161" s="176" t="s">
        <v>142</v>
      </c>
      <c r="B161" s="177" t="s">
        <v>673</v>
      </c>
      <c r="C161" s="188" t="s">
        <v>483</v>
      </c>
    </row>
    <row r="162" spans="1:3" ht="16.5" x14ac:dyDescent="0.2">
      <c r="A162" s="176" t="s">
        <v>181</v>
      </c>
      <c r="B162" s="177" t="s">
        <v>679</v>
      </c>
      <c r="C162" s="188" t="s">
        <v>707</v>
      </c>
    </row>
    <row r="163" spans="1:3" ht="16.5" x14ac:dyDescent="0.2">
      <c r="A163" s="176" t="s">
        <v>170</v>
      </c>
      <c r="B163" s="177" t="s">
        <v>682</v>
      </c>
      <c r="C163" s="188" t="s">
        <v>510</v>
      </c>
    </row>
    <row r="164" spans="1:3" ht="16.5" x14ac:dyDescent="0.2">
      <c r="A164" s="176" t="s">
        <v>184</v>
      </c>
      <c r="B164" s="177" t="s">
        <v>674</v>
      </c>
      <c r="C164" s="188" t="s">
        <v>522</v>
      </c>
    </row>
    <row r="165" spans="1:3" ht="16.5" x14ac:dyDescent="0.2">
      <c r="A165" s="176" t="s">
        <v>233</v>
      </c>
      <c r="B165" s="177" t="s">
        <v>674</v>
      </c>
      <c r="C165" s="188" t="s">
        <v>562</v>
      </c>
    </row>
    <row r="166" spans="1:3" ht="16.5" x14ac:dyDescent="0.2">
      <c r="A166" s="176" t="s">
        <v>277</v>
      </c>
      <c r="B166" s="177" t="s">
        <v>675</v>
      </c>
      <c r="C166" s="188" t="s">
        <v>601</v>
      </c>
    </row>
    <row r="167" spans="1:3" ht="16.5" x14ac:dyDescent="0.2">
      <c r="A167" s="176" t="s">
        <v>84</v>
      </c>
      <c r="B167" s="177" t="s">
        <v>673</v>
      </c>
      <c r="C167" s="188" t="s">
        <v>427</v>
      </c>
    </row>
    <row r="168" spans="1:3" ht="16.5" x14ac:dyDescent="0.2">
      <c r="A168" s="176" t="s">
        <v>68</v>
      </c>
      <c r="B168" s="177" t="s">
        <v>676</v>
      </c>
      <c r="C168" s="188" t="s">
        <v>412</v>
      </c>
    </row>
    <row r="169" spans="1:3" ht="16.5" x14ac:dyDescent="0.2">
      <c r="A169" s="176" t="s">
        <v>124</v>
      </c>
      <c r="B169" s="177" t="s">
        <v>681</v>
      </c>
      <c r="C169" s="188" t="s">
        <v>465</v>
      </c>
    </row>
    <row r="170" spans="1:3" ht="16.5" x14ac:dyDescent="0.2">
      <c r="A170" s="176" t="s">
        <v>168</v>
      </c>
      <c r="B170" s="177" t="s">
        <v>681</v>
      </c>
      <c r="C170" s="188" t="s">
        <v>508</v>
      </c>
    </row>
    <row r="171" spans="1:3" ht="16.5" x14ac:dyDescent="0.2">
      <c r="A171" s="176" t="s">
        <v>183</v>
      </c>
      <c r="B171" s="178" t="s">
        <v>673</v>
      </c>
      <c r="C171" s="188" t="s">
        <v>521</v>
      </c>
    </row>
    <row r="172" spans="1:3" ht="16.5" x14ac:dyDescent="0.2">
      <c r="A172" s="176" t="s">
        <v>257</v>
      </c>
      <c r="B172" s="177" t="s">
        <v>673</v>
      </c>
      <c r="C172" s="188" t="s">
        <v>582</v>
      </c>
    </row>
    <row r="173" spans="1:3" ht="16.5" x14ac:dyDescent="0.2">
      <c r="A173" s="176" t="s">
        <v>254</v>
      </c>
      <c r="B173" s="178" t="s">
        <v>674</v>
      </c>
      <c r="C173" s="188" t="s">
        <v>579</v>
      </c>
    </row>
    <row r="174" spans="1:3" ht="16.5" x14ac:dyDescent="0.2">
      <c r="A174" s="176" t="s">
        <v>121</v>
      </c>
      <c r="B174" s="177" t="s">
        <v>677</v>
      </c>
      <c r="C174" s="188" t="s">
        <v>463</v>
      </c>
    </row>
    <row r="175" spans="1:3" ht="16.5" x14ac:dyDescent="0.2">
      <c r="A175" s="176" t="s">
        <v>95</v>
      </c>
      <c r="B175" s="177" t="s">
        <v>675</v>
      </c>
      <c r="C175" s="188" t="s">
        <v>437</v>
      </c>
    </row>
    <row r="176" spans="1:3" ht="16.5" x14ac:dyDescent="0.2">
      <c r="A176" s="176" t="s">
        <v>291</v>
      </c>
      <c r="B176" s="177" t="s">
        <v>674</v>
      </c>
      <c r="C176" s="188" t="s">
        <v>612</v>
      </c>
    </row>
    <row r="177" spans="1:3" ht="16.5" x14ac:dyDescent="0.2">
      <c r="A177" s="176" t="s">
        <v>94</v>
      </c>
      <c r="B177" s="177" t="s">
        <v>673</v>
      </c>
      <c r="C177" s="188" t="s">
        <v>436</v>
      </c>
    </row>
    <row r="178" spans="1:3" ht="16.5" x14ac:dyDescent="0.2">
      <c r="A178" s="176" t="s">
        <v>178</v>
      </c>
      <c r="B178" s="177" t="s">
        <v>679</v>
      </c>
      <c r="C178" s="188" t="s">
        <v>517</v>
      </c>
    </row>
    <row r="179" spans="1:3" ht="16.5" x14ac:dyDescent="0.2">
      <c r="A179" s="176" t="s">
        <v>93</v>
      </c>
      <c r="B179" s="177" t="s">
        <v>673</v>
      </c>
      <c r="C179" s="188" t="s">
        <v>435</v>
      </c>
    </row>
    <row r="180" spans="1:3" ht="16.5" x14ac:dyDescent="0.2">
      <c r="A180" s="176" t="s">
        <v>159</v>
      </c>
      <c r="B180" s="177" t="s">
        <v>674</v>
      </c>
      <c r="C180" s="188" t="s">
        <v>499</v>
      </c>
    </row>
    <row r="181" spans="1:3" ht="16.5" x14ac:dyDescent="0.2">
      <c r="A181" s="176" t="s">
        <v>172</v>
      </c>
      <c r="B181" s="177" t="s">
        <v>682</v>
      </c>
      <c r="C181" s="188" t="s">
        <v>512</v>
      </c>
    </row>
    <row r="182" spans="1:3" ht="16.5" x14ac:dyDescent="0.2">
      <c r="A182" s="176" t="s">
        <v>259</v>
      </c>
      <c r="B182" s="177" t="s">
        <v>673</v>
      </c>
      <c r="C182" s="188" t="s">
        <v>584</v>
      </c>
    </row>
    <row r="183" spans="1:3" ht="16.5" x14ac:dyDescent="0.2">
      <c r="A183" s="176" t="s">
        <v>171</v>
      </c>
      <c r="B183" s="177" t="s">
        <v>682</v>
      </c>
      <c r="C183" s="188" t="s">
        <v>511</v>
      </c>
    </row>
    <row r="184" spans="1:3" ht="16.5" x14ac:dyDescent="0.2">
      <c r="A184" s="176" t="s">
        <v>150</v>
      </c>
      <c r="B184" s="177" t="s">
        <v>673</v>
      </c>
      <c r="C184" s="188" t="s">
        <v>491</v>
      </c>
    </row>
    <row r="185" spans="1:3" ht="16.5" x14ac:dyDescent="0.2">
      <c r="A185" s="176" t="s">
        <v>244</v>
      </c>
      <c r="B185" s="177" t="s">
        <v>674</v>
      </c>
      <c r="C185" s="188" t="s">
        <v>571</v>
      </c>
    </row>
    <row r="186" spans="1:3" ht="16.5" x14ac:dyDescent="0.2">
      <c r="A186" s="176" t="s">
        <v>202</v>
      </c>
      <c r="B186" s="178" t="s">
        <v>675</v>
      </c>
      <c r="C186" s="188" t="s">
        <v>708</v>
      </c>
    </row>
    <row r="187" spans="1:3" ht="16.5" x14ac:dyDescent="0.2">
      <c r="A187" s="176" t="s">
        <v>231</v>
      </c>
      <c r="B187" s="177" t="s">
        <v>674</v>
      </c>
      <c r="C187" s="188" t="s">
        <v>560</v>
      </c>
    </row>
    <row r="188" spans="1:3" ht="16.5" x14ac:dyDescent="0.2">
      <c r="A188" s="176" t="s">
        <v>64</v>
      </c>
      <c r="B188" s="177" t="s">
        <v>674</v>
      </c>
      <c r="C188" s="188" t="s">
        <v>408</v>
      </c>
    </row>
    <row r="189" spans="1:3" ht="16.5" x14ac:dyDescent="0.2">
      <c r="A189" s="176" t="s">
        <v>56</v>
      </c>
      <c r="B189" s="177" t="s">
        <v>682</v>
      </c>
      <c r="C189" s="188" t="s">
        <v>400</v>
      </c>
    </row>
    <row r="190" spans="1:3" ht="16.5" x14ac:dyDescent="0.2">
      <c r="A190" s="176" t="s">
        <v>177</v>
      </c>
      <c r="B190" s="177" t="s">
        <v>682</v>
      </c>
      <c r="C190" s="188" t="s">
        <v>516</v>
      </c>
    </row>
    <row r="191" spans="1:3" ht="16.5" x14ac:dyDescent="0.2">
      <c r="A191" s="179" t="s">
        <v>194</v>
      </c>
      <c r="B191" s="177" t="s">
        <v>677</v>
      </c>
      <c r="C191" s="188" t="s">
        <v>530</v>
      </c>
    </row>
    <row r="192" spans="1:3" ht="16.5" x14ac:dyDescent="0.2">
      <c r="A192" s="176" t="s">
        <v>17</v>
      </c>
      <c r="B192" s="177" t="s">
        <v>676</v>
      </c>
      <c r="C192" s="188" t="s">
        <v>363</v>
      </c>
    </row>
    <row r="193" spans="1:3" ht="16.5" x14ac:dyDescent="0.2">
      <c r="A193" s="176" t="s">
        <v>58</v>
      </c>
      <c r="B193" s="177" t="s">
        <v>682</v>
      </c>
      <c r="C193" s="188" t="s">
        <v>402</v>
      </c>
    </row>
    <row r="194" spans="1:3" ht="16.5" x14ac:dyDescent="0.2">
      <c r="A194" s="176" t="s">
        <v>284</v>
      </c>
      <c r="B194" s="177" t="s">
        <v>674</v>
      </c>
      <c r="C194" s="188" t="s">
        <v>606</v>
      </c>
    </row>
    <row r="195" spans="1:3" ht="16.5" x14ac:dyDescent="0.2">
      <c r="A195" s="176" t="s">
        <v>67</v>
      </c>
      <c r="B195" s="177" t="s">
        <v>676</v>
      </c>
      <c r="C195" s="188" t="s">
        <v>411</v>
      </c>
    </row>
    <row r="196" spans="1:3" ht="16.5" x14ac:dyDescent="0.2">
      <c r="A196" s="176" t="s">
        <v>174</v>
      </c>
      <c r="B196" s="178" t="s">
        <v>682</v>
      </c>
      <c r="C196" s="188" t="s">
        <v>513</v>
      </c>
    </row>
    <row r="197" spans="1:3" ht="16.5" x14ac:dyDescent="0.2">
      <c r="A197" s="176" t="s">
        <v>23</v>
      </c>
      <c r="B197" s="178" t="s">
        <v>676</v>
      </c>
      <c r="C197" s="188" t="s">
        <v>369</v>
      </c>
    </row>
    <row r="198" spans="1:3" ht="16.5" x14ac:dyDescent="0.2">
      <c r="A198" s="176" t="s">
        <v>151</v>
      </c>
      <c r="B198" s="177" t="s">
        <v>673</v>
      </c>
      <c r="C198" s="188" t="s">
        <v>492</v>
      </c>
    </row>
    <row r="199" spans="1:3" ht="16.5" x14ac:dyDescent="0.2">
      <c r="A199" s="176" t="s">
        <v>196</v>
      </c>
      <c r="B199" s="177" t="s">
        <v>677</v>
      </c>
      <c r="C199" s="188" t="s">
        <v>531</v>
      </c>
    </row>
    <row r="200" spans="1:3" ht="16.5" x14ac:dyDescent="0.2">
      <c r="A200" s="179" t="s">
        <v>709</v>
      </c>
      <c r="B200" s="177" t="s">
        <v>682</v>
      </c>
      <c r="C200" s="188" t="s">
        <v>710</v>
      </c>
    </row>
    <row r="201" spans="1:3" ht="16.5" x14ac:dyDescent="0.2">
      <c r="A201" s="176" t="s">
        <v>167</v>
      </c>
      <c r="B201" s="177" t="s">
        <v>673</v>
      </c>
      <c r="C201" s="188" t="s">
        <v>507</v>
      </c>
    </row>
    <row r="202" spans="1:3" ht="16.5" x14ac:dyDescent="0.2">
      <c r="A202" s="176" t="s">
        <v>71</v>
      </c>
      <c r="B202" s="177" t="s">
        <v>676</v>
      </c>
      <c r="C202" s="188" t="s">
        <v>415</v>
      </c>
    </row>
    <row r="203" spans="1:3" ht="16.5" x14ac:dyDescent="0.2">
      <c r="A203" s="176" t="s">
        <v>34</v>
      </c>
      <c r="B203" s="177" t="s">
        <v>681</v>
      </c>
      <c r="C203" s="188" t="s">
        <v>380</v>
      </c>
    </row>
    <row r="204" spans="1:3" ht="16.5" x14ac:dyDescent="0.2">
      <c r="A204" s="176" t="s">
        <v>102</v>
      </c>
      <c r="B204" s="177" t="s">
        <v>681</v>
      </c>
      <c r="C204" s="188" t="s">
        <v>444</v>
      </c>
    </row>
    <row r="205" spans="1:3" ht="16.5" x14ac:dyDescent="0.2">
      <c r="A205" s="176" t="s">
        <v>271</v>
      </c>
      <c r="B205" s="177" t="s">
        <v>676</v>
      </c>
      <c r="C205" s="188" t="s">
        <v>595</v>
      </c>
    </row>
    <row r="206" spans="1:3" ht="16.5" x14ac:dyDescent="0.2">
      <c r="A206" s="179" t="s">
        <v>638</v>
      </c>
      <c r="B206" s="177" t="s">
        <v>674</v>
      </c>
      <c r="C206" s="188" t="s">
        <v>711</v>
      </c>
    </row>
    <row r="207" spans="1:3" ht="16.5" x14ac:dyDescent="0.2">
      <c r="A207" s="176" t="s">
        <v>26</v>
      </c>
      <c r="B207" s="177" t="s">
        <v>676</v>
      </c>
      <c r="C207" s="188" t="s">
        <v>371</v>
      </c>
    </row>
    <row r="208" spans="1:3" ht="16.5" x14ac:dyDescent="0.2">
      <c r="A208" s="176" t="s">
        <v>282</v>
      </c>
      <c r="B208" s="177" t="s">
        <v>674</v>
      </c>
      <c r="C208" s="188" t="s">
        <v>604</v>
      </c>
    </row>
    <row r="209" spans="1:3" ht="16.5" x14ac:dyDescent="0.2">
      <c r="A209" s="179" t="s">
        <v>712</v>
      </c>
      <c r="B209" s="177" t="s">
        <v>674</v>
      </c>
      <c r="C209" s="188" t="s">
        <v>713</v>
      </c>
    </row>
    <row r="210" spans="1:3" ht="16.5" x14ac:dyDescent="0.2">
      <c r="A210" s="176" t="s">
        <v>188</v>
      </c>
      <c r="B210" s="177" t="s">
        <v>677</v>
      </c>
      <c r="C210" s="188" t="s">
        <v>525</v>
      </c>
    </row>
    <row r="211" spans="1:3" ht="16.5" x14ac:dyDescent="0.2">
      <c r="A211" s="176" t="s">
        <v>98</v>
      </c>
      <c r="B211" s="178" t="s">
        <v>681</v>
      </c>
      <c r="C211" s="188" t="s">
        <v>440</v>
      </c>
    </row>
    <row r="212" spans="1:3" ht="16.5" x14ac:dyDescent="0.2">
      <c r="A212" s="176" t="s">
        <v>100</v>
      </c>
      <c r="B212" s="177" t="s">
        <v>681</v>
      </c>
      <c r="C212" s="188" t="s">
        <v>442</v>
      </c>
    </row>
    <row r="213" spans="1:3" ht="16.5" x14ac:dyDescent="0.2">
      <c r="A213" s="176" t="s">
        <v>38</v>
      </c>
      <c r="B213" s="177" t="s">
        <v>681</v>
      </c>
      <c r="C213" s="188" t="s">
        <v>384</v>
      </c>
    </row>
    <row r="214" spans="1:3" ht="16.5" x14ac:dyDescent="0.2">
      <c r="A214" s="176" t="s">
        <v>73</v>
      </c>
      <c r="B214" s="177" t="s">
        <v>682</v>
      </c>
      <c r="C214" s="188" t="s">
        <v>417</v>
      </c>
    </row>
    <row r="215" spans="1:3" ht="16.5" x14ac:dyDescent="0.2">
      <c r="A215" s="176" t="s">
        <v>260</v>
      </c>
      <c r="B215" s="177" t="s">
        <v>673</v>
      </c>
      <c r="C215" s="188" t="s">
        <v>585</v>
      </c>
    </row>
    <row r="216" spans="1:3" ht="16.5" x14ac:dyDescent="0.2">
      <c r="A216" s="179" t="s">
        <v>639</v>
      </c>
      <c r="B216" s="177" t="s">
        <v>677</v>
      </c>
      <c r="C216" s="188" t="s">
        <v>714</v>
      </c>
    </row>
    <row r="217" spans="1:3" ht="16.5" x14ac:dyDescent="0.2">
      <c r="A217" s="179" t="s">
        <v>644</v>
      </c>
      <c r="B217" s="178" t="s">
        <v>677</v>
      </c>
      <c r="C217" s="188" t="s">
        <v>715</v>
      </c>
    </row>
    <row r="218" spans="1:3" ht="16.5" x14ac:dyDescent="0.2">
      <c r="A218" s="176" t="s">
        <v>179</v>
      </c>
      <c r="B218" s="177" t="s">
        <v>673</v>
      </c>
      <c r="C218" s="188" t="s">
        <v>518</v>
      </c>
    </row>
    <row r="219" spans="1:3" ht="16.5" x14ac:dyDescent="0.2">
      <c r="A219" s="176" t="s">
        <v>156</v>
      </c>
      <c r="B219" s="177" t="s">
        <v>674</v>
      </c>
      <c r="C219" s="188" t="s">
        <v>716</v>
      </c>
    </row>
    <row r="220" spans="1:3" ht="16.5" x14ac:dyDescent="0.2">
      <c r="A220" s="176" t="s">
        <v>109</v>
      </c>
      <c r="B220" s="177" t="s">
        <v>677</v>
      </c>
      <c r="C220" s="188" t="s">
        <v>451</v>
      </c>
    </row>
    <row r="221" spans="1:3" ht="16.5" x14ac:dyDescent="0.2">
      <c r="A221" s="176" t="s">
        <v>66</v>
      </c>
      <c r="B221" s="177" t="s">
        <v>674</v>
      </c>
      <c r="C221" s="188" t="s">
        <v>410</v>
      </c>
    </row>
    <row r="222" spans="1:3" ht="16.5" x14ac:dyDescent="0.2">
      <c r="A222" s="176" t="s">
        <v>27</v>
      </c>
      <c r="B222" s="177" t="s">
        <v>676</v>
      </c>
      <c r="C222" s="188" t="s">
        <v>372</v>
      </c>
    </row>
    <row r="223" spans="1:3" ht="16.5" x14ac:dyDescent="0.2">
      <c r="A223" s="176" t="s">
        <v>47</v>
      </c>
      <c r="B223" s="177" t="s">
        <v>679</v>
      </c>
      <c r="C223" s="188" t="s">
        <v>391</v>
      </c>
    </row>
    <row r="224" spans="1:3" ht="16.5" x14ac:dyDescent="0.2">
      <c r="A224" s="176" t="s">
        <v>19</v>
      </c>
      <c r="B224" s="177" t="s">
        <v>674</v>
      </c>
      <c r="C224" s="188" t="s">
        <v>365</v>
      </c>
    </row>
    <row r="225" spans="1:3" ht="16.5" x14ac:dyDescent="0.2">
      <c r="A225" s="176" t="s">
        <v>243</v>
      </c>
      <c r="B225" s="177" t="s">
        <v>674</v>
      </c>
      <c r="C225" s="188" t="s">
        <v>570</v>
      </c>
    </row>
    <row r="226" spans="1:3" ht="16.5" x14ac:dyDescent="0.2">
      <c r="A226" s="176" t="s">
        <v>113</v>
      </c>
      <c r="B226" s="177" t="s">
        <v>677</v>
      </c>
      <c r="C226" s="188" t="s">
        <v>455</v>
      </c>
    </row>
    <row r="227" spans="1:3" ht="16.5" x14ac:dyDescent="0.2">
      <c r="A227" s="176" t="s">
        <v>262</v>
      </c>
      <c r="B227" s="177" t="s">
        <v>673</v>
      </c>
      <c r="C227" s="188" t="s">
        <v>587</v>
      </c>
    </row>
    <row r="228" spans="1:3" ht="16.5" x14ac:dyDescent="0.2">
      <c r="A228" s="176" t="s">
        <v>138</v>
      </c>
      <c r="B228" s="177" t="s">
        <v>679</v>
      </c>
      <c r="C228" s="188" t="s">
        <v>479</v>
      </c>
    </row>
    <row r="229" spans="1:3" ht="16.5" x14ac:dyDescent="0.2">
      <c r="A229" s="176" t="s">
        <v>289</v>
      </c>
      <c r="B229" s="177" t="s">
        <v>674</v>
      </c>
      <c r="C229" s="188" t="s">
        <v>611</v>
      </c>
    </row>
    <row r="230" spans="1:3" ht="16.5" x14ac:dyDescent="0.2">
      <c r="A230" s="176" t="s">
        <v>77</v>
      </c>
      <c r="B230" s="177" t="s">
        <v>680</v>
      </c>
      <c r="C230" s="188" t="s">
        <v>420</v>
      </c>
    </row>
    <row r="231" spans="1:3" ht="16.5" x14ac:dyDescent="0.2">
      <c r="A231" s="176" t="s">
        <v>290</v>
      </c>
      <c r="B231" s="177" t="s">
        <v>674</v>
      </c>
      <c r="C231" s="188" t="s">
        <v>717</v>
      </c>
    </row>
    <row r="232" spans="1:3" ht="16.5" x14ac:dyDescent="0.2">
      <c r="A232" s="176" t="s">
        <v>204</v>
      </c>
      <c r="B232" s="177" t="s">
        <v>675</v>
      </c>
      <c r="C232" s="188" t="s">
        <v>718</v>
      </c>
    </row>
    <row r="233" spans="1:3" ht="16.5" x14ac:dyDescent="0.2">
      <c r="A233" s="176" t="s">
        <v>91</v>
      </c>
      <c r="B233" s="177" t="s">
        <v>673</v>
      </c>
      <c r="C233" s="188" t="s">
        <v>433</v>
      </c>
    </row>
    <row r="234" spans="1:3" ht="16.5" x14ac:dyDescent="0.2">
      <c r="A234" s="176" t="s">
        <v>103</v>
      </c>
      <c r="B234" s="177" t="s">
        <v>677</v>
      </c>
      <c r="C234" s="188" t="s">
        <v>445</v>
      </c>
    </row>
    <row r="235" spans="1:3" ht="16.5" x14ac:dyDescent="0.2">
      <c r="A235" s="176" t="s">
        <v>207</v>
      </c>
      <c r="B235" s="177" t="s">
        <v>675</v>
      </c>
      <c r="C235" s="188" t="s">
        <v>719</v>
      </c>
    </row>
    <row r="236" spans="1:3" ht="16.5" x14ac:dyDescent="0.2">
      <c r="A236" s="176" t="s">
        <v>296</v>
      </c>
      <c r="B236" s="177" t="s">
        <v>680</v>
      </c>
      <c r="C236" s="188" t="s">
        <v>616</v>
      </c>
    </row>
    <row r="237" spans="1:3" ht="16.5" x14ac:dyDescent="0.2">
      <c r="A237" s="176" t="s">
        <v>186</v>
      </c>
      <c r="B237" s="177" t="s">
        <v>674</v>
      </c>
      <c r="C237" s="188" t="s">
        <v>524</v>
      </c>
    </row>
    <row r="238" spans="1:3" ht="16.5" x14ac:dyDescent="0.2">
      <c r="A238" s="176" t="s">
        <v>36</v>
      </c>
      <c r="B238" s="177" t="s">
        <v>681</v>
      </c>
      <c r="C238" s="188" t="s">
        <v>382</v>
      </c>
    </row>
    <row r="239" spans="1:3" ht="16.5" x14ac:dyDescent="0.2">
      <c r="A239" s="176" t="s">
        <v>360</v>
      </c>
      <c r="B239" s="178" t="s">
        <v>675</v>
      </c>
      <c r="C239" s="188" t="s">
        <v>720</v>
      </c>
    </row>
    <row r="240" spans="1:3" ht="16.5" x14ac:dyDescent="0.2">
      <c r="A240" s="176" t="s">
        <v>165</v>
      </c>
      <c r="B240" s="177" t="s">
        <v>673</v>
      </c>
      <c r="C240" s="188" t="s">
        <v>505</v>
      </c>
    </row>
    <row r="241" spans="1:3" ht="16.5" x14ac:dyDescent="0.2">
      <c r="A241" s="176" t="s">
        <v>118</v>
      </c>
      <c r="B241" s="177" t="s">
        <v>677</v>
      </c>
      <c r="C241" s="188" t="s">
        <v>460</v>
      </c>
    </row>
    <row r="242" spans="1:3" ht="16.5" x14ac:dyDescent="0.2">
      <c r="A242" s="176" t="s">
        <v>212</v>
      </c>
      <c r="B242" s="177" t="s">
        <v>679</v>
      </c>
      <c r="C242" s="188" t="s">
        <v>542</v>
      </c>
    </row>
    <row r="243" spans="1:3" ht="16.5" x14ac:dyDescent="0.2">
      <c r="A243" s="176" t="s">
        <v>110</v>
      </c>
      <c r="B243" s="178" t="s">
        <v>677</v>
      </c>
      <c r="C243" s="188" t="s">
        <v>452</v>
      </c>
    </row>
    <row r="244" spans="1:3" ht="16.5" x14ac:dyDescent="0.2">
      <c r="A244" s="176" t="s">
        <v>224</v>
      </c>
      <c r="B244" s="177" t="s">
        <v>675</v>
      </c>
      <c r="C244" s="188" t="s">
        <v>554</v>
      </c>
    </row>
    <row r="245" spans="1:3" ht="16.5" x14ac:dyDescent="0.2">
      <c r="A245" s="176" t="s">
        <v>116</v>
      </c>
      <c r="B245" s="177" t="s">
        <v>677</v>
      </c>
      <c r="C245" s="188" t="s">
        <v>458</v>
      </c>
    </row>
    <row r="246" spans="1:3" ht="16.5" x14ac:dyDescent="0.2">
      <c r="A246" s="176" t="s">
        <v>76</v>
      </c>
      <c r="B246" s="177" t="s">
        <v>682</v>
      </c>
      <c r="C246" s="188" t="s">
        <v>419</v>
      </c>
    </row>
    <row r="247" spans="1:3" ht="16.5" x14ac:dyDescent="0.2">
      <c r="A247" s="176" t="s">
        <v>180</v>
      </c>
      <c r="B247" s="177" t="s">
        <v>673</v>
      </c>
      <c r="C247" s="188" t="s">
        <v>519</v>
      </c>
    </row>
    <row r="248" spans="1:3" ht="16.5" x14ac:dyDescent="0.2">
      <c r="A248" s="176" t="s">
        <v>126</v>
      </c>
      <c r="B248" s="177" t="s">
        <v>681</v>
      </c>
      <c r="C248" s="188" t="s">
        <v>467</v>
      </c>
    </row>
    <row r="249" spans="1:3" ht="16.5" x14ac:dyDescent="0.2">
      <c r="A249" s="176" t="s">
        <v>97</v>
      </c>
      <c r="B249" s="177" t="s">
        <v>675</v>
      </c>
      <c r="C249" s="188" t="s">
        <v>439</v>
      </c>
    </row>
    <row r="250" spans="1:3" ht="16.5" x14ac:dyDescent="0.2">
      <c r="A250" s="176" t="s">
        <v>163</v>
      </c>
      <c r="B250" s="177" t="s">
        <v>673</v>
      </c>
      <c r="C250" s="188" t="s">
        <v>503</v>
      </c>
    </row>
    <row r="251" spans="1:3" ht="16.5" x14ac:dyDescent="0.2">
      <c r="A251" s="176" t="s">
        <v>230</v>
      </c>
      <c r="B251" s="177" t="s">
        <v>674</v>
      </c>
      <c r="C251" s="188" t="s">
        <v>559</v>
      </c>
    </row>
    <row r="252" spans="1:3" ht="16.5" x14ac:dyDescent="0.2">
      <c r="A252" s="179" t="s">
        <v>640</v>
      </c>
      <c r="B252" s="177" t="s">
        <v>674</v>
      </c>
      <c r="C252" s="188" t="s">
        <v>721</v>
      </c>
    </row>
    <row r="253" spans="1:3" ht="16.5" x14ac:dyDescent="0.2">
      <c r="A253" s="176" t="s">
        <v>155</v>
      </c>
      <c r="B253" s="177" t="s">
        <v>674</v>
      </c>
      <c r="C253" s="188" t="s">
        <v>496</v>
      </c>
    </row>
    <row r="254" spans="1:3" ht="16.5" x14ac:dyDescent="0.2">
      <c r="A254" s="176" t="s">
        <v>229</v>
      </c>
      <c r="B254" s="177" t="s">
        <v>675</v>
      </c>
      <c r="C254" s="188" t="s">
        <v>722</v>
      </c>
    </row>
    <row r="255" spans="1:3" ht="16.5" x14ac:dyDescent="0.2">
      <c r="A255" s="176" t="s">
        <v>69</v>
      </c>
      <c r="B255" s="177" t="s">
        <v>676</v>
      </c>
      <c r="C255" s="188" t="s">
        <v>413</v>
      </c>
    </row>
    <row r="256" spans="1:3" ht="16.5" x14ac:dyDescent="0.2">
      <c r="A256" s="176" t="s">
        <v>49</v>
      </c>
      <c r="B256" s="177" t="s">
        <v>676</v>
      </c>
      <c r="C256" s="188" t="s">
        <v>393</v>
      </c>
    </row>
    <row r="257" spans="1:3" ht="16.5" x14ac:dyDescent="0.2">
      <c r="A257" s="176" t="s">
        <v>323</v>
      </c>
      <c r="B257" s="177" t="s">
        <v>682</v>
      </c>
      <c r="C257" s="188" t="s">
        <v>374</v>
      </c>
    </row>
    <row r="258" spans="1:3" ht="16.5" x14ac:dyDescent="0.2">
      <c r="A258" s="176" t="s">
        <v>187</v>
      </c>
      <c r="B258" s="177" t="s">
        <v>677</v>
      </c>
      <c r="C258" s="188" t="s">
        <v>723</v>
      </c>
    </row>
    <row r="259" spans="1:3" ht="16.5" x14ac:dyDescent="0.2">
      <c r="A259" s="176" t="s">
        <v>286</v>
      </c>
      <c r="B259" s="178" t="s">
        <v>674</v>
      </c>
      <c r="C259" s="188" t="s">
        <v>608</v>
      </c>
    </row>
    <row r="260" spans="1:3" ht="16.5" x14ac:dyDescent="0.2">
      <c r="A260" s="176" t="s">
        <v>215</v>
      </c>
      <c r="B260" s="177" t="s">
        <v>679</v>
      </c>
      <c r="C260" s="188" t="s">
        <v>545</v>
      </c>
    </row>
    <row r="261" spans="1:3" ht="16.5" x14ac:dyDescent="0.2">
      <c r="A261" s="176" t="s">
        <v>226</v>
      </c>
      <c r="B261" s="177" t="s">
        <v>675</v>
      </c>
      <c r="C261" s="188" t="s">
        <v>556</v>
      </c>
    </row>
    <row r="262" spans="1:3" ht="16.5" x14ac:dyDescent="0.2">
      <c r="A262" s="179" t="s">
        <v>645</v>
      </c>
      <c r="B262" s="177" t="s">
        <v>677</v>
      </c>
      <c r="C262" s="188" t="s">
        <v>724</v>
      </c>
    </row>
    <row r="263" spans="1:3" ht="16.5" x14ac:dyDescent="0.2">
      <c r="A263" s="179" t="s">
        <v>641</v>
      </c>
      <c r="B263" s="177" t="s">
        <v>677</v>
      </c>
      <c r="C263" s="188" t="s">
        <v>725</v>
      </c>
    </row>
    <row r="264" spans="1:3" ht="16.5" x14ac:dyDescent="0.2">
      <c r="A264" s="179" t="s">
        <v>642</v>
      </c>
      <c r="B264" s="177" t="s">
        <v>677</v>
      </c>
      <c r="C264" s="188" t="s">
        <v>726</v>
      </c>
    </row>
    <row r="265" spans="1:3" ht="16.5" x14ac:dyDescent="0.2">
      <c r="A265" s="176" t="s">
        <v>250</v>
      </c>
      <c r="B265" s="178" t="s">
        <v>674</v>
      </c>
      <c r="C265" s="188" t="s">
        <v>577</v>
      </c>
    </row>
    <row r="266" spans="1:3" ht="16.5" x14ac:dyDescent="0.2">
      <c r="A266" s="176" t="s">
        <v>192</v>
      </c>
      <c r="B266" s="177" t="s">
        <v>677</v>
      </c>
      <c r="C266" s="188" t="s">
        <v>727</v>
      </c>
    </row>
    <row r="267" spans="1:3" ht="16.5" x14ac:dyDescent="0.2">
      <c r="A267" s="176" t="s">
        <v>299</v>
      </c>
      <c r="B267" s="177" t="s">
        <v>680</v>
      </c>
      <c r="C267" s="188" t="s">
        <v>619</v>
      </c>
    </row>
    <row r="268" spans="1:3" ht="16.5" x14ac:dyDescent="0.2">
      <c r="A268" s="176">
        <v>18902</v>
      </c>
      <c r="B268" s="177" t="s">
        <v>728</v>
      </c>
      <c r="C268" s="188" t="s">
        <v>729</v>
      </c>
    </row>
    <row r="269" spans="1:3" ht="16.5" x14ac:dyDescent="0.2">
      <c r="A269" s="176" t="s">
        <v>189</v>
      </c>
      <c r="B269" s="177" t="s">
        <v>677</v>
      </c>
      <c r="C269" s="188" t="s">
        <v>526</v>
      </c>
    </row>
    <row r="270" spans="1:3" ht="16.5" x14ac:dyDescent="0.2">
      <c r="A270" s="176" t="s">
        <v>88</v>
      </c>
      <c r="B270" s="177" t="s">
        <v>673</v>
      </c>
      <c r="C270" s="188" t="s">
        <v>430</v>
      </c>
    </row>
    <row r="271" spans="1:3" ht="16.5" x14ac:dyDescent="0.2">
      <c r="A271" s="176" t="s">
        <v>115</v>
      </c>
      <c r="B271" s="177" t="s">
        <v>677</v>
      </c>
      <c r="C271" s="188" t="s">
        <v>457</v>
      </c>
    </row>
    <row r="272" spans="1:3" ht="16.5" x14ac:dyDescent="0.2">
      <c r="A272" s="176" t="s">
        <v>281</v>
      </c>
      <c r="B272" s="177" t="s">
        <v>674</v>
      </c>
      <c r="C272" s="188" t="s">
        <v>603</v>
      </c>
    </row>
    <row r="273" spans="1:3" ht="16.5" x14ac:dyDescent="0.2">
      <c r="A273" s="176" t="s">
        <v>263</v>
      </c>
      <c r="B273" s="177" t="s">
        <v>673</v>
      </c>
      <c r="C273" s="188" t="s">
        <v>588</v>
      </c>
    </row>
    <row r="274" spans="1:3" ht="16.5" x14ac:dyDescent="0.2">
      <c r="A274" s="176" t="s">
        <v>128</v>
      </c>
      <c r="B274" s="177" t="s">
        <v>680</v>
      </c>
      <c r="C274" s="188" t="s">
        <v>470</v>
      </c>
    </row>
    <row r="275" spans="1:3" ht="16.5" x14ac:dyDescent="0.2">
      <c r="A275" s="176" t="s">
        <v>149</v>
      </c>
      <c r="B275" s="177" t="s">
        <v>673</v>
      </c>
      <c r="C275" s="188" t="s">
        <v>490</v>
      </c>
    </row>
    <row r="276" spans="1:3" ht="16.5" x14ac:dyDescent="0.2">
      <c r="A276" s="176" t="s">
        <v>176</v>
      </c>
      <c r="B276" s="177" t="s">
        <v>682</v>
      </c>
      <c r="C276" s="188" t="s">
        <v>515</v>
      </c>
    </row>
    <row r="277" spans="1:3" ht="16.5" x14ac:dyDescent="0.2">
      <c r="A277" s="176" t="s">
        <v>300</v>
      </c>
      <c r="B277" s="177" t="s">
        <v>680</v>
      </c>
      <c r="C277" s="188" t="s">
        <v>620</v>
      </c>
    </row>
    <row r="278" spans="1:3" ht="16.5" x14ac:dyDescent="0.2">
      <c r="A278" s="176" t="s">
        <v>268</v>
      </c>
      <c r="B278" s="177" t="s">
        <v>676</v>
      </c>
      <c r="C278" s="188" t="s">
        <v>593</v>
      </c>
    </row>
    <row r="279" spans="1:3" ht="16.5" x14ac:dyDescent="0.2">
      <c r="A279" s="176" t="s">
        <v>51</v>
      </c>
      <c r="B279" s="177" t="s">
        <v>679</v>
      </c>
      <c r="C279" s="188" t="s">
        <v>395</v>
      </c>
    </row>
    <row r="280" spans="1:3" ht="16.5" x14ac:dyDescent="0.2">
      <c r="A280" s="176" t="s">
        <v>135</v>
      </c>
      <c r="B280" s="177" t="s">
        <v>679</v>
      </c>
      <c r="C280" s="188" t="s">
        <v>476</v>
      </c>
    </row>
    <row r="281" spans="1:3" ht="16.5" x14ac:dyDescent="0.2">
      <c r="A281" s="176" t="s">
        <v>112</v>
      </c>
      <c r="B281" s="177" t="s">
        <v>677</v>
      </c>
      <c r="C281" s="188" t="s">
        <v>454</v>
      </c>
    </row>
    <row r="282" spans="1:3" ht="16.5" x14ac:dyDescent="0.2">
      <c r="A282" s="176" t="s">
        <v>258</v>
      </c>
      <c r="B282" s="177" t="s">
        <v>673</v>
      </c>
      <c r="C282" s="188" t="s">
        <v>583</v>
      </c>
    </row>
    <row r="283" spans="1:3" ht="16.5" x14ac:dyDescent="0.2">
      <c r="A283" s="176" t="s">
        <v>292</v>
      </c>
      <c r="B283" s="177" t="s">
        <v>680</v>
      </c>
      <c r="C283" s="188" t="s">
        <v>613</v>
      </c>
    </row>
    <row r="284" spans="1:3" ht="16.5" x14ac:dyDescent="0.2">
      <c r="A284" s="176" t="s">
        <v>191</v>
      </c>
      <c r="B284" s="177" t="s">
        <v>677</v>
      </c>
      <c r="C284" s="188" t="s">
        <v>528</v>
      </c>
    </row>
    <row r="285" spans="1:3" ht="16.5" x14ac:dyDescent="0.2">
      <c r="A285" s="176" t="s">
        <v>247</v>
      </c>
      <c r="B285" s="177" t="s">
        <v>674</v>
      </c>
      <c r="C285" s="188" t="s">
        <v>574</v>
      </c>
    </row>
    <row r="286" spans="1:3" ht="16.5" x14ac:dyDescent="0.2">
      <c r="A286" s="176" t="s">
        <v>39</v>
      </c>
      <c r="B286" s="177" t="s">
        <v>679</v>
      </c>
      <c r="C286" s="188" t="s">
        <v>385</v>
      </c>
    </row>
    <row r="287" spans="1:3" ht="16.5" x14ac:dyDescent="0.2">
      <c r="A287" s="176" t="s">
        <v>108</v>
      </c>
      <c r="B287" s="177" t="s">
        <v>677</v>
      </c>
      <c r="C287" s="188" t="s">
        <v>450</v>
      </c>
    </row>
    <row r="288" spans="1:3" ht="16.5" x14ac:dyDescent="0.2">
      <c r="A288" s="176">
        <v>34974</v>
      </c>
      <c r="B288" s="177" t="s">
        <v>728</v>
      </c>
      <c r="C288" s="188" t="s">
        <v>730</v>
      </c>
    </row>
    <row r="289" spans="1:3" ht="16.5" x14ac:dyDescent="0.2">
      <c r="A289" s="176">
        <v>34975</v>
      </c>
      <c r="B289" s="177" t="s">
        <v>728</v>
      </c>
      <c r="C289" s="188" t="s">
        <v>731</v>
      </c>
    </row>
    <row r="290" spans="1:3" ht="16.5" x14ac:dyDescent="0.2">
      <c r="A290" s="176" t="s">
        <v>264</v>
      </c>
      <c r="B290" s="177" t="s">
        <v>679</v>
      </c>
      <c r="C290" s="188" t="s">
        <v>589</v>
      </c>
    </row>
    <row r="291" spans="1:3" ht="16.5" x14ac:dyDescent="0.2">
      <c r="A291" s="176" t="s">
        <v>72</v>
      </c>
      <c r="B291" s="177" t="s">
        <v>680</v>
      </c>
      <c r="C291" s="188" t="s">
        <v>416</v>
      </c>
    </row>
    <row r="292" spans="1:3" ht="16.5" x14ac:dyDescent="0.2">
      <c r="A292" s="176" t="s">
        <v>270</v>
      </c>
      <c r="B292" s="177" t="s">
        <v>676</v>
      </c>
      <c r="C292" s="188" t="s">
        <v>594</v>
      </c>
    </row>
    <row r="293" spans="1:3" ht="16.5" x14ac:dyDescent="0.2">
      <c r="A293" s="176" t="s">
        <v>266</v>
      </c>
      <c r="B293" s="177" t="s">
        <v>676</v>
      </c>
      <c r="C293" s="188" t="s">
        <v>591</v>
      </c>
    </row>
    <row r="294" spans="1:3" ht="16.5" x14ac:dyDescent="0.2">
      <c r="A294" s="176" t="s">
        <v>304</v>
      </c>
      <c r="B294" s="177" t="s">
        <v>680</v>
      </c>
      <c r="C294" s="188" t="s">
        <v>624</v>
      </c>
    </row>
    <row r="295" spans="1:3" ht="16.5" x14ac:dyDescent="0.2">
      <c r="A295" s="176" t="s">
        <v>74</v>
      </c>
      <c r="B295" s="177" t="s">
        <v>682</v>
      </c>
      <c r="C295" s="188" t="s">
        <v>418</v>
      </c>
    </row>
    <row r="296" spans="1:3" ht="16.5" x14ac:dyDescent="0.2">
      <c r="A296" s="176" t="s">
        <v>43</v>
      </c>
      <c r="B296" s="177" t="s">
        <v>679</v>
      </c>
      <c r="C296" s="188" t="s">
        <v>388</v>
      </c>
    </row>
    <row r="297" spans="1:3" ht="16.5" x14ac:dyDescent="0.2">
      <c r="A297" s="176" t="s">
        <v>15</v>
      </c>
      <c r="B297" s="177" t="s">
        <v>674</v>
      </c>
      <c r="C297" s="188" t="s">
        <v>361</v>
      </c>
    </row>
    <row r="298" spans="1:3" ht="16.5" x14ac:dyDescent="0.2">
      <c r="A298" s="176" t="s">
        <v>61</v>
      </c>
      <c r="B298" s="177" t="s">
        <v>682</v>
      </c>
      <c r="C298" s="188" t="s">
        <v>405</v>
      </c>
    </row>
    <row r="299" spans="1:3" ht="16.5" x14ac:dyDescent="0.2">
      <c r="A299" s="176" t="s">
        <v>246</v>
      </c>
      <c r="B299" s="178" t="s">
        <v>674</v>
      </c>
      <c r="C299" s="188" t="s">
        <v>573</v>
      </c>
    </row>
    <row r="300" spans="1:3" ht="16.5" x14ac:dyDescent="0.2">
      <c r="A300" s="176" t="s">
        <v>33</v>
      </c>
      <c r="B300" s="177" t="s">
        <v>682</v>
      </c>
      <c r="C300" s="188" t="s">
        <v>379</v>
      </c>
    </row>
    <row r="301" spans="1:3" ht="16.5" x14ac:dyDescent="0.2">
      <c r="A301" s="176" t="s">
        <v>305</v>
      </c>
      <c r="B301" s="177" t="s">
        <v>680</v>
      </c>
      <c r="C301" s="188" t="s">
        <v>732</v>
      </c>
    </row>
    <row r="302" spans="1:3" ht="16.5" x14ac:dyDescent="0.2">
      <c r="A302" s="176" t="s">
        <v>241</v>
      </c>
      <c r="B302" s="177" t="s">
        <v>674</v>
      </c>
      <c r="C302" s="188" t="s">
        <v>733</v>
      </c>
    </row>
    <row r="303" spans="1:3" ht="16.5" x14ac:dyDescent="0.2">
      <c r="A303" s="179" t="s">
        <v>665</v>
      </c>
      <c r="B303" s="177" t="s">
        <v>675</v>
      </c>
      <c r="C303" s="188" t="s">
        <v>734</v>
      </c>
    </row>
    <row r="304" spans="1:3" ht="16.5" x14ac:dyDescent="0.2">
      <c r="A304" s="176" t="s">
        <v>153</v>
      </c>
      <c r="B304" s="177" t="s">
        <v>673</v>
      </c>
      <c r="C304" s="188" t="s">
        <v>494</v>
      </c>
    </row>
    <row r="305" spans="1:3" ht="16.5" x14ac:dyDescent="0.2">
      <c r="A305" s="176" t="s">
        <v>200</v>
      </c>
      <c r="B305" s="177" t="s">
        <v>677</v>
      </c>
      <c r="C305" s="188" t="s">
        <v>535</v>
      </c>
    </row>
    <row r="306" spans="1:3" ht="16.5" x14ac:dyDescent="0.2">
      <c r="A306" s="176" t="s">
        <v>140</v>
      </c>
      <c r="B306" s="177" t="s">
        <v>679</v>
      </c>
      <c r="C306" s="188" t="s">
        <v>481</v>
      </c>
    </row>
    <row r="307" spans="1:3" ht="16.5" x14ac:dyDescent="0.2">
      <c r="A307" s="179" t="s">
        <v>662</v>
      </c>
      <c r="B307" s="177" t="s">
        <v>677</v>
      </c>
      <c r="C307" s="188" t="s">
        <v>735</v>
      </c>
    </row>
    <row r="308" spans="1:3" ht="16.5" x14ac:dyDescent="0.2">
      <c r="A308" s="179" t="s">
        <v>160</v>
      </c>
      <c r="B308" s="177" t="s">
        <v>674</v>
      </c>
      <c r="C308" s="188" t="s">
        <v>500</v>
      </c>
    </row>
    <row r="309" spans="1:3" ht="16.5" x14ac:dyDescent="0.2">
      <c r="A309" s="176" t="s">
        <v>182</v>
      </c>
      <c r="B309" s="177" t="s">
        <v>673</v>
      </c>
      <c r="C309" s="188" t="s">
        <v>520</v>
      </c>
    </row>
    <row r="310" spans="1:3" ht="16.5" x14ac:dyDescent="0.2">
      <c r="A310" s="176" t="s">
        <v>80</v>
      </c>
      <c r="B310" s="177" t="s">
        <v>682</v>
      </c>
      <c r="C310" s="188" t="s">
        <v>423</v>
      </c>
    </row>
    <row r="311" spans="1:3" ht="16.5" x14ac:dyDescent="0.2">
      <c r="A311" s="176" t="s">
        <v>147</v>
      </c>
      <c r="B311" s="177" t="s">
        <v>673</v>
      </c>
      <c r="C311" s="188" t="s">
        <v>488</v>
      </c>
    </row>
    <row r="312" spans="1:3" ht="16.5" x14ac:dyDescent="0.2">
      <c r="A312" s="176" t="s">
        <v>92</v>
      </c>
      <c r="B312" s="178" t="s">
        <v>673</v>
      </c>
      <c r="C312" s="188" t="s">
        <v>434</v>
      </c>
    </row>
    <row r="313" spans="1:3" ht="16.5" x14ac:dyDescent="0.2">
      <c r="A313" s="176" t="s">
        <v>132</v>
      </c>
      <c r="B313" s="177" t="s">
        <v>679</v>
      </c>
      <c r="C313" s="188" t="s">
        <v>473</v>
      </c>
    </row>
    <row r="314" spans="1:3" ht="16.5" x14ac:dyDescent="0.2">
      <c r="A314" s="176" t="s">
        <v>54</v>
      </c>
      <c r="B314" s="177" t="s">
        <v>679</v>
      </c>
      <c r="C314" s="188" t="s">
        <v>398</v>
      </c>
    </row>
    <row r="315" spans="1:3" ht="16.5" x14ac:dyDescent="0.2">
      <c r="A315" s="176" t="s">
        <v>294</v>
      </c>
      <c r="B315" s="177" t="s">
        <v>680</v>
      </c>
      <c r="C315" s="188" t="s">
        <v>615</v>
      </c>
    </row>
    <row r="316" spans="1:3" ht="16.5" x14ac:dyDescent="0.2">
      <c r="A316" s="176" t="s">
        <v>256</v>
      </c>
      <c r="B316" s="177" t="s">
        <v>673</v>
      </c>
      <c r="C316" s="188" t="s">
        <v>581</v>
      </c>
    </row>
    <row r="317" spans="1:3" ht="16.5" x14ac:dyDescent="0.2">
      <c r="A317" s="176" t="s">
        <v>303</v>
      </c>
      <c r="B317" s="177" t="s">
        <v>680</v>
      </c>
      <c r="C317" s="188" t="s">
        <v>623</v>
      </c>
    </row>
  </sheetData>
  <autoFilter ref="A1:B309" xr:uid="{00000000-0009-0000-0000-000000000000}">
    <sortState xmlns:xlrd2="http://schemas.microsoft.com/office/spreadsheetml/2017/richdata2" ref="A2:B309">
      <sortCondition ref="A2:A309"/>
    </sortState>
  </autoFilter>
  <sortState xmlns:xlrd2="http://schemas.microsoft.com/office/spreadsheetml/2017/richdata2" ref="A2:B299">
    <sortCondition ref="B2:B29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49"/>
  <sheetViews>
    <sheetView tabSelected="1" showWhiteSpace="0" zoomScale="90" zoomScaleNormal="90" zoomScaleSheetLayoutView="100" workbookViewId="0">
      <selection activeCell="B3" sqref="B3:C3"/>
    </sheetView>
  </sheetViews>
  <sheetFormatPr defaultColWidth="9.140625" defaultRowHeight="12.75" x14ac:dyDescent="0.2"/>
  <cols>
    <col min="1" max="1" width="42.28515625" style="3" customWidth="1"/>
    <col min="2" max="2" width="15.85546875" style="3" customWidth="1"/>
    <col min="3" max="3" width="12.5703125" style="3" customWidth="1"/>
    <col min="4" max="4" width="17.85546875" style="3" customWidth="1"/>
    <col min="5" max="5" width="17.140625" style="3" customWidth="1"/>
    <col min="6" max="7" width="7.5703125" style="4" customWidth="1"/>
    <col min="8" max="8" width="15.42578125" style="4" bestFit="1" customWidth="1"/>
    <col min="9" max="9" width="10.28515625" style="4" hidden="1" customWidth="1"/>
    <col min="10" max="16384" width="9.140625" style="4"/>
  </cols>
  <sheetData>
    <row r="1" spans="1:9" s="2" customFormat="1" ht="14.25" x14ac:dyDescent="0.2">
      <c r="A1" s="190" t="s">
        <v>13</v>
      </c>
      <c r="B1" s="190"/>
      <c r="C1" s="190"/>
      <c r="D1" s="190"/>
      <c r="E1" s="190"/>
    </row>
    <row r="2" spans="1:9" ht="15" thickBot="1" x14ac:dyDescent="0.25">
      <c r="A2" s="111"/>
      <c r="B2" s="197" t="s">
        <v>739</v>
      </c>
      <c r="C2" s="197"/>
      <c r="D2" s="111"/>
      <c r="E2" s="111"/>
      <c r="I2" s="39" t="s">
        <v>744</v>
      </c>
    </row>
    <row r="3" spans="1:9" ht="15" thickBot="1" x14ac:dyDescent="0.25">
      <c r="A3" s="112" t="s">
        <v>1</v>
      </c>
      <c r="B3" s="191"/>
      <c r="C3" s="192"/>
      <c r="D3" s="113"/>
      <c r="E3" s="114"/>
      <c r="F3" s="5"/>
      <c r="G3" s="5"/>
      <c r="H3" s="5"/>
      <c r="I3" s="40" t="s">
        <v>745</v>
      </c>
    </row>
    <row r="4" spans="1:9" ht="14.25" x14ac:dyDescent="0.2">
      <c r="A4" s="115" t="s">
        <v>14</v>
      </c>
      <c r="B4" s="193" t="str">
        <f>IF(ISERROR(VLOOKUP(B3,'District List'!$A$1:$C$317,3,FALSE)=TRUE)," ",(VLOOKUP(B3,'District List'!$A$1:$C$317,3,FALSE)))</f>
        <v xml:space="preserve"> </v>
      </c>
      <c r="C4" s="194"/>
      <c r="D4" s="116"/>
      <c r="E4" s="117"/>
      <c r="F4" s="5"/>
      <c r="G4" s="5"/>
      <c r="H4" s="5"/>
      <c r="I4" s="5"/>
    </row>
    <row r="5" spans="1:9" ht="14.25" x14ac:dyDescent="0.2">
      <c r="A5" s="115"/>
      <c r="B5" s="118"/>
      <c r="C5" s="118"/>
      <c r="D5" s="116"/>
      <c r="E5" s="117"/>
      <c r="F5" s="5"/>
      <c r="G5" s="5"/>
      <c r="H5" s="5"/>
      <c r="I5" s="5"/>
    </row>
    <row r="6" spans="1:9" ht="30.75" customHeight="1" thickBot="1" x14ac:dyDescent="0.25">
      <c r="A6" s="198" t="s">
        <v>670</v>
      </c>
      <c r="B6" s="199"/>
      <c r="C6" s="199"/>
      <c r="D6" s="199"/>
      <c r="E6" s="200"/>
      <c r="F6" s="5"/>
      <c r="G6" s="5"/>
      <c r="H6" s="5"/>
      <c r="I6" s="5"/>
    </row>
    <row r="7" spans="1:9" ht="28.5" customHeight="1" x14ac:dyDescent="0.2">
      <c r="A7" s="201" t="s">
        <v>746</v>
      </c>
      <c r="B7" s="202"/>
      <c r="C7" s="202"/>
      <c r="D7" s="202"/>
      <c r="E7" s="203"/>
      <c r="F7" s="5"/>
      <c r="G7" s="5"/>
      <c r="H7" s="5"/>
      <c r="I7" s="5"/>
    </row>
    <row r="8" spans="1:9" ht="22.5" customHeight="1" thickBot="1" x14ac:dyDescent="0.25">
      <c r="A8" s="201"/>
      <c r="B8" s="202"/>
      <c r="C8" s="202"/>
      <c r="D8" s="202"/>
      <c r="E8" s="204"/>
      <c r="F8" s="5"/>
      <c r="G8" s="5"/>
      <c r="H8" s="5"/>
      <c r="I8" s="5"/>
    </row>
    <row r="9" spans="1:9" ht="14.25" x14ac:dyDescent="0.2">
      <c r="A9" s="122"/>
      <c r="B9" s="123"/>
      <c r="C9" s="123"/>
      <c r="D9" s="123"/>
      <c r="E9" s="124"/>
      <c r="F9" s="5"/>
      <c r="G9" s="5"/>
      <c r="H9" s="5"/>
      <c r="I9" s="5"/>
    </row>
    <row r="10" spans="1:9" ht="14.25" x14ac:dyDescent="0.2">
      <c r="A10" s="122" t="s">
        <v>668</v>
      </c>
      <c r="B10" s="123"/>
      <c r="C10" s="123"/>
      <c r="D10" s="123"/>
      <c r="E10" s="124"/>
      <c r="F10" s="5"/>
      <c r="G10" s="5"/>
      <c r="H10" s="5"/>
      <c r="I10" s="5"/>
    </row>
    <row r="11" spans="1:9" s="6" customFormat="1" ht="14.25" x14ac:dyDescent="0.2">
      <c r="A11" s="122" t="s">
        <v>12</v>
      </c>
      <c r="B11" s="118"/>
      <c r="C11" s="118"/>
      <c r="D11" s="116"/>
      <c r="E11" s="117"/>
      <c r="F11" s="5"/>
      <c r="G11" s="5"/>
      <c r="H11" s="5"/>
      <c r="I11" s="5"/>
    </row>
    <row r="12" spans="1:9" s="6" customFormat="1" ht="14.25" x14ac:dyDescent="0.2">
      <c r="A12" s="122" t="s">
        <v>650</v>
      </c>
      <c r="B12" s="125"/>
      <c r="C12" s="125"/>
      <c r="D12" s="125"/>
      <c r="E12" s="117"/>
      <c r="F12" s="5"/>
      <c r="G12" s="5"/>
      <c r="H12" s="5"/>
      <c r="I12" s="5"/>
    </row>
    <row r="13" spans="1:9" ht="15" thickBot="1" x14ac:dyDescent="0.25">
      <c r="A13" s="126"/>
      <c r="B13" s="127"/>
      <c r="C13" s="127"/>
      <c r="D13" s="127"/>
      <c r="E13" s="128"/>
    </row>
    <row r="14" spans="1:9" ht="15" thickBot="1" x14ac:dyDescent="0.25">
      <c r="A14" s="126" t="s">
        <v>325</v>
      </c>
      <c r="B14" s="127"/>
      <c r="C14" s="127"/>
      <c r="D14" s="127"/>
      <c r="E14" s="51"/>
    </row>
    <row r="15" spans="1:9" ht="14.25" x14ac:dyDescent="0.2">
      <c r="A15" s="126"/>
      <c r="B15" s="127"/>
      <c r="C15" s="127"/>
      <c r="D15" s="127"/>
      <c r="E15" s="129"/>
    </row>
    <row r="16" spans="1:9" ht="15" thickBot="1" x14ac:dyDescent="0.25">
      <c r="A16" s="126"/>
      <c r="B16" s="127"/>
      <c r="C16" s="127"/>
      <c r="D16" s="127"/>
      <c r="E16" s="128"/>
    </row>
    <row r="17" spans="1:17" ht="15" thickBot="1" x14ac:dyDescent="0.25">
      <c r="A17" s="130" t="s">
        <v>2</v>
      </c>
      <c r="B17" s="131"/>
      <c r="C17" s="131"/>
      <c r="D17" s="131"/>
      <c r="E17" s="132"/>
    </row>
    <row r="18" spans="1:17" ht="15" thickBot="1" x14ac:dyDescent="0.25">
      <c r="A18" s="133" t="s">
        <v>307</v>
      </c>
      <c r="B18" s="195"/>
      <c r="C18" s="196"/>
      <c r="D18" s="134"/>
      <c r="E18" s="121"/>
      <c r="F18" s="7"/>
      <c r="G18" s="8"/>
      <c r="H18" s="9"/>
      <c r="I18" s="10"/>
      <c r="J18" s="10"/>
      <c r="K18" s="8"/>
      <c r="L18" s="11"/>
      <c r="M18" s="11"/>
      <c r="N18" s="11"/>
      <c r="O18" s="8"/>
      <c r="P18" s="10"/>
      <c r="Q18" s="10"/>
    </row>
    <row r="19" spans="1:17" ht="14.25" x14ac:dyDescent="0.2">
      <c r="A19" s="135"/>
      <c r="B19" s="136"/>
      <c r="C19" s="136"/>
      <c r="D19" s="136"/>
      <c r="E19" s="137"/>
      <c r="F19" s="13"/>
      <c r="G19" s="13"/>
      <c r="H19" s="13"/>
      <c r="I19" s="10"/>
      <c r="J19" s="10"/>
      <c r="K19" s="10"/>
      <c r="L19" s="10"/>
      <c r="M19" s="8"/>
      <c r="N19" s="8"/>
      <c r="O19" s="8"/>
      <c r="P19" s="10"/>
      <c r="Q19" s="10"/>
    </row>
    <row r="20" spans="1:17" ht="43.5" thickBot="1" x14ac:dyDescent="0.25">
      <c r="A20" s="138"/>
      <c r="B20" s="118" t="s">
        <v>11</v>
      </c>
      <c r="C20" s="118" t="s">
        <v>632</v>
      </c>
      <c r="D20" s="118" t="s">
        <v>3</v>
      </c>
      <c r="E20" s="139" t="s">
        <v>10</v>
      </c>
      <c r="F20" s="14"/>
      <c r="G20" s="14"/>
      <c r="H20" s="14"/>
    </row>
    <row r="21" spans="1:17" ht="15" thickBot="1" x14ac:dyDescent="0.25">
      <c r="A21" s="119" t="s">
        <v>4</v>
      </c>
      <c r="B21" s="52"/>
      <c r="C21" s="53"/>
      <c r="D21" s="54"/>
      <c r="E21" s="55">
        <f>(B21*1.5184)*C21*D21</f>
        <v>0</v>
      </c>
      <c r="F21" s="7"/>
      <c r="G21" s="8"/>
      <c r="H21" s="22"/>
    </row>
    <row r="22" spans="1:17" ht="14.25" x14ac:dyDescent="0.2">
      <c r="A22" s="119"/>
      <c r="B22" s="140"/>
      <c r="C22" s="141"/>
      <c r="D22" s="141"/>
      <c r="E22" s="142"/>
      <c r="F22" s="7"/>
      <c r="G22" s="8"/>
      <c r="H22" s="22"/>
    </row>
    <row r="23" spans="1:17" ht="14.25" x14ac:dyDescent="0.2">
      <c r="A23" s="119" t="s">
        <v>9</v>
      </c>
      <c r="B23" s="120" t="s">
        <v>630</v>
      </c>
      <c r="C23" s="143"/>
      <c r="D23" s="143"/>
      <c r="E23" s="56">
        <f>IFERROR(VLOOKUP($B$3,'21-22_F-196_Data'!$A$1:$H$310,3,0),0)</f>
        <v>0</v>
      </c>
      <c r="F23" s="7"/>
      <c r="G23" s="8"/>
      <c r="H23" s="15"/>
    </row>
    <row r="24" spans="1:17" ht="14.25" x14ac:dyDescent="0.2">
      <c r="A24" s="119" t="s">
        <v>308</v>
      </c>
      <c r="B24" s="120" t="s">
        <v>6</v>
      </c>
      <c r="C24" s="120"/>
      <c r="D24" s="120"/>
      <c r="E24" s="56">
        <f>IFERROR(VLOOKUP($B$3,'21-22_F-196_Data'!$A$1:$H$310,4,0),0)</f>
        <v>0</v>
      </c>
      <c r="F24" s="7"/>
      <c r="G24" s="8"/>
      <c r="H24" s="15"/>
    </row>
    <row r="25" spans="1:17" ht="14.25" x14ac:dyDescent="0.2">
      <c r="A25" s="111"/>
      <c r="B25" s="120" t="s">
        <v>7</v>
      </c>
      <c r="C25" s="120"/>
      <c r="D25" s="120"/>
      <c r="E25" s="56">
        <f>IFERROR(VLOOKUP($B$3,'21-22_F-196_Data'!$A$1:$H$310,5,0),0)</f>
        <v>0</v>
      </c>
      <c r="F25" s="7"/>
      <c r="G25" s="8"/>
      <c r="H25" s="15"/>
    </row>
    <row r="26" spans="1:17" ht="14.25" x14ac:dyDescent="0.2">
      <c r="A26" s="119"/>
      <c r="B26" s="120" t="s">
        <v>5</v>
      </c>
      <c r="C26" s="120"/>
      <c r="D26" s="120"/>
      <c r="E26" s="56">
        <f>IFERROR(VLOOKUP($B$3,'21-22_F-196_Data'!$A$1:$H$310,6,0),0)</f>
        <v>0</v>
      </c>
      <c r="F26" s="7"/>
      <c r="G26" s="8"/>
      <c r="H26" s="15"/>
    </row>
    <row r="27" spans="1:17" ht="14.25" x14ac:dyDescent="0.2">
      <c r="A27" s="119"/>
      <c r="B27" s="120" t="s">
        <v>8</v>
      </c>
      <c r="C27" s="120"/>
      <c r="D27" s="120"/>
      <c r="E27" s="56">
        <f>IFERROR(VLOOKUP($B$3,'21-22_F-196_Data'!$A$1:$H$310,7,0),0)</f>
        <v>0</v>
      </c>
      <c r="F27" s="7"/>
      <c r="G27" s="8"/>
      <c r="H27" s="15"/>
    </row>
    <row r="28" spans="1:17" ht="14.25" x14ac:dyDescent="0.2">
      <c r="A28" s="119"/>
      <c r="B28" s="120" t="s">
        <v>317</v>
      </c>
      <c r="C28" s="120"/>
      <c r="D28" s="120"/>
      <c r="E28" s="56">
        <f>IFERROR(VLOOKUP($B$3,'21-22_F-196_Data'!$A$1:$H$310,8,0),0)</f>
        <v>0</v>
      </c>
      <c r="F28" s="7"/>
      <c r="G28" s="8"/>
      <c r="H28" s="15"/>
    </row>
    <row r="29" spans="1:17" ht="14.25" x14ac:dyDescent="0.2">
      <c r="A29" s="119"/>
      <c r="B29" s="120"/>
      <c r="C29" s="120"/>
      <c r="D29" s="120"/>
      <c r="E29" s="56">
        <f>SUM(E23:E28)</f>
        <v>0</v>
      </c>
      <c r="F29" s="7"/>
      <c r="G29" s="8"/>
      <c r="H29" s="15"/>
    </row>
    <row r="30" spans="1:17" ht="14.25" x14ac:dyDescent="0.2">
      <c r="A30" s="119"/>
      <c r="B30" s="120"/>
      <c r="C30" s="120"/>
      <c r="D30" s="120"/>
      <c r="E30" s="142"/>
      <c r="F30" s="7"/>
      <c r="G30" s="8"/>
      <c r="H30" s="15"/>
    </row>
    <row r="31" spans="1:17" ht="14.25" x14ac:dyDescent="0.2">
      <c r="A31" s="119" t="s">
        <v>311</v>
      </c>
      <c r="B31" s="120"/>
      <c r="C31" s="120"/>
      <c r="D31" s="120"/>
      <c r="E31" s="57">
        <f>IFERROR(VLOOKUP($B$3,'21-22_To-From_Mileage'!$A$1:$C$324,3,FALSE),0)</f>
        <v>0</v>
      </c>
      <c r="F31" s="7"/>
      <c r="G31" s="8"/>
      <c r="H31" s="15"/>
    </row>
    <row r="32" spans="1:17" ht="14.25" x14ac:dyDescent="0.2">
      <c r="A32" s="119"/>
      <c r="B32" s="120"/>
      <c r="C32" s="120"/>
      <c r="D32" s="120"/>
      <c r="E32" s="58" t="e">
        <f>E29/E31</f>
        <v>#DIV/0!</v>
      </c>
      <c r="F32" s="14"/>
      <c r="G32" s="14"/>
      <c r="H32" s="15"/>
    </row>
    <row r="33" spans="1:26" ht="43.5" thickBot="1" x14ac:dyDescent="0.25">
      <c r="A33" s="119"/>
      <c r="B33" s="118" t="s">
        <v>0</v>
      </c>
      <c r="C33" s="118" t="s">
        <v>324</v>
      </c>
      <c r="D33" s="118" t="s">
        <v>312</v>
      </c>
      <c r="E33" s="121"/>
      <c r="F33" s="14"/>
      <c r="G33" s="14"/>
      <c r="H33" s="15"/>
    </row>
    <row r="34" spans="1:26" ht="15" thickBot="1" x14ac:dyDescent="0.25">
      <c r="A34" s="119" t="s">
        <v>313</v>
      </c>
      <c r="B34" s="59" t="e">
        <f>$E$32</f>
        <v>#DIV/0!</v>
      </c>
      <c r="C34" s="60"/>
      <c r="D34" s="61">
        <f>D21</f>
        <v>0</v>
      </c>
      <c r="E34" s="37" t="e">
        <f>(B34*C34*D34)</f>
        <v>#DIV/0!</v>
      </c>
      <c r="F34" s="7"/>
      <c r="G34" s="8"/>
      <c r="H34" s="15"/>
    </row>
    <row r="35" spans="1:26" ht="14.25" x14ac:dyDescent="0.2">
      <c r="A35" s="119"/>
      <c r="B35" s="144"/>
      <c r="C35" s="123"/>
      <c r="D35" s="120"/>
      <c r="E35" s="103"/>
      <c r="F35" s="7"/>
      <c r="G35" s="8"/>
      <c r="H35" s="15"/>
    </row>
    <row r="36" spans="1:26" ht="14.25" x14ac:dyDescent="0.2">
      <c r="A36" s="122" t="s">
        <v>314</v>
      </c>
      <c r="B36" s="145"/>
      <c r="C36" s="123"/>
      <c r="D36" s="120"/>
      <c r="E36" s="37" t="e">
        <f>E21+E34</f>
        <v>#DIV/0!</v>
      </c>
      <c r="F36" s="7"/>
      <c r="G36" s="8"/>
      <c r="H36" s="15"/>
    </row>
    <row r="37" spans="1:26" ht="14.25" x14ac:dyDescent="0.2">
      <c r="A37" s="122"/>
      <c r="B37" s="123"/>
      <c r="C37" s="123"/>
      <c r="D37" s="120"/>
      <c r="E37" s="103"/>
      <c r="F37" s="14"/>
      <c r="G37" s="14"/>
      <c r="H37" s="15"/>
      <c r="I37" s="10"/>
      <c r="R37" s="10"/>
      <c r="S37" s="10"/>
      <c r="T37" s="10"/>
      <c r="U37" s="10"/>
      <c r="V37" s="10"/>
      <c r="W37" s="10"/>
      <c r="X37" s="10"/>
      <c r="Y37" s="10"/>
      <c r="Z37" s="10"/>
    </row>
    <row r="38" spans="1:26" ht="14.25" x14ac:dyDescent="0.2">
      <c r="A38" s="146" t="s">
        <v>315</v>
      </c>
      <c r="B38" s="147"/>
      <c r="C38" s="147"/>
      <c r="D38" s="120"/>
      <c r="E38" s="36">
        <f>IFERROR(VLOOKUP(B3,'Reimbursement %'!$A$1:$C$286,3,FALSE),0)</f>
        <v>0</v>
      </c>
      <c r="F38" s="7"/>
      <c r="G38" s="16"/>
      <c r="H38" s="15"/>
      <c r="I38" s="10"/>
      <c r="R38" s="10"/>
      <c r="S38" s="10"/>
      <c r="T38" s="10"/>
      <c r="U38" s="10"/>
      <c r="V38" s="10"/>
      <c r="W38" s="10"/>
      <c r="X38" s="10"/>
      <c r="Y38" s="10"/>
      <c r="Z38" s="10"/>
    </row>
    <row r="39" spans="1:26" ht="14.25" x14ac:dyDescent="0.2">
      <c r="A39" s="148"/>
      <c r="B39" s="149"/>
      <c r="C39" s="149"/>
      <c r="D39" s="120"/>
      <c r="E39" s="150"/>
      <c r="F39" s="7"/>
      <c r="G39" s="8"/>
      <c r="H39" s="15"/>
      <c r="I39" s="10"/>
      <c r="R39" s="10"/>
      <c r="S39" s="10"/>
      <c r="T39" s="10"/>
      <c r="U39" s="10"/>
      <c r="V39" s="10"/>
      <c r="W39" s="10"/>
      <c r="X39" s="10"/>
      <c r="Y39" s="10"/>
      <c r="Z39" s="10"/>
    </row>
    <row r="40" spans="1:26" ht="14.25" x14ac:dyDescent="0.2">
      <c r="A40" s="122" t="s">
        <v>316</v>
      </c>
      <c r="B40" s="123"/>
      <c r="C40" s="123"/>
      <c r="D40" s="120"/>
      <c r="E40" s="37" t="str">
        <f>IF(ISERROR(SUM(E36*E38)=TRUE),"",(SUM(E36*E38)))</f>
        <v/>
      </c>
      <c r="F40" s="7"/>
      <c r="G40" s="8"/>
      <c r="H40" s="15"/>
      <c r="R40" s="8"/>
      <c r="S40" s="8"/>
      <c r="T40" s="10"/>
      <c r="U40" s="10"/>
      <c r="V40" s="10"/>
      <c r="W40" s="10"/>
      <c r="X40" s="10"/>
      <c r="Y40" s="10"/>
      <c r="Z40" s="10"/>
    </row>
    <row r="41" spans="1:26" ht="14.25" x14ac:dyDescent="0.2">
      <c r="A41" s="122"/>
      <c r="B41" s="123"/>
      <c r="C41" s="123"/>
      <c r="D41" s="120"/>
      <c r="E41" s="107"/>
      <c r="F41" s="7"/>
      <c r="G41" s="8"/>
      <c r="H41" s="15"/>
      <c r="R41" s="8"/>
      <c r="S41" s="8"/>
      <c r="T41" s="10"/>
      <c r="U41" s="10"/>
      <c r="V41" s="10"/>
      <c r="W41" s="10"/>
      <c r="X41" s="10"/>
      <c r="Y41" s="10"/>
      <c r="Z41" s="10"/>
    </row>
    <row r="42" spans="1:26" ht="14.25" x14ac:dyDescent="0.2">
      <c r="A42" s="122" t="s">
        <v>327</v>
      </c>
      <c r="B42" s="123"/>
      <c r="C42" s="123"/>
      <c r="D42" s="120"/>
      <c r="E42" s="37" t="str">
        <f>IF(ISERROR(SUM(E36-E40)=TRUE),"",(SUM(E36-E40)))</f>
        <v/>
      </c>
      <c r="F42" s="7"/>
      <c r="G42" s="8"/>
      <c r="H42" s="15"/>
      <c r="R42" s="8"/>
      <c r="S42" s="8"/>
      <c r="T42" s="10"/>
      <c r="U42" s="10"/>
      <c r="V42" s="10"/>
      <c r="W42" s="10"/>
      <c r="X42" s="10"/>
      <c r="Y42" s="10"/>
      <c r="Z42" s="10"/>
    </row>
    <row r="43" spans="1:26" ht="14.25" x14ac:dyDescent="0.2">
      <c r="A43" s="122"/>
      <c r="B43" s="123"/>
      <c r="C43" s="123"/>
      <c r="D43" s="120"/>
      <c r="E43" s="108"/>
      <c r="F43" s="7"/>
      <c r="G43" s="8"/>
      <c r="H43" s="15"/>
      <c r="R43" s="8"/>
      <c r="S43" s="8"/>
      <c r="T43" s="10"/>
      <c r="U43" s="10"/>
      <c r="V43" s="10"/>
      <c r="W43" s="10"/>
      <c r="X43" s="10"/>
      <c r="Y43" s="10"/>
      <c r="Z43" s="10"/>
    </row>
    <row r="44" spans="1:26" ht="15" thickBot="1" x14ac:dyDescent="0.25">
      <c r="A44" s="151" t="s">
        <v>742</v>
      </c>
      <c r="B44" s="152"/>
      <c r="C44" s="152"/>
      <c r="D44" s="153"/>
      <c r="E44" s="62" t="str">
        <f>IF(ISERROR(IF(E42/$E$14&gt;1,E42/E14,"0")=TRUE),"0",(IF(E42/$E$14&gt;1,E42/E14,"0")))</f>
        <v>0</v>
      </c>
      <c r="F44" s="10"/>
      <c r="G44" s="10"/>
      <c r="H44" s="10"/>
      <c r="R44" s="10"/>
      <c r="S44" s="10"/>
      <c r="T44" s="10"/>
      <c r="U44" s="10"/>
      <c r="V44" s="10"/>
      <c r="W44" s="10"/>
      <c r="X44" s="10"/>
      <c r="Y44" s="10"/>
      <c r="Z44" s="10"/>
    </row>
    <row r="45" spans="1:26" s="10" customFormat="1" ht="14.25" x14ac:dyDescent="0.2">
      <c r="A45" s="127"/>
      <c r="B45" s="127"/>
      <c r="C45" s="127"/>
      <c r="D45" s="127"/>
      <c r="E45" s="127"/>
    </row>
    <row r="46" spans="1:26" s="10" customFormat="1" ht="27.75" customHeight="1" x14ac:dyDescent="0.2">
      <c r="A46" s="189" t="s">
        <v>310</v>
      </c>
      <c r="B46" s="189"/>
      <c r="C46" s="189"/>
      <c r="D46" s="189"/>
      <c r="E46" s="189"/>
    </row>
    <row r="47" spans="1:26" s="10" customFormat="1" x14ac:dyDescent="0.2">
      <c r="A47" s="17"/>
      <c r="B47" s="12"/>
      <c r="C47" s="12"/>
      <c r="D47" s="12"/>
      <c r="E47" s="12"/>
    </row>
    <row r="48" spans="1:26" s="10" customFormat="1" x14ac:dyDescent="0.2">
      <c r="A48" s="12"/>
      <c r="B48" s="12"/>
      <c r="C48" s="12"/>
      <c r="D48" s="12"/>
      <c r="E48" s="12"/>
    </row>
    <row r="49" spans="1:5" s="10" customFormat="1" x14ac:dyDescent="0.2">
      <c r="A49" s="12"/>
      <c r="B49" s="12"/>
      <c r="C49" s="12"/>
      <c r="D49" s="12"/>
      <c r="E49" s="12"/>
    </row>
  </sheetData>
  <mergeCells count="9">
    <mergeCell ref="A46:E46"/>
    <mergeCell ref="A1:E1"/>
    <mergeCell ref="B3:C3"/>
    <mergeCell ref="B4:C4"/>
    <mergeCell ref="B18:C18"/>
    <mergeCell ref="B2:C2"/>
    <mergeCell ref="A6:E6"/>
    <mergeCell ref="A7:D8"/>
    <mergeCell ref="E7:E8"/>
  </mergeCells>
  <phoneticPr fontId="6" type="noConversion"/>
  <conditionalFormatting sqref="E32">
    <cfRule type="expression" dxfId="19" priority="12" stopIfTrue="1">
      <formula>ISERROR($E$32)</formula>
    </cfRule>
  </conditionalFormatting>
  <conditionalFormatting sqref="B34">
    <cfRule type="expression" dxfId="18" priority="11" stopIfTrue="1">
      <formula>ISERROR($B$34)</formula>
    </cfRule>
  </conditionalFormatting>
  <conditionalFormatting sqref="E34">
    <cfRule type="expression" dxfId="17" priority="10" stopIfTrue="1">
      <formula>ISERROR($E$34)</formula>
    </cfRule>
  </conditionalFormatting>
  <conditionalFormatting sqref="E36">
    <cfRule type="expression" dxfId="16" priority="9" stopIfTrue="1">
      <formula>ISERROR($E$36)</formula>
    </cfRule>
  </conditionalFormatting>
  <conditionalFormatting sqref="E38">
    <cfRule type="expression" dxfId="15" priority="6" stopIfTrue="1">
      <formula>ISERROR($E$38)</formula>
    </cfRule>
  </conditionalFormatting>
  <conditionalFormatting sqref="E41 E43">
    <cfRule type="expression" dxfId="14" priority="5" stopIfTrue="1">
      <formula>ISERROR($E$40)</formula>
    </cfRule>
  </conditionalFormatting>
  <conditionalFormatting sqref="E40">
    <cfRule type="expression" dxfId="13" priority="4" stopIfTrue="1">
      <formula>ISERROR($E$36)</formula>
    </cfRule>
  </conditionalFormatting>
  <conditionalFormatting sqref="E42">
    <cfRule type="expression" dxfId="12" priority="3" stopIfTrue="1">
      <formula>ISERROR($E$36)</formula>
    </cfRule>
  </conditionalFormatting>
  <conditionalFormatting sqref="E44">
    <cfRule type="expression" dxfId="11" priority="2" stopIfTrue="1">
      <formula>ISERROR($E$36)</formula>
    </cfRule>
  </conditionalFormatting>
  <dataValidations count="1">
    <dataValidation type="list" allowBlank="1" showInputMessage="1" showErrorMessage="1" sqref="E7:E8" xr:uid="{07024DEA-A163-44F7-A6B9-F6E8D9539226}">
      <formula1>$I$2:$I$3</formula1>
    </dataValidation>
  </dataValidations>
  <printOptions horizontalCentered="1"/>
  <pageMargins left="0.5" right="0.5" top="1" bottom="1" header="0.5" footer="0.5"/>
  <pageSetup scale="91" orientation="portrait" r:id="rId1"/>
  <headerFooter alignWithMargins="0">
    <oddFooter>&amp;LTransportation Cost Calculator (Rev. 2/2023)</oddFooter>
  </headerFooter>
  <ignoredErrors>
    <ignoredError sqref="E32:E37 E3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1"/>
  <sheetViews>
    <sheetView zoomScaleNormal="100" zoomScaleSheetLayoutView="100" workbookViewId="0">
      <selection activeCell="D3" sqref="D3:G3"/>
    </sheetView>
  </sheetViews>
  <sheetFormatPr defaultColWidth="6.7109375" defaultRowHeight="12.75" x14ac:dyDescent="0.2"/>
  <cols>
    <col min="1" max="1" width="27.85546875" style="39" customWidth="1"/>
    <col min="2" max="11" width="8" style="39" customWidth="1"/>
    <col min="12" max="12" width="15.5703125" style="39" bestFit="1" customWidth="1"/>
    <col min="13" max="14" width="7.5703125" style="39" customWidth="1"/>
    <col min="15" max="15" width="15.42578125" style="39" bestFit="1" customWidth="1"/>
    <col min="16" max="16" width="10.28515625" style="39" hidden="1" customWidth="1"/>
    <col min="17" max="16384" width="6.7109375" style="39"/>
  </cols>
  <sheetData>
    <row r="1" spans="1:16" ht="15" customHeight="1" x14ac:dyDescent="0.25">
      <c r="A1" s="205" t="s">
        <v>328</v>
      </c>
      <c r="B1" s="205"/>
      <c r="C1" s="205"/>
      <c r="D1" s="205"/>
      <c r="E1" s="205"/>
      <c r="F1" s="205"/>
      <c r="G1" s="205"/>
      <c r="H1" s="205"/>
      <c r="I1" s="205"/>
      <c r="J1" s="205"/>
      <c r="K1" s="205"/>
      <c r="L1" s="205"/>
    </row>
    <row r="2" spans="1:16" ht="15" customHeight="1" thickBot="1" x14ac:dyDescent="0.3">
      <c r="A2" s="65"/>
      <c r="B2" s="65"/>
      <c r="C2" s="65"/>
      <c r="D2" s="65"/>
      <c r="E2" s="217" t="s">
        <v>739</v>
      </c>
      <c r="F2" s="217"/>
      <c r="G2" s="65"/>
      <c r="H2" s="65"/>
      <c r="I2" s="65"/>
      <c r="J2" s="65"/>
      <c r="K2" s="65"/>
      <c r="L2" s="65"/>
      <c r="P2" s="39" t="s">
        <v>744</v>
      </c>
    </row>
    <row r="3" spans="1:16" ht="15" thickBot="1" x14ac:dyDescent="0.3">
      <c r="A3" s="66"/>
      <c r="B3" s="67"/>
      <c r="C3" s="67" t="s">
        <v>1</v>
      </c>
      <c r="D3" s="206"/>
      <c r="E3" s="207"/>
      <c r="F3" s="207"/>
      <c r="G3" s="192"/>
      <c r="H3" s="67"/>
      <c r="I3" s="67"/>
      <c r="J3" s="67"/>
      <c r="K3" s="67"/>
      <c r="L3" s="68"/>
      <c r="P3" s="39" t="s">
        <v>745</v>
      </c>
    </row>
    <row r="4" spans="1:16" ht="13.5" customHeight="1" x14ac:dyDescent="0.25">
      <c r="A4" s="69"/>
      <c r="B4" s="70"/>
      <c r="C4" s="71" t="s">
        <v>14</v>
      </c>
      <c r="D4" s="208" t="str">
        <f>IF(ISERROR(VLOOKUP(D3,'District List'!$A$1:$C$317,3,FALSE)=TRUE)," ",(VLOOKUP(D3,'District List'!$A$1:$C$317,3,FALSE)))</f>
        <v xml:space="preserve"> </v>
      </c>
      <c r="E4" s="209"/>
      <c r="F4" s="209"/>
      <c r="G4" s="210"/>
      <c r="H4" s="72"/>
      <c r="I4" s="72"/>
      <c r="J4" s="72"/>
      <c r="K4" s="72"/>
      <c r="L4" s="73"/>
      <c r="M4" s="40"/>
      <c r="N4" s="40"/>
      <c r="O4" s="40"/>
      <c r="P4" s="40"/>
    </row>
    <row r="5" spans="1:16" ht="14.25" x14ac:dyDescent="0.25">
      <c r="A5" s="69"/>
      <c r="B5" s="74"/>
      <c r="C5" s="70"/>
      <c r="D5" s="75"/>
      <c r="E5" s="75"/>
      <c r="F5" s="75"/>
      <c r="G5" s="75"/>
      <c r="H5" s="72"/>
      <c r="I5" s="72"/>
      <c r="J5" s="72"/>
      <c r="K5" s="72"/>
      <c r="L5" s="73"/>
      <c r="M5" s="40"/>
      <c r="N5" s="40"/>
      <c r="O5" s="40"/>
      <c r="P5" s="40"/>
    </row>
    <row r="6" spans="1:16" ht="14.25" x14ac:dyDescent="0.25">
      <c r="A6" s="69"/>
      <c r="B6" s="75"/>
      <c r="C6" s="75"/>
      <c r="D6" s="75"/>
      <c r="E6" s="75"/>
      <c r="F6" s="75"/>
      <c r="G6" s="75"/>
      <c r="H6" s="72"/>
      <c r="I6" s="72"/>
      <c r="J6" s="72"/>
      <c r="K6" s="72"/>
      <c r="L6" s="73"/>
      <c r="M6" s="40"/>
      <c r="N6" s="40"/>
      <c r="O6" s="40"/>
      <c r="P6" s="40"/>
    </row>
    <row r="7" spans="1:16" ht="33.75" customHeight="1" thickBot="1" x14ac:dyDescent="0.35">
      <c r="A7" s="218" t="s">
        <v>671</v>
      </c>
      <c r="B7" s="219"/>
      <c r="C7" s="219"/>
      <c r="D7" s="219"/>
      <c r="E7" s="219"/>
      <c r="F7" s="219"/>
      <c r="G7" s="219"/>
      <c r="H7" s="219"/>
      <c r="I7" s="219"/>
      <c r="J7" s="219"/>
      <c r="K7" s="219"/>
      <c r="L7" s="220"/>
      <c r="M7" s="40"/>
      <c r="N7" s="40"/>
      <c r="O7" s="40"/>
      <c r="P7" s="40"/>
    </row>
    <row r="8" spans="1:16" ht="24.75" customHeight="1" x14ac:dyDescent="0.2">
      <c r="A8" s="201" t="s">
        <v>746</v>
      </c>
      <c r="B8" s="202"/>
      <c r="C8" s="202"/>
      <c r="D8" s="202"/>
      <c r="E8" s="202"/>
      <c r="F8" s="202"/>
      <c r="G8" s="202"/>
      <c r="H8" s="202"/>
      <c r="I8" s="202"/>
      <c r="J8" s="202"/>
      <c r="K8" s="221"/>
      <c r="L8" s="203"/>
      <c r="M8" s="40"/>
      <c r="N8" s="40"/>
      <c r="O8" s="40"/>
      <c r="P8" s="40"/>
    </row>
    <row r="9" spans="1:16" ht="33.75" customHeight="1" thickBot="1" x14ac:dyDescent="0.25">
      <c r="A9" s="201"/>
      <c r="B9" s="202"/>
      <c r="C9" s="202"/>
      <c r="D9" s="202"/>
      <c r="E9" s="202"/>
      <c r="F9" s="202"/>
      <c r="G9" s="202"/>
      <c r="H9" s="202"/>
      <c r="I9" s="202"/>
      <c r="J9" s="202"/>
      <c r="K9" s="221"/>
      <c r="L9" s="204"/>
      <c r="M9" s="40"/>
      <c r="N9" s="40"/>
      <c r="O9" s="40"/>
      <c r="P9" s="40"/>
    </row>
    <row r="10" spans="1:16" ht="14.25" x14ac:dyDescent="0.25">
      <c r="A10" s="76" t="s">
        <v>668</v>
      </c>
      <c r="B10" s="71"/>
      <c r="C10" s="71"/>
      <c r="D10" s="71"/>
      <c r="E10" s="71"/>
      <c r="F10" s="71"/>
      <c r="G10" s="71"/>
      <c r="H10" s="71"/>
      <c r="I10" s="71"/>
      <c r="J10" s="71"/>
      <c r="K10" s="71"/>
      <c r="L10" s="77"/>
      <c r="M10" s="40"/>
      <c r="N10" s="40"/>
      <c r="O10" s="40"/>
      <c r="P10" s="40"/>
    </row>
    <row r="11" spans="1:16" s="41" customFormat="1" ht="14.25" x14ac:dyDescent="0.25">
      <c r="A11" s="76" t="s">
        <v>329</v>
      </c>
      <c r="B11" s="71"/>
      <c r="C11" s="71"/>
      <c r="D11" s="71"/>
      <c r="E11" s="71"/>
      <c r="F11" s="71"/>
      <c r="G11" s="71"/>
      <c r="H11" s="71"/>
      <c r="I11" s="71"/>
      <c r="J11" s="71"/>
      <c r="K11" s="71"/>
      <c r="L11" s="77"/>
      <c r="M11" s="40"/>
      <c r="N11" s="40"/>
      <c r="O11" s="40"/>
      <c r="P11" s="40"/>
    </row>
    <row r="12" spans="1:16" s="41" customFormat="1" ht="13.5" customHeight="1" x14ac:dyDescent="0.25">
      <c r="A12" s="76" t="s">
        <v>330</v>
      </c>
      <c r="B12" s="71"/>
      <c r="C12" s="71"/>
      <c r="D12" s="71"/>
      <c r="E12" s="71"/>
      <c r="F12" s="71"/>
      <c r="G12" s="71"/>
      <c r="H12" s="71"/>
      <c r="I12" s="71"/>
      <c r="J12" s="71"/>
      <c r="K12" s="71"/>
      <c r="L12" s="77"/>
      <c r="M12" s="40"/>
      <c r="N12" s="40"/>
      <c r="O12" s="40"/>
      <c r="P12" s="40"/>
    </row>
    <row r="13" spans="1:16" ht="14.25" x14ac:dyDescent="0.25">
      <c r="A13" s="78"/>
      <c r="B13" s="79"/>
      <c r="C13" s="79"/>
      <c r="D13" s="79"/>
      <c r="E13" s="79"/>
      <c r="F13" s="79"/>
      <c r="G13" s="79"/>
      <c r="H13" s="79"/>
      <c r="I13" s="79"/>
      <c r="J13" s="79"/>
      <c r="K13" s="79"/>
      <c r="L13" s="80"/>
    </row>
    <row r="14" spans="1:16" ht="14.25" x14ac:dyDescent="0.25">
      <c r="A14" s="81" t="s">
        <v>331</v>
      </c>
      <c r="B14" s="79"/>
      <c r="C14" s="79"/>
      <c r="D14" s="79"/>
      <c r="E14" s="79"/>
      <c r="F14" s="79"/>
      <c r="G14" s="79"/>
      <c r="H14" s="79"/>
      <c r="I14" s="79"/>
      <c r="J14" s="79"/>
      <c r="K14" s="79"/>
      <c r="L14" s="80"/>
    </row>
    <row r="15" spans="1:16" ht="14.25" x14ac:dyDescent="0.25">
      <c r="A15" s="78" t="s">
        <v>332</v>
      </c>
      <c r="B15" s="79"/>
      <c r="C15" s="79"/>
      <c r="D15" s="79"/>
      <c r="E15" s="79"/>
      <c r="F15" s="79"/>
      <c r="G15" s="79"/>
      <c r="H15" s="211"/>
      <c r="I15" s="212"/>
      <c r="J15" s="212"/>
      <c r="K15" s="212"/>
      <c r="L15" s="213"/>
    </row>
    <row r="16" spans="1:16" ht="14.25" x14ac:dyDescent="0.25">
      <c r="A16" s="81"/>
      <c r="B16" s="79"/>
      <c r="C16" s="79"/>
      <c r="D16" s="79"/>
      <c r="E16" s="79"/>
      <c r="F16" s="79"/>
      <c r="G16" s="79"/>
      <c r="H16" s="79"/>
      <c r="I16" s="79"/>
      <c r="J16" s="79"/>
      <c r="K16" s="79"/>
      <c r="L16" s="80"/>
    </row>
    <row r="17" spans="1:24" ht="14.25" x14ac:dyDescent="0.25">
      <c r="A17" s="78" t="s">
        <v>333</v>
      </c>
      <c r="B17" s="79"/>
      <c r="C17" s="79"/>
      <c r="D17" s="79"/>
      <c r="E17" s="79"/>
      <c r="F17" s="79"/>
      <c r="G17" s="79"/>
      <c r="H17" s="79"/>
      <c r="I17" s="79"/>
      <c r="J17" s="79"/>
      <c r="K17" s="79"/>
      <c r="L17" s="80"/>
    </row>
    <row r="18" spans="1:24" ht="27" customHeight="1" x14ac:dyDescent="0.25">
      <c r="A18" s="214"/>
      <c r="B18" s="215"/>
      <c r="C18" s="215"/>
      <c r="D18" s="215"/>
      <c r="E18" s="215"/>
      <c r="F18" s="215"/>
      <c r="G18" s="215"/>
      <c r="H18" s="215"/>
      <c r="I18" s="215"/>
      <c r="J18" s="215"/>
      <c r="K18" s="215"/>
      <c r="L18" s="216"/>
    </row>
    <row r="19" spans="1:24" ht="15" thickBot="1" x14ac:dyDescent="0.3">
      <c r="A19" s="82"/>
      <c r="B19" s="79"/>
      <c r="C19" s="79"/>
      <c r="D19" s="79"/>
      <c r="E19" s="79"/>
      <c r="F19" s="79"/>
      <c r="G19" s="79"/>
      <c r="H19" s="79"/>
      <c r="I19" s="79"/>
      <c r="J19" s="79"/>
      <c r="K19" s="79"/>
      <c r="L19" s="83"/>
    </row>
    <row r="20" spans="1:24" ht="15" thickBot="1" x14ac:dyDescent="0.3">
      <c r="A20" s="78" t="s">
        <v>334</v>
      </c>
      <c r="B20" s="79"/>
      <c r="C20" s="79"/>
      <c r="D20" s="79"/>
      <c r="E20" s="79"/>
      <c r="F20" s="79"/>
      <c r="G20" s="79"/>
      <c r="H20" s="79"/>
      <c r="I20" s="79"/>
      <c r="J20" s="79"/>
      <c r="K20" s="79"/>
      <c r="L20" s="26"/>
    </row>
    <row r="21" spans="1:24" ht="14.25" x14ac:dyDescent="0.25">
      <c r="A21" s="78"/>
      <c r="B21" s="79"/>
      <c r="C21" s="79"/>
      <c r="D21" s="79"/>
      <c r="E21" s="79"/>
      <c r="F21" s="79"/>
      <c r="G21" s="79"/>
      <c r="H21" s="79"/>
      <c r="I21" s="79"/>
      <c r="J21" s="79"/>
      <c r="K21" s="79"/>
      <c r="L21" s="83"/>
    </row>
    <row r="22" spans="1:24" ht="15" thickBot="1" x14ac:dyDescent="0.3">
      <c r="A22" s="84"/>
      <c r="B22" s="85"/>
      <c r="C22" s="85"/>
      <c r="D22" s="85"/>
      <c r="E22" s="85"/>
      <c r="F22" s="85"/>
      <c r="G22" s="85"/>
      <c r="H22" s="85"/>
      <c r="I22" s="85"/>
      <c r="J22" s="85"/>
      <c r="K22" s="85"/>
      <c r="L22" s="86"/>
    </row>
    <row r="23" spans="1:24" ht="15" thickBot="1" x14ac:dyDescent="0.3">
      <c r="A23" s="87" t="s">
        <v>2</v>
      </c>
      <c r="B23" s="67"/>
      <c r="C23" s="67"/>
      <c r="D23" s="67"/>
      <c r="E23" s="67"/>
      <c r="F23" s="67"/>
      <c r="G23" s="67"/>
      <c r="H23" s="67"/>
      <c r="I23" s="67"/>
      <c r="J23" s="67"/>
      <c r="K23" s="67"/>
      <c r="L23" s="68"/>
    </row>
    <row r="24" spans="1:24" ht="15" thickBot="1" x14ac:dyDescent="0.3">
      <c r="A24" s="88" t="s">
        <v>335</v>
      </c>
      <c r="B24" s="70" t="s">
        <v>336</v>
      </c>
      <c r="C24" s="70"/>
      <c r="D24" s="228"/>
      <c r="E24" s="229"/>
      <c r="F24" s="230"/>
      <c r="G24" s="75"/>
      <c r="H24" s="89"/>
      <c r="I24" s="89"/>
      <c r="J24" s="89"/>
      <c r="K24" s="89"/>
      <c r="L24" s="77"/>
      <c r="M24" s="7"/>
      <c r="N24" s="8"/>
      <c r="O24" s="42"/>
      <c r="P24" s="43"/>
      <c r="Q24" s="43"/>
      <c r="R24" s="8"/>
      <c r="S24" s="11"/>
      <c r="T24" s="11"/>
      <c r="U24" s="11"/>
      <c r="V24" s="8"/>
      <c r="W24" s="43"/>
      <c r="X24" s="43"/>
    </row>
    <row r="25" spans="1:24" ht="14.25" x14ac:dyDescent="0.25">
      <c r="A25" s="88"/>
      <c r="B25" s="75"/>
      <c r="C25" s="75"/>
      <c r="D25" s="75"/>
      <c r="E25" s="75"/>
      <c r="F25" s="75"/>
      <c r="G25" s="75"/>
      <c r="H25" s="89"/>
      <c r="I25" s="89"/>
      <c r="J25" s="89"/>
      <c r="K25" s="89"/>
      <c r="L25" s="77"/>
      <c r="M25" s="7"/>
      <c r="N25" s="8"/>
      <c r="O25" s="42"/>
      <c r="P25" s="43"/>
      <c r="Q25" s="43"/>
      <c r="R25" s="8"/>
      <c r="S25" s="11"/>
      <c r="T25" s="11"/>
      <c r="U25" s="11"/>
      <c r="V25" s="8"/>
      <c r="W25" s="43"/>
      <c r="X25" s="43"/>
    </row>
    <row r="26" spans="1:24" ht="14.25" x14ac:dyDescent="0.25">
      <c r="A26" s="88"/>
      <c r="B26" s="75"/>
      <c r="C26" s="75"/>
      <c r="D26" s="75"/>
      <c r="E26" s="75"/>
      <c r="F26" s="75"/>
      <c r="G26" s="75"/>
      <c r="H26" s="89"/>
      <c r="I26" s="89"/>
      <c r="J26" s="89"/>
      <c r="K26" s="89"/>
      <c r="L26" s="77"/>
      <c r="M26" s="7"/>
      <c r="N26" s="8"/>
      <c r="O26" s="42"/>
      <c r="P26" s="43"/>
      <c r="Q26" s="43"/>
      <c r="R26" s="8"/>
      <c r="S26" s="11"/>
      <c r="T26" s="11"/>
      <c r="U26" s="11"/>
      <c r="V26" s="8"/>
      <c r="W26" s="43"/>
      <c r="X26" s="43"/>
    </row>
    <row r="27" spans="1:24" ht="14.25" x14ac:dyDescent="0.25">
      <c r="A27" s="90" t="s">
        <v>336</v>
      </c>
      <c r="B27" s="91" t="s">
        <v>337</v>
      </c>
      <c r="C27" s="91" t="s">
        <v>338</v>
      </c>
      <c r="D27" s="91" t="s">
        <v>339</v>
      </c>
      <c r="E27" s="91" t="s">
        <v>340</v>
      </c>
      <c r="F27" s="91" t="s">
        <v>341</v>
      </c>
      <c r="G27" s="91" t="s">
        <v>342</v>
      </c>
      <c r="H27" s="91" t="s">
        <v>343</v>
      </c>
      <c r="I27" s="92" t="s">
        <v>344</v>
      </c>
      <c r="J27" s="92" t="s">
        <v>345</v>
      </c>
      <c r="K27" s="92" t="s">
        <v>346</v>
      </c>
      <c r="L27" s="93" t="s">
        <v>347</v>
      </c>
      <c r="M27" s="7"/>
      <c r="N27" s="8"/>
      <c r="O27" s="42"/>
      <c r="P27" s="43"/>
      <c r="Q27" s="43"/>
      <c r="R27" s="8"/>
      <c r="S27" s="11"/>
      <c r="T27" s="11"/>
      <c r="U27" s="11"/>
      <c r="V27" s="8"/>
      <c r="W27" s="43"/>
      <c r="X27" s="43"/>
    </row>
    <row r="28" spans="1:24" ht="14.25" x14ac:dyDescent="0.25">
      <c r="A28" s="94" t="s">
        <v>348</v>
      </c>
      <c r="B28" s="27"/>
      <c r="C28" s="27"/>
      <c r="D28" s="27"/>
      <c r="E28" s="27"/>
      <c r="F28" s="27"/>
      <c r="G28" s="27"/>
      <c r="H28" s="28"/>
      <c r="I28" s="29"/>
      <c r="J28" s="29"/>
      <c r="K28" s="29"/>
      <c r="L28" s="30">
        <f>SUM(B28:K28)</f>
        <v>0</v>
      </c>
      <c r="M28" s="7"/>
      <c r="N28" s="8"/>
      <c r="O28" s="42"/>
      <c r="P28" s="43"/>
      <c r="Q28" s="43"/>
      <c r="R28" s="8"/>
      <c r="S28" s="11"/>
      <c r="T28" s="11"/>
      <c r="U28" s="11"/>
      <c r="V28" s="8"/>
      <c r="W28" s="43"/>
      <c r="X28" s="43"/>
    </row>
    <row r="29" spans="1:24" ht="14.25" x14ac:dyDescent="0.25">
      <c r="A29" s="94" t="s">
        <v>349</v>
      </c>
      <c r="B29" s="31"/>
      <c r="C29" s="31"/>
      <c r="D29" s="31"/>
      <c r="E29" s="31"/>
      <c r="F29" s="31"/>
      <c r="G29" s="31"/>
      <c r="H29" s="31"/>
      <c r="I29" s="31"/>
      <c r="J29" s="31"/>
      <c r="K29" s="31"/>
      <c r="L29" s="32">
        <f>SUM(B29:K29)</f>
        <v>0</v>
      </c>
      <c r="M29" s="7"/>
      <c r="N29" s="8"/>
      <c r="O29" s="42"/>
      <c r="P29" s="43"/>
      <c r="Q29" s="43"/>
      <c r="R29" s="8"/>
      <c r="S29" s="11"/>
      <c r="T29" s="11"/>
      <c r="U29" s="11"/>
      <c r="V29" s="8"/>
      <c r="W29" s="43"/>
      <c r="X29" s="43"/>
    </row>
    <row r="30" spans="1:24" s="43" customFormat="1" ht="33" customHeight="1" x14ac:dyDescent="0.3">
      <c r="A30" s="231" t="s">
        <v>667</v>
      </c>
      <c r="B30" s="232"/>
      <c r="C30" s="232"/>
      <c r="D30" s="232"/>
      <c r="E30" s="232"/>
      <c r="F30" s="232"/>
      <c r="G30" s="232"/>
      <c r="H30" s="232"/>
      <c r="I30" s="232"/>
      <c r="J30" s="232"/>
      <c r="K30" s="232"/>
      <c r="L30" s="77"/>
      <c r="M30" s="7"/>
      <c r="N30" s="8"/>
      <c r="O30" s="42"/>
      <c r="R30" s="8"/>
      <c r="S30" s="11"/>
      <c r="T30" s="11"/>
      <c r="U30" s="11"/>
      <c r="V30" s="8"/>
    </row>
    <row r="31" spans="1:24" ht="14.25" x14ac:dyDescent="0.25">
      <c r="A31" s="95"/>
      <c r="B31" s="96"/>
      <c r="C31" s="97"/>
      <c r="D31" s="97"/>
      <c r="E31" s="97"/>
      <c r="F31" s="97"/>
      <c r="G31" s="97"/>
      <c r="H31" s="98"/>
      <c r="I31" s="98"/>
      <c r="J31" s="98"/>
      <c r="K31" s="98"/>
      <c r="L31" s="77"/>
      <c r="M31" s="7"/>
      <c r="N31" s="8"/>
      <c r="O31" s="42"/>
      <c r="P31" s="43"/>
      <c r="Q31" s="43"/>
      <c r="R31" s="8"/>
      <c r="S31" s="11"/>
      <c r="T31" s="11"/>
      <c r="U31" s="11"/>
      <c r="V31" s="8"/>
      <c r="W31" s="43"/>
      <c r="X31" s="43"/>
    </row>
    <row r="32" spans="1:24" ht="14.25" x14ac:dyDescent="0.25">
      <c r="A32" s="224" t="s">
        <v>350</v>
      </c>
      <c r="B32" s="225"/>
      <c r="C32" s="225"/>
      <c r="D32" s="225"/>
      <c r="E32" s="225"/>
      <c r="F32" s="225"/>
      <c r="G32" s="225"/>
      <c r="H32" s="225"/>
      <c r="I32" s="225"/>
      <c r="J32" s="225"/>
      <c r="K32" s="226"/>
      <c r="L32" s="33" t="str">
        <f>IF(ISERROR(SUM(L29/L28)=TRUE),"",(L29/L28))</f>
        <v/>
      </c>
      <c r="M32" s="7"/>
      <c r="N32" s="8"/>
      <c r="O32" s="42"/>
      <c r="P32" s="43"/>
      <c r="Q32" s="43"/>
      <c r="R32" s="8"/>
      <c r="S32" s="11"/>
      <c r="T32" s="11"/>
      <c r="U32" s="11"/>
      <c r="V32" s="8"/>
      <c r="W32" s="43"/>
      <c r="X32" s="43"/>
    </row>
    <row r="33" spans="1:33" ht="15" thickBot="1" x14ac:dyDescent="0.3">
      <c r="A33" s="88"/>
      <c r="B33" s="75"/>
      <c r="C33" s="75"/>
      <c r="D33" s="75"/>
      <c r="E33" s="75"/>
      <c r="F33" s="75"/>
      <c r="G33" s="75"/>
      <c r="H33" s="98"/>
      <c r="I33" s="98"/>
      <c r="J33" s="98"/>
      <c r="K33" s="98"/>
      <c r="L33" s="99"/>
      <c r="M33" s="7"/>
      <c r="N33" s="8"/>
      <c r="O33" s="42"/>
      <c r="P33" s="43"/>
      <c r="Q33" s="43"/>
      <c r="R33" s="8"/>
      <c r="S33" s="11"/>
      <c r="T33" s="11"/>
      <c r="U33" s="11"/>
      <c r="V33" s="8"/>
      <c r="W33" s="43"/>
      <c r="X33" s="43"/>
    </row>
    <row r="34" spans="1:33" ht="15" thickBot="1" x14ac:dyDescent="0.3">
      <c r="A34" s="224" t="s">
        <v>740</v>
      </c>
      <c r="B34" s="225"/>
      <c r="C34" s="225"/>
      <c r="D34" s="225"/>
      <c r="E34" s="225"/>
      <c r="F34" s="225"/>
      <c r="G34" s="225"/>
      <c r="H34" s="225"/>
      <c r="I34" s="225"/>
      <c r="J34" s="225"/>
      <c r="K34" s="227"/>
      <c r="L34" s="34"/>
      <c r="M34" s="7"/>
      <c r="N34" s="8"/>
      <c r="O34" s="42"/>
      <c r="P34" s="43"/>
      <c r="Q34" s="43"/>
      <c r="R34" s="8"/>
      <c r="S34" s="11"/>
      <c r="T34" s="11"/>
      <c r="U34" s="11"/>
      <c r="V34" s="8"/>
      <c r="W34" s="43"/>
      <c r="X34" s="43"/>
    </row>
    <row r="35" spans="1:33" ht="14.25" x14ac:dyDescent="0.25">
      <c r="A35" s="100"/>
      <c r="B35" s="98"/>
      <c r="C35" s="98"/>
      <c r="D35" s="98"/>
      <c r="E35" s="98"/>
      <c r="F35" s="98"/>
      <c r="G35" s="98"/>
      <c r="H35" s="98"/>
      <c r="I35" s="98"/>
      <c r="J35" s="98"/>
      <c r="K35" s="98"/>
      <c r="L35" s="101"/>
      <c r="M35" s="44"/>
      <c r="N35" s="44"/>
      <c r="O35" s="44"/>
      <c r="P35" s="43"/>
      <c r="Q35" s="43"/>
      <c r="R35" s="43"/>
      <c r="S35" s="43"/>
      <c r="T35" s="8"/>
      <c r="U35" s="8"/>
      <c r="V35" s="8"/>
      <c r="W35" s="43"/>
      <c r="X35" s="43"/>
    </row>
    <row r="36" spans="1:33" ht="14.25" x14ac:dyDescent="0.25">
      <c r="A36" s="76" t="s">
        <v>351</v>
      </c>
      <c r="B36" s="71"/>
      <c r="C36" s="71"/>
      <c r="D36" s="71"/>
      <c r="E36" s="71"/>
      <c r="F36" s="71"/>
      <c r="G36" s="71"/>
      <c r="H36" s="71"/>
      <c r="I36" s="71"/>
      <c r="J36" s="71"/>
      <c r="K36" s="102"/>
      <c r="L36" s="35" t="str">
        <f>IF(ISERROR(SUM(L32*L34/L20)=TRUE),"",(L32*L34/L20))</f>
        <v/>
      </c>
      <c r="M36" s="7"/>
      <c r="N36" s="8"/>
      <c r="O36" s="45"/>
      <c r="P36" s="43"/>
      <c r="Y36" s="43"/>
      <c r="Z36" s="43"/>
      <c r="AA36" s="43"/>
      <c r="AB36" s="43"/>
      <c r="AC36" s="43"/>
      <c r="AD36" s="43"/>
      <c r="AE36" s="43"/>
      <c r="AF36" s="43"/>
      <c r="AG36" s="43"/>
    </row>
    <row r="37" spans="1:33" ht="14.25" x14ac:dyDescent="0.25">
      <c r="A37" s="76" t="s">
        <v>352</v>
      </c>
      <c r="B37" s="71"/>
      <c r="C37" s="71"/>
      <c r="D37" s="71"/>
      <c r="E37" s="71"/>
      <c r="F37" s="71"/>
      <c r="G37" s="71"/>
      <c r="H37" s="71"/>
      <c r="I37" s="71"/>
      <c r="J37" s="71"/>
      <c r="K37" s="71"/>
      <c r="L37" s="103"/>
      <c r="M37" s="7"/>
      <c r="N37" s="8"/>
      <c r="O37" s="45"/>
      <c r="P37" s="43"/>
      <c r="Y37" s="43"/>
      <c r="Z37" s="43"/>
      <c r="AA37" s="43"/>
      <c r="AB37" s="43"/>
      <c r="AC37" s="43"/>
      <c r="AD37" s="43"/>
      <c r="AE37" s="43"/>
      <c r="AF37" s="43"/>
      <c r="AG37" s="43"/>
    </row>
    <row r="38" spans="1:33" ht="14.25" x14ac:dyDescent="0.25">
      <c r="A38" s="76" t="s">
        <v>353</v>
      </c>
      <c r="B38" s="71"/>
      <c r="C38" s="71"/>
      <c r="D38" s="71"/>
      <c r="E38" s="71"/>
      <c r="F38" s="71"/>
      <c r="G38" s="71"/>
      <c r="H38" s="71"/>
      <c r="I38" s="71"/>
      <c r="J38" s="71"/>
      <c r="K38" s="71"/>
      <c r="L38" s="103"/>
      <c r="M38" s="46"/>
      <c r="N38" s="46"/>
      <c r="O38" s="45"/>
      <c r="P38" s="43"/>
      <c r="Y38" s="43"/>
      <c r="Z38" s="43"/>
      <c r="AA38" s="43"/>
      <c r="AB38" s="43"/>
      <c r="AC38" s="43"/>
      <c r="AD38" s="43"/>
      <c r="AE38" s="43"/>
      <c r="AF38" s="43"/>
      <c r="AG38" s="43"/>
    </row>
    <row r="39" spans="1:33" ht="14.25" x14ac:dyDescent="0.25">
      <c r="A39" s="104"/>
      <c r="B39" s="105"/>
      <c r="C39" s="105"/>
      <c r="D39" s="105"/>
      <c r="E39" s="105"/>
      <c r="F39" s="105"/>
      <c r="G39" s="105"/>
      <c r="H39" s="79"/>
      <c r="I39" s="79"/>
      <c r="J39" s="79"/>
      <c r="K39" s="79"/>
      <c r="L39" s="106"/>
      <c r="M39" s="7"/>
      <c r="N39" s="8"/>
      <c r="O39" s="45"/>
      <c r="P39" s="43"/>
      <c r="Y39" s="43"/>
      <c r="Z39" s="43"/>
      <c r="AA39" s="43"/>
      <c r="AB39" s="43"/>
      <c r="AC39" s="43"/>
      <c r="AD39" s="43"/>
      <c r="AE39" s="43"/>
      <c r="AF39" s="43"/>
      <c r="AG39" s="43"/>
    </row>
    <row r="40" spans="1:33" ht="14.25" x14ac:dyDescent="0.25">
      <c r="A40" s="76" t="s">
        <v>354</v>
      </c>
      <c r="B40" s="71"/>
      <c r="C40" s="71"/>
      <c r="D40" s="71"/>
      <c r="E40" s="71"/>
      <c r="F40" s="71"/>
      <c r="G40" s="71"/>
      <c r="H40" s="71"/>
      <c r="I40" s="71"/>
      <c r="J40" s="71"/>
      <c r="K40" s="71"/>
      <c r="L40" s="36">
        <f>IFERROR(VLOOKUP(D3,'Reimbursement %'!$A$1:$C$286,3,FALSE),0)</f>
        <v>0</v>
      </c>
      <c r="M40" s="7"/>
      <c r="N40" s="8"/>
      <c r="O40" s="45"/>
      <c r="P40" s="43"/>
      <c r="Y40" s="43"/>
      <c r="Z40" s="43"/>
      <c r="AA40" s="43"/>
      <c r="AB40" s="43"/>
      <c r="AC40" s="43"/>
      <c r="AD40" s="43"/>
      <c r="AE40" s="43"/>
      <c r="AF40" s="43"/>
      <c r="AG40" s="43"/>
    </row>
    <row r="41" spans="1:33" ht="14.25" x14ac:dyDescent="0.25">
      <c r="A41" s="104"/>
      <c r="B41" s="105"/>
      <c r="C41" s="105"/>
      <c r="D41" s="105"/>
      <c r="E41" s="105"/>
      <c r="F41" s="105"/>
      <c r="G41" s="105"/>
      <c r="H41" s="79"/>
      <c r="I41" s="79"/>
      <c r="J41" s="79"/>
      <c r="K41" s="79"/>
      <c r="L41" s="106"/>
      <c r="M41" s="7"/>
      <c r="N41" s="8"/>
      <c r="O41" s="45"/>
      <c r="P41" s="43"/>
      <c r="Y41" s="43"/>
      <c r="Z41" s="43"/>
      <c r="AA41" s="43"/>
      <c r="AB41" s="43"/>
      <c r="AC41" s="43"/>
      <c r="AD41" s="43"/>
      <c r="AE41" s="43"/>
      <c r="AF41" s="43"/>
      <c r="AG41" s="43"/>
    </row>
    <row r="42" spans="1:33" ht="14.25" x14ac:dyDescent="0.25">
      <c r="A42" s="222" t="s">
        <v>355</v>
      </c>
      <c r="B42" s="223"/>
      <c r="C42" s="223"/>
      <c r="D42" s="223"/>
      <c r="E42" s="223"/>
      <c r="F42" s="223"/>
      <c r="G42" s="223"/>
      <c r="H42" s="223"/>
      <c r="I42" s="223"/>
      <c r="J42" s="223"/>
      <c r="K42" s="223"/>
      <c r="L42" s="37" t="str">
        <f>IF(ISERROR(SUM(L36*L40)=TRUE),"",(SUM(L36*L40)))</f>
        <v/>
      </c>
      <c r="M42" s="7"/>
      <c r="N42" s="8"/>
      <c r="O42" s="45"/>
      <c r="P42" s="43"/>
      <c r="Y42" s="43"/>
      <c r="Z42" s="43"/>
      <c r="AA42" s="43"/>
      <c r="AB42" s="43"/>
      <c r="AC42" s="43"/>
      <c r="AD42" s="43"/>
      <c r="AE42" s="43"/>
      <c r="AF42" s="43"/>
      <c r="AG42" s="43"/>
    </row>
    <row r="43" spans="1:33" ht="14.25" x14ac:dyDescent="0.25">
      <c r="A43" s="104"/>
      <c r="B43" s="105"/>
      <c r="C43" s="105"/>
      <c r="D43" s="105"/>
      <c r="E43" s="105"/>
      <c r="F43" s="105"/>
      <c r="G43" s="105"/>
      <c r="H43" s="79"/>
      <c r="I43" s="79"/>
      <c r="J43" s="79"/>
      <c r="K43" s="79"/>
      <c r="L43" s="107"/>
      <c r="M43" s="7"/>
      <c r="N43" s="8"/>
      <c r="O43" s="45"/>
      <c r="P43" s="43"/>
      <c r="Y43" s="43"/>
      <c r="Z43" s="43"/>
      <c r="AA43" s="43"/>
      <c r="AB43" s="43"/>
      <c r="AC43" s="43"/>
      <c r="AD43" s="43"/>
      <c r="AE43" s="43"/>
      <c r="AF43" s="43"/>
      <c r="AG43" s="43"/>
    </row>
    <row r="44" spans="1:33" s="48" customFormat="1" ht="14.25" x14ac:dyDescent="0.25">
      <c r="A44" s="222" t="s">
        <v>356</v>
      </c>
      <c r="B44" s="223"/>
      <c r="C44" s="223"/>
      <c r="D44" s="223"/>
      <c r="E44" s="223"/>
      <c r="F44" s="223"/>
      <c r="G44" s="223"/>
      <c r="H44" s="223"/>
      <c r="I44" s="223"/>
      <c r="J44" s="223"/>
      <c r="K44" s="223"/>
      <c r="L44" s="37" t="str">
        <f>IF(ISERROR(SUM(L36-L42)=TRUE),"",(SUM(L36-L42)))</f>
        <v/>
      </c>
      <c r="M44" s="7"/>
      <c r="N44" s="18"/>
      <c r="O44" s="47"/>
      <c r="P44" s="42"/>
      <c r="Y44" s="42"/>
      <c r="Z44" s="42"/>
      <c r="AA44" s="42"/>
      <c r="AB44" s="42"/>
      <c r="AC44" s="42"/>
      <c r="AD44" s="42"/>
      <c r="AE44" s="42"/>
      <c r="AF44" s="42"/>
      <c r="AG44" s="42"/>
    </row>
    <row r="45" spans="1:33" ht="14.25" x14ac:dyDescent="0.25">
      <c r="A45" s="104"/>
      <c r="B45" s="105"/>
      <c r="C45" s="105"/>
      <c r="D45" s="105"/>
      <c r="E45" s="105"/>
      <c r="F45" s="105"/>
      <c r="G45" s="105"/>
      <c r="H45" s="79"/>
      <c r="I45" s="79"/>
      <c r="J45" s="79"/>
      <c r="K45" s="79"/>
      <c r="L45" s="108"/>
      <c r="M45" s="7"/>
      <c r="N45" s="8"/>
      <c r="O45" s="45"/>
      <c r="P45" s="43"/>
      <c r="Y45" s="43"/>
      <c r="Z45" s="43"/>
      <c r="AA45" s="43"/>
      <c r="AB45" s="43"/>
      <c r="AC45" s="43"/>
      <c r="AD45" s="43"/>
      <c r="AE45" s="43"/>
      <c r="AF45" s="43"/>
      <c r="AG45" s="43"/>
    </row>
    <row r="46" spans="1:33" ht="15" thickBot="1" x14ac:dyDescent="0.3">
      <c r="A46" s="109" t="s">
        <v>741</v>
      </c>
      <c r="B46" s="110"/>
      <c r="C46" s="110"/>
      <c r="D46" s="110"/>
      <c r="E46" s="110"/>
      <c r="F46" s="110"/>
      <c r="G46" s="110"/>
      <c r="H46" s="110"/>
      <c r="I46" s="110"/>
      <c r="J46" s="110"/>
      <c r="K46" s="110"/>
      <c r="L46" s="38" t="str">
        <f>IF(ISERROR(IF(L44/L20&gt;1,L44,"0")=TRUE),"",(IF(L44/L20&gt;1,L44,"0")))</f>
        <v/>
      </c>
      <c r="M46" s="7"/>
      <c r="N46" s="8"/>
      <c r="O46" s="45"/>
      <c r="P46" s="43"/>
      <c r="Y46" s="43"/>
      <c r="Z46" s="43"/>
      <c r="AA46" s="43"/>
      <c r="AB46" s="43"/>
      <c r="AC46" s="43"/>
      <c r="AD46" s="43"/>
      <c r="AE46" s="43"/>
      <c r="AF46" s="43"/>
      <c r="AG46" s="43"/>
    </row>
    <row r="47" spans="1:33" s="43" customFormat="1" x14ac:dyDescent="0.2"/>
    <row r="48" spans="1:33" s="43" customFormat="1" x14ac:dyDescent="0.2">
      <c r="A48" s="49"/>
      <c r="B48" s="50"/>
      <c r="C48" s="50"/>
      <c r="D48" s="50"/>
      <c r="E48" s="50"/>
      <c r="F48" s="50"/>
      <c r="G48" s="50"/>
      <c r="H48" s="50"/>
      <c r="I48" s="50"/>
      <c r="J48" s="50"/>
      <c r="K48" s="50"/>
      <c r="L48" s="50"/>
    </row>
    <row r="49" spans="1:12" s="43" customFormat="1" x14ac:dyDescent="0.2">
      <c r="A49" s="50"/>
      <c r="B49" s="50"/>
      <c r="C49" s="50"/>
      <c r="D49" s="50"/>
      <c r="E49" s="50"/>
      <c r="F49" s="50"/>
      <c r="G49" s="50"/>
      <c r="H49" s="50"/>
      <c r="I49" s="50"/>
      <c r="J49" s="50"/>
      <c r="K49" s="50"/>
      <c r="L49" s="50"/>
    </row>
    <row r="50" spans="1:12" s="43" customFormat="1" x14ac:dyDescent="0.2">
      <c r="A50" s="50"/>
      <c r="B50" s="50"/>
      <c r="C50" s="50"/>
      <c r="D50" s="50"/>
      <c r="E50" s="50"/>
      <c r="F50" s="50"/>
      <c r="G50" s="50"/>
      <c r="H50" s="50"/>
      <c r="I50" s="50"/>
      <c r="J50" s="50"/>
      <c r="K50" s="50"/>
      <c r="L50" s="50"/>
    </row>
    <row r="51" spans="1:12" s="43" customFormat="1" x14ac:dyDescent="0.2">
      <c r="A51" s="50"/>
      <c r="B51" s="50"/>
      <c r="C51" s="50"/>
      <c r="D51" s="50"/>
      <c r="E51" s="50"/>
      <c r="F51" s="50"/>
      <c r="G51" s="50"/>
      <c r="H51" s="50"/>
      <c r="I51" s="50"/>
      <c r="J51" s="50"/>
      <c r="K51" s="50"/>
      <c r="L51" s="50"/>
    </row>
  </sheetData>
  <mergeCells count="15">
    <mergeCell ref="A42:K42"/>
    <mergeCell ref="A44:K44"/>
    <mergeCell ref="A32:K32"/>
    <mergeCell ref="A34:K34"/>
    <mergeCell ref="D24:F24"/>
    <mergeCell ref="A30:K30"/>
    <mergeCell ref="A1:L1"/>
    <mergeCell ref="D3:G3"/>
    <mergeCell ref="D4:G4"/>
    <mergeCell ref="H15:L15"/>
    <mergeCell ref="A18:L18"/>
    <mergeCell ref="E2:F2"/>
    <mergeCell ref="A7:L7"/>
    <mergeCell ref="L8:L9"/>
    <mergeCell ref="A8:K9"/>
  </mergeCells>
  <conditionalFormatting sqref="L40">
    <cfRule type="expression" dxfId="10" priority="5" stopIfTrue="1">
      <formula>ISERROR($E$38)</formula>
    </cfRule>
  </conditionalFormatting>
  <conditionalFormatting sqref="L43 L45">
    <cfRule type="expression" dxfId="9" priority="4" stopIfTrue="1">
      <formula>ISERROR($E$40)</formula>
    </cfRule>
  </conditionalFormatting>
  <conditionalFormatting sqref="L42">
    <cfRule type="expression" dxfId="8" priority="3" stopIfTrue="1">
      <formula>ISERROR($E$36)</formula>
    </cfRule>
  </conditionalFormatting>
  <conditionalFormatting sqref="L44">
    <cfRule type="expression" dxfId="7" priority="2" stopIfTrue="1">
      <formula>ISERROR($E$36)</formula>
    </cfRule>
  </conditionalFormatting>
  <conditionalFormatting sqref="L46">
    <cfRule type="expression" dxfId="6" priority="1" stopIfTrue="1">
      <formula>ISERROR($E$36)</formula>
    </cfRule>
  </conditionalFormatting>
  <dataValidations count="1">
    <dataValidation type="list" allowBlank="1" showInputMessage="1" showErrorMessage="1" sqref="L8:L9" xr:uid="{43AC4DD6-665D-411F-BB0F-C6EBA8AEDB1C}">
      <formula1>$P$2:$P$3</formula1>
    </dataValidation>
  </dataValidations>
  <printOptions horizontalCentered="1"/>
  <pageMargins left="0.25" right="0.25" top="1" bottom="1" header="0.5" footer="0.5"/>
  <pageSetup scale="83" orientation="portrait" r:id="rId1"/>
  <headerFooter alignWithMargins="0">
    <oddHeader xml:space="preserve">&amp;C&amp;12
</oddHeader>
    <oddFooter>&amp;LContracted Transportation Cost Calculator (Rev. 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FE816-BE35-4891-9F73-32013226EC85}">
  <dimension ref="A1:U44"/>
  <sheetViews>
    <sheetView showWhiteSpace="0" zoomScaleNormal="100" zoomScaleSheetLayoutView="100" workbookViewId="0">
      <selection activeCell="B3" sqref="B3:C3"/>
    </sheetView>
  </sheetViews>
  <sheetFormatPr defaultColWidth="9.140625" defaultRowHeight="12.75" x14ac:dyDescent="0.2"/>
  <cols>
    <col min="1" max="1" width="38.42578125" style="3" customWidth="1"/>
    <col min="2" max="3" width="10.7109375" style="3" customWidth="1"/>
    <col min="4" max="4" width="18" style="3" bestFit="1" customWidth="1"/>
    <col min="5" max="5" width="17.140625" style="3" customWidth="1"/>
    <col min="6" max="16384" width="9.140625" style="4"/>
  </cols>
  <sheetData>
    <row r="1" spans="1:12" s="2" customFormat="1" ht="14.25" x14ac:dyDescent="0.2">
      <c r="A1" s="190" t="s">
        <v>651</v>
      </c>
      <c r="B1" s="190"/>
      <c r="C1" s="190"/>
      <c r="D1" s="190"/>
      <c r="E1" s="190"/>
    </row>
    <row r="2" spans="1:12" ht="15" customHeight="1" thickBot="1" x14ac:dyDescent="0.25">
      <c r="A2" s="111"/>
      <c r="B2" s="197" t="s">
        <v>739</v>
      </c>
      <c r="C2" s="197"/>
      <c r="D2" s="111"/>
      <c r="E2" s="111"/>
    </row>
    <row r="3" spans="1:12" ht="15" customHeight="1" thickBot="1" x14ac:dyDescent="0.25">
      <c r="A3" s="154" t="s">
        <v>1</v>
      </c>
      <c r="B3" s="206"/>
      <c r="C3" s="192"/>
      <c r="D3" s="155"/>
      <c r="E3" s="156"/>
    </row>
    <row r="4" spans="1:12" ht="15" customHeight="1" x14ac:dyDescent="0.2">
      <c r="A4" s="157" t="s">
        <v>14</v>
      </c>
      <c r="B4" s="233" t="str">
        <f>IF(ISERROR(VLOOKUP(B3,'District List'!$A$1:$C$317,3,FALSE)=TRUE)," ",(VLOOKUP(B3,'District List'!$A$1:$C$317,3,FALSE)))</f>
        <v xml:space="preserve"> </v>
      </c>
      <c r="C4" s="234"/>
      <c r="D4" s="158"/>
      <c r="E4" s="137"/>
    </row>
    <row r="5" spans="1:12" ht="15" customHeight="1" x14ac:dyDescent="0.2">
      <c r="A5" s="157"/>
      <c r="B5" s="159"/>
      <c r="C5" s="159"/>
      <c r="D5" s="158"/>
      <c r="E5" s="137"/>
    </row>
    <row r="6" spans="1:12" ht="33" customHeight="1" x14ac:dyDescent="0.2">
      <c r="A6" s="198" t="s">
        <v>669</v>
      </c>
      <c r="B6" s="199"/>
      <c r="C6" s="199"/>
      <c r="D6" s="199"/>
      <c r="E6" s="200"/>
    </row>
    <row r="7" spans="1:12" ht="15" customHeight="1" x14ac:dyDescent="0.2">
      <c r="A7" s="133" t="s">
        <v>668</v>
      </c>
      <c r="B7" s="160"/>
      <c r="C7" s="160"/>
      <c r="D7" s="160"/>
      <c r="E7" s="161"/>
    </row>
    <row r="8" spans="1:12" s="6" customFormat="1" ht="15" customHeight="1" x14ac:dyDescent="0.2">
      <c r="A8" s="133" t="s">
        <v>12</v>
      </c>
      <c r="B8" s="159"/>
      <c r="C8" s="159"/>
      <c r="D8" s="158"/>
      <c r="E8" s="137"/>
    </row>
    <row r="9" spans="1:12" s="6" customFormat="1" ht="15" customHeight="1" x14ac:dyDescent="0.2">
      <c r="A9" s="133" t="s">
        <v>652</v>
      </c>
      <c r="B9" s="235"/>
      <c r="C9" s="235"/>
      <c r="D9" s="235"/>
      <c r="E9" s="137"/>
    </row>
    <row r="10" spans="1:12" ht="15" customHeight="1" x14ac:dyDescent="0.2">
      <c r="A10" s="126"/>
      <c r="B10" s="111"/>
      <c r="C10" s="111"/>
      <c r="D10" s="111"/>
      <c r="E10" s="128"/>
    </row>
    <row r="11" spans="1:12" ht="15" customHeight="1" thickBot="1" x14ac:dyDescent="0.25">
      <c r="A11" s="162" t="s">
        <v>331</v>
      </c>
      <c r="B11" s="111"/>
      <c r="C11" s="111"/>
      <c r="D11" s="111"/>
      <c r="E11" s="128"/>
    </row>
    <row r="12" spans="1:12" ht="15" customHeight="1" thickBot="1" x14ac:dyDescent="0.25">
      <c r="A12" s="126" t="s">
        <v>653</v>
      </c>
      <c r="B12" s="111"/>
      <c r="C12" s="111"/>
      <c r="D12" s="111"/>
      <c r="E12" s="63"/>
    </row>
    <row r="13" spans="1:12" ht="15" customHeight="1" x14ac:dyDescent="0.2">
      <c r="A13" s="126"/>
      <c r="B13" s="111"/>
      <c r="C13" s="111"/>
      <c r="D13" s="111"/>
      <c r="E13" s="163"/>
    </row>
    <row r="14" spans="1:12" ht="15" customHeight="1" thickBot="1" x14ac:dyDescent="0.25">
      <c r="A14" s="126"/>
      <c r="B14" s="111"/>
      <c r="C14" s="111"/>
      <c r="D14" s="111"/>
      <c r="E14" s="128"/>
    </row>
    <row r="15" spans="1:12" ht="15" customHeight="1" thickBot="1" x14ac:dyDescent="0.25">
      <c r="A15" s="130" t="s">
        <v>2</v>
      </c>
      <c r="B15" s="131"/>
      <c r="C15" s="131"/>
      <c r="D15" s="131"/>
      <c r="E15" s="132"/>
      <c r="F15" s="8"/>
      <c r="G15" s="11"/>
      <c r="H15" s="11"/>
      <c r="I15" s="11"/>
      <c r="J15" s="8"/>
      <c r="K15" s="10"/>
      <c r="L15" s="10"/>
    </row>
    <row r="16" spans="1:12" ht="15" customHeight="1" thickBot="1" x14ac:dyDescent="0.25">
      <c r="A16" s="133" t="s">
        <v>307</v>
      </c>
      <c r="B16" s="195"/>
      <c r="C16" s="196"/>
      <c r="D16" s="164"/>
      <c r="E16" s="128"/>
      <c r="F16" s="10"/>
      <c r="G16" s="10"/>
      <c r="H16" s="8"/>
      <c r="I16" s="8"/>
      <c r="J16" s="8"/>
      <c r="K16" s="10"/>
      <c r="L16" s="10"/>
    </row>
    <row r="17" spans="1:21" ht="45" customHeight="1" x14ac:dyDescent="0.2">
      <c r="A17" s="135"/>
      <c r="B17" s="158"/>
      <c r="C17" s="158"/>
      <c r="D17" s="158"/>
      <c r="E17" s="137"/>
    </row>
    <row r="18" spans="1:21" ht="15" customHeight="1" x14ac:dyDescent="0.2">
      <c r="A18" s="126"/>
      <c r="B18" s="165"/>
      <c r="C18" s="111"/>
      <c r="D18" s="111"/>
      <c r="E18" s="166"/>
    </row>
    <row r="19" spans="1:21" ht="15" customHeight="1" x14ac:dyDescent="0.2">
      <c r="A19" s="126" t="s">
        <v>654</v>
      </c>
      <c r="B19" s="111" t="s">
        <v>317</v>
      </c>
      <c r="C19" s="111"/>
      <c r="D19" s="111"/>
      <c r="E19" s="167">
        <f>IFERROR(VLOOKUP($B$3,'21-22_F-196_Data'!$A$2:$H$307,8,0),0)*-1</f>
        <v>0</v>
      </c>
    </row>
    <row r="20" spans="1:21" ht="15" customHeight="1" x14ac:dyDescent="0.2">
      <c r="A20" s="126" t="s">
        <v>308</v>
      </c>
      <c r="B20" s="111"/>
      <c r="C20" s="111"/>
      <c r="D20" s="111"/>
      <c r="E20" s="163"/>
    </row>
    <row r="21" spans="1:21" ht="15" customHeight="1" x14ac:dyDescent="0.2">
      <c r="A21" s="126"/>
      <c r="B21" s="111"/>
      <c r="C21" s="111"/>
      <c r="D21" s="111"/>
      <c r="E21" s="163"/>
    </row>
    <row r="22" spans="1:21" ht="15" customHeight="1" x14ac:dyDescent="0.2">
      <c r="A22" s="126" t="s">
        <v>655</v>
      </c>
      <c r="B22" s="111"/>
      <c r="C22" s="111"/>
      <c r="D22" s="111"/>
      <c r="E22" s="168">
        <f>IFERROR(VLOOKUP(B3,'21-22_To-From_Mileage'!$A$2:$I$324,8,0),0)</f>
        <v>0</v>
      </c>
    </row>
    <row r="23" spans="1:21" ht="15" customHeight="1" x14ac:dyDescent="0.2">
      <c r="A23" s="126"/>
      <c r="B23" s="111"/>
      <c r="C23" s="111"/>
      <c r="D23" s="111"/>
      <c r="E23" s="163"/>
    </row>
    <row r="24" spans="1:21" ht="29.25" thickBot="1" x14ac:dyDescent="0.25">
      <c r="A24" s="126"/>
      <c r="B24" s="159" t="s">
        <v>0</v>
      </c>
      <c r="C24" s="159" t="s">
        <v>656</v>
      </c>
      <c r="D24" s="159" t="s">
        <v>657</v>
      </c>
      <c r="E24" s="128"/>
    </row>
    <row r="25" spans="1:21" ht="15" customHeight="1" thickBot="1" x14ac:dyDescent="0.25">
      <c r="A25" s="133" t="s">
        <v>658</v>
      </c>
      <c r="B25" s="169" t="e">
        <f>E19/E22</f>
        <v>#DIV/0!</v>
      </c>
      <c r="C25" s="60"/>
      <c r="D25" s="64"/>
      <c r="E25" s="170" t="e">
        <f>(B25*C25*D25)</f>
        <v>#DIV/0!</v>
      </c>
    </row>
    <row r="26" spans="1:21" ht="15" customHeight="1" x14ac:dyDescent="0.2">
      <c r="A26" s="126"/>
      <c r="B26" s="158"/>
      <c r="C26" s="158"/>
      <c r="D26" s="158"/>
      <c r="E26" s="137"/>
    </row>
    <row r="27" spans="1:21" ht="15" customHeight="1" thickBot="1" x14ac:dyDescent="0.25">
      <c r="A27" s="151" t="s">
        <v>738</v>
      </c>
      <c r="B27" s="153"/>
      <c r="C27" s="153"/>
      <c r="D27" s="153"/>
      <c r="E27" s="171" t="e">
        <f>E25/E12</f>
        <v>#DIV/0!</v>
      </c>
    </row>
    <row r="28" spans="1:21" ht="46.15" customHeight="1" x14ac:dyDescent="0.2">
      <c r="A28" s="23"/>
    </row>
    <row r="29" spans="1:21" ht="15" customHeight="1" x14ac:dyDescent="0.2">
      <c r="A29" s="23"/>
    </row>
    <row r="30" spans="1:21" ht="15" customHeight="1" x14ac:dyDescent="0.2"/>
    <row r="31" spans="1:21" ht="15" customHeight="1" x14ac:dyDescent="0.2"/>
    <row r="32" spans="1:21" ht="15" customHeight="1" x14ac:dyDescent="0.2">
      <c r="M32" s="10"/>
      <c r="N32" s="10"/>
      <c r="O32" s="10"/>
      <c r="P32" s="10"/>
      <c r="Q32" s="10"/>
      <c r="R32" s="10"/>
      <c r="S32" s="10"/>
      <c r="T32" s="10"/>
      <c r="U32" s="10"/>
    </row>
    <row r="33" spans="1:21" ht="15" customHeight="1" x14ac:dyDescent="0.2">
      <c r="M33" s="10"/>
      <c r="N33" s="10"/>
      <c r="O33" s="10"/>
      <c r="P33" s="10"/>
      <c r="Q33" s="10"/>
      <c r="R33" s="10"/>
      <c r="S33" s="10"/>
      <c r="T33" s="10"/>
      <c r="U33" s="10"/>
    </row>
    <row r="34" spans="1:21" ht="15" customHeight="1" x14ac:dyDescent="0.2">
      <c r="M34" s="10"/>
      <c r="N34" s="10"/>
      <c r="O34" s="10"/>
      <c r="P34" s="10"/>
      <c r="Q34" s="10"/>
      <c r="R34" s="10"/>
      <c r="S34" s="10"/>
      <c r="T34" s="10"/>
      <c r="U34" s="10"/>
    </row>
    <row r="35" spans="1:21" ht="15" customHeight="1" x14ac:dyDescent="0.2">
      <c r="M35" s="8"/>
      <c r="N35" s="8"/>
      <c r="O35" s="10"/>
      <c r="P35" s="10"/>
      <c r="Q35" s="10"/>
      <c r="R35" s="10"/>
      <c r="S35" s="10"/>
      <c r="T35" s="10"/>
      <c r="U35" s="10"/>
    </row>
    <row r="36" spans="1:21" ht="15" customHeight="1" x14ac:dyDescent="0.2">
      <c r="M36" s="8"/>
      <c r="N36" s="8"/>
      <c r="O36" s="10"/>
      <c r="P36" s="10"/>
      <c r="Q36" s="10"/>
      <c r="R36" s="10"/>
      <c r="S36" s="10"/>
      <c r="T36" s="10"/>
      <c r="U36" s="10"/>
    </row>
    <row r="37" spans="1:21" ht="15" customHeight="1" x14ac:dyDescent="0.2">
      <c r="M37" s="8"/>
      <c r="N37" s="8"/>
      <c r="O37" s="10"/>
      <c r="P37" s="10"/>
      <c r="Q37" s="10"/>
      <c r="R37" s="10"/>
      <c r="S37" s="10"/>
      <c r="T37" s="10"/>
      <c r="U37" s="10"/>
    </row>
    <row r="38" spans="1:21" ht="15" customHeight="1" x14ac:dyDescent="0.2">
      <c r="M38" s="8"/>
      <c r="N38" s="8"/>
      <c r="O38" s="10"/>
      <c r="P38" s="10"/>
      <c r="Q38" s="10"/>
      <c r="R38" s="10"/>
      <c r="S38" s="10"/>
      <c r="T38" s="10"/>
      <c r="U38" s="10"/>
    </row>
    <row r="39" spans="1:21" ht="15" customHeight="1" x14ac:dyDescent="0.2">
      <c r="M39" s="10"/>
      <c r="N39" s="10"/>
      <c r="O39" s="10"/>
      <c r="P39" s="10"/>
      <c r="Q39" s="10"/>
      <c r="R39" s="10"/>
      <c r="S39" s="10"/>
      <c r="T39" s="10"/>
      <c r="U39" s="10"/>
    </row>
    <row r="40" spans="1:21" s="10" customFormat="1" ht="15" customHeight="1" x14ac:dyDescent="0.2">
      <c r="A40" s="3"/>
      <c r="B40" s="3"/>
      <c r="C40" s="3"/>
      <c r="D40" s="3"/>
      <c r="E40" s="3"/>
    </row>
    <row r="41" spans="1:21" s="10" customFormat="1" ht="30" customHeight="1" x14ac:dyDescent="0.2">
      <c r="A41" s="3"/>
      <c r="B41" s="3"/>
      <c r="C41" s="3"/>
      <c r="D41" s="3"/>
      <c r="E41" s="3"/>
    </row>
    <row r="42" spans="1:21" s="10" customFormat="1" x14ac:dyDescent="0.2">
      <c r="A42" s="3"/>
      <c r="B42" s="3"/>
      <c r="C42" s="3"/>
      <c r="D42" s="3"/>
      <c r="E42" s="3"/>
    </row>
    <row r="43" spans="1:21" s="10" customFormat="1" x14ac:dyDescent="0.2">
      <c r="A43" s="3"/>
      <c r="B43" s="3"/>
      <c r="C43" s="3"/>
      <c r="D43" s="3"/>
      <c r="E43" s="3"/>
    </row>
    <row r="44" spans="1:21" s="10" customFormat="1" x14ac:dyDescent="0.2">
      <c r="A44" s="3"/>
      <c r="B44" s="3"/>
      <c r="C44" s="3"/>
      <c r="D44" s="3"/>
      <c r="E44" s="3"/>
    </row>
  </sheetData>
  <mergeCells count="7">
    <mergeCell ref="B16:C16"/>
    <mergeCell ref="A1:E1"/>
    <mergeCell ref="B2:C2"/>
    <mergeCell ref="B3:C3"/>
    <mergeCell ref="B4:C4"/>
    <mergeCell ref="B9:D9"/>
    <mergeCell ref="A6:E6"/>
  </mergeCells>
  <conditionalFormatting sqref="B25">
    <cfRule type="cellIs" dxfId="5" priority="2" operator="greaterThanOrEqual">
      <formula>5.5</formula>
    </cfRule>
    <cfRule type="expression" dxfId="4" priority="6" stopIfTrue="1">
      <formula>ISERROR($B$25)</formula>
    </cfRule>
  </conditionalFormatting>
  <conditionalFormatting sqref="E25">
    <cfRule type="expression" dxfId="3" priority="5" stopIfTrue="1">
      <formula>ISERROR($E$25)</formula>
    </cfRule>
  </conditionalFormatting>
  <conditionalFormatting sqref="B4:C4 E20:E23">
    <cfRule type="expression" dxfId="2" priority="4" stopIfTrue="1">
      <formula>ISERROR($B$4)</formula>
    </cfRule>
  </conditionalFormatting>
  <conditionalFormatting sqref="E27">
    <cfRule type="expression" dxfId="1" priority="3" stopIfTrue="1">
      <formula>ISERROR(E27)</formula>
    </cfRule>
  </conditionalFormatting>
  <printOptions horizontalCentered="1"/>
  <pageMargins left="0.5" right="0.5" top="1" bottom="1" header="0.5" footer="0.5"/>
  <pageSetup scale="91" orientation="portrait" r:id="rId1"/>
  <headerFooter alignWithMargins="0">
    <oddFooter>&amp;LTransportation Cost Calculator (Rev. 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6"/>
  <sheetViews>
    <sheetView workbookViewId="0">
      <selection activeCell="C23" sqref="C23"/>
    </sheetView>
  </sheetViews>
  <sheetFormatPr defaultRowHeight="12.75" x14ac:dyDescent="0.2"/>
  <cols>
    <col min="2" max="2" width="27.85546875" bestFit="1" customWidth="1"/>
    <col min="3" max="3" width="16.7109375" style="1" bestFit="1" customWidth="1"/>
  </cols>
  <sheetData>
    <row r="1" spans="1:3" x14ac:dyDescent="0.2">
      <c r="A1" t="s">
        <v>1</v>
      </c>
      <c r="B1" t="s">
        <v>326</v>
      </c>
      <c r="C1" s="1" t="s">
        <v>649</v>
      </c>
    </row>
    <row r="2" spans="1:3" x14ac:dyDescent="0.2">
      <c r="A2" t="s">
        <v>82</v>
      </c>
      <c r="B2" t="s">
        <v>905</v>
      </c>
      <c r="C2" s="1">
        <v>1</v>
      </c>
    </row>
    <row r="3" spans="1:3" x14ac:dyDescent="0.2">
      <c r="A3" t="s">
        <v>146</v>
      </c>
      <c r="B3" t="s">
        <v>842</v>
      </c>
      <c r="C3" s="1">
        <v>1</v>
      </c>
    </row>
    <row r="4" spans="1:3" x14ac:dyDescent="0.2">
      <c r="A4" t="s">
        <v>157</v>
      </c>
      <c r="B4" t="s">
        <v>872</v>
      </c>
      <c r="C4" s="1">
        <v>1</v>
      </c>
    </row>
    <row r="5" spans="1:3" x14ac:dyDescent="0.2">
      <c r="A5" t="s">
        <v>208</v>
      </c>
      <c r="B5" t="s">
        <v>896</v>
      </c>
      <c r="C5" s="1">
        <v>0.63100157224201114</v>
      </c>
    </row>
    <row r="6" spans="1:3" x14ac:dyDescent="0.2">
      <c r="A6" t="s">
        <v>220</v>
      </c>
      <c r="B6" t="s">
        <v>906</v>
      </c>
      <c r="C6" s="1">
        <v>0.9618077099933432</v>
      </c>
    </row>
    <row r="7" spans="1:3" x14ac:dyDescent="0.2">
      <c r="A7" t="s">
        <v>21</v>
      </c>
      <c r="B7" t="s">
        <v>816</v>
      </c>
      <c r="C7" s="1">
        <v>1</v>
      </c>
    </row>
    <row r="8" spans="1:3" x14ac:dyDescent="0.2">
      <c r="A8" t="s">
        <v>114</v>
      </c>
      <c r="B8" t="s">
        <v>907</v>
      </c>
      <c r="C8" s="1">
        <v>0.89714695179991855</v>
      </c>
    </row>
    <row r="9" spans="1:3" x14ac:dyDescent="0.2">
      <c r="A9" t="s">
        <v>123</v>
      </c>
      <c r="B9" t="s">
        <v>908</v>
      </c>
      <c r="C9" s="1">
        <v>0.76990199420961736</v>
      </c>
    </row>
    <row r="10" spans="1:3" x14ac:dyDescent="0.2">
      <c r="A10" t="s">
        <v>46</v>
      </c>
      <c r="B10" t="s">
        <v>870</v>
      </c>
      <c r="C10" s="1">
        <v>0.96590360282043852</v>
      </c>
    </row>
    <row r="11" spans="1:3" x14ac:dyDescent="0.2">
      <c r="A11" t="s">
        <v>111</v>
      </c>
      <c r="B11" t="s">
        <v>909</v>
      </c>
      <c r="C11" s="1">
        <v>0.78798689743458794</v>
      </c>
    </row>
    <row r="12" spans="1:3" x14ac:dyDescent="0.2">
      <c r="A12" t="s">
        <v>272</v>
      </c>
      <c r="B12" t="s">
        <v>910</v>
      </c>
      <c r="C12" s="1">
        <v>1</v>
      </c>
    </row>
    <row r="13" spans="1:3" x14ac:dyDescent="0.2">
      <c r="A13" t="s">
        <v>16</v>
      </c>
      <c r="B13" t="s">
        <v>911</v>
      </c>
      <c r="C13" s="1">
        <v>0.98941327792618983</v>
      </c>
    </row>
    <row r="14" spans="1:3" x14ac:dyDescent="0.2">
      <c r="A14" t="s">
        <v>198</v>
      </c>
      <c r="B14" t="s">
        <v>853</v>
      </c>
      <c r="C14" s="1">
        <v>0.94994068307151103</v>
      </c>
    </row>
    <row r="15" spans="1:3" x14ac:dyDescent="0.2">
      <c r="A15" t="s">
        <v>133</v>
      </c>
      <c r="B15" t="s">
        <v>912</v>
      </c>
      <c r="C15" s="1">
        <v>1</v>
      </c>
    </row>
    <row r="16" spans="1:3" x14ac:dyDescent="0.2">
      <c r="A16" t="s">
        <v>274</v>
      </c>
      <c r="B16" t="s">
        <v>913</v>
      </c>
      <c r="C16" s="1">
        <v>0.85884028600049001</v>
      </c>
    </row>
    <row r="17" spans="1:3" x14ac:dyDescent="0.2">
      <c r="A17" t="s">
        <v>148</v>
      </c>
      <c r="B17" t="s">
        <v>844</v>
      </c>
      <c r="C17" s="1">
        <v>1</v>
      </c>
    </row>
    <row r="18" spans="1:3" x14ac:dyDescent="0.2">
      <c r="A18" t="s">
        <v>122</v>
      </c>
      <c r="B18" t="s">
        <v>914</v>
      </c>
      <c r="C18" s="1">
        <v>0.9680430095633703</v>
      </c>
    </row>
    <row r="19" spans="1:3" x14ac:dyDescent="0.2">
      <c r="A19" t="s">
        <v>173</v>
      </c>
      <c r="B19" t="s">
        <v>915</v>
      </c>
      <c r="C19" s="1">
        <v>1</v>
      </c>
    </row>
    <row r="20" spans="1:3" x14ac:dyDescent="0.2">
      <c r="A20" t="s">
        <v>57</v>
      </c>
      <c r="B20" t="s">
        <v>916</v>
      </c>
      <c r="C20" s="1">
        <v>1</v>
      </c>
    </row>
    <row r="21" spans="1:3" x14ac:dyDescent="0.2">
      <c r="A21" t="s">
        <v>99</v>
      </c>
      <c r="B21" t="s">
        <v>917</v>
      </c>
      <c r="C21" s="1">
        <v>1</v>
      </c>
    </row>
    <row r="22" spans="1:3" x14ac:dyDescent="0.2">
      <c r="A22" t="s">
        <v>206</v>
      </c>
      <c r="B22" t="s">
        <v>918</v>
      </c>
      <c r="C22" s="1">
        <v>0.94636580336442111</v>
      </c>
    </row>
    <row r="23" spans="1:3" x14ac:dyDescent="0.2">
      <c r="A23" t="s">
        <v>45</v>
      </c>
      <c r="B23" t="s">
        <v>919</v>
      </c>
      <c r="C23" s="1">
        <v>0.90739450807974975</v>
      </c>
    </row>
    <row r="24" spans="1:3" x14ac:dyDescent="0.2">
      <c r="A24" t="s">
        <v>37</v>
      </c>
      <c r="B24" t="s">
        <v>850</v>
      </c>
      <c r="C24" s="1">
        <v>0.79687495073262449</v>
      </c>
    </row>
    <row r="25" spans="1:3" x14ac:dyDescent="0.2">
      <c r="A25" t="s">
        <v>190</v>
      </c>
      <c r="B25" t="s">
        <v>920</v>
      </c>
      <c r="C25" s="1">
        <v>0.93300988990483291</v>
      </c>
    </row>
    <row r="26" spans="1:3" x14ac:dyDescent="0.2">
      <c r="A26" t="s">
        <v>32</v>
      </c>
      <c r="B26" t="s">
        <v>921</v>
      </c>
      <c r="C26" s="1">
        <v>0.93758520994764549</v>
      </c>
    </row>
    <row r="27" spans="1:3" x14ac:dyDescent="0.2">
      <c r="A27" t="s">
        <v>31</v>
      </c>
      <c r="B27" t="s">
        <v>922</v>
      </c>
      <c r="C27" s="1">
        <v>1</v>
      </c>
    </row>
    <row r="28" spans="1:3" x14ac:dyDescent="0.2">
      <c r="A28" t="s">
        <v>52</v>
      </c>
      <c r="B28" t="s">
        <v>923</v>
      </c>
      <c r="C28" s="1">
        <v>1</v>
      </c>
    </row>
    <row r="29" spans="1:3" x14ac:dyDescent="0.2">
      <c r="A29" t="s">
        <v>134</v>
      </c>
      <c r="B29" t="s">
        <v>924</v>
      </c>
      <c r="C29" s="1">
        <v>1</v>
      </c>
    </row>
    <row r="30" spans="1:3" x14ac:dyDescent="0.2">
      <c r="A30" t="s">
        <v>125</v>
      </c>
      <c r="B30" t="s">
        <v>925</v>
      </c>
      <c r="C30" s="1">
        <v>0.88849722985627178</v>
      </c>
    </row>
    <row r="31" spans="1:3" x14ac:dyDescent="0.2">
      <c r="A31" t="s">
        <v>236</v>
      </c>
      <c r="B31" t="s">
        <v>926</v>
      </c>
      <c r="C31" s="1">
        <v>0.92023513959039149</v>
      </c>
    </row>
    <row r="32" spans="1:3" x14ac:dyDescent="0.2">
      <c r="A32" t="s">
        <v>154</v>
      </c>
      <c r="B32" t="s">
        <v>885</v>
      </c>
      <c r="C32" s="1">
        <v>0.97532429532819676</v>
      </c>
    </row>
    <row r="33" spans="1:3" x14ac:dyDescent="0.2">
      <c r="A33" t="s">
        <v>152</v>
      </c>
      <c r="B33" t="s">
        <v>890</v>
      </c>
      <c r="C33" s="1">
        <v>0.98762370848303271</v>
      </c>
    </row>
    <row r="34" spans="1:3" x14ac:dyDescent="0.2">
      <c r="A34" t="s">
        <v>238</v>
      </c>
      <c r="B34" t="s">
        <v>927</v>
      </c>
      <c r="C34" s="1">
        <v>1</v>
      </c>
    </row>
    <row r="35" spans="1:3" x14ac:dyDescent="0.2">
      <c r="A35" t="s">
        <v>245</v>
      </c>
      <c r="B35" t="s">
        <v>928</v>
      </c>
      <c r="C35" s="1">
        <v>0.86546791093861641</v>
      </c>
    </row>
    <row r="36" spans="1:3" x14ac:dyDescent="0.2">
      <c r="A36" t="s">
        <v>101</v>
      </c>
      <c r="B36" t="s">
        <v>849</v>
      </c>
      <c r="C36" s="1">
        <v>0.945000945000945</v>
      </c>
    </row>
    <row r="37" spans="1:3" x14ac:dyDescent="0.2">
      <c r="A37" t="s">
        <v>20</v>
      </c>
      <c r="B37" t="s">
        <v>929</v>
      </c>
      <c r="C37" s="1">
        <v>1</v>
      </c>
    </row>
    <row r="38" spans="1:3" x14ac:dyDescent="0.2">
      <c r="A38" t="s">
        <v>131</v>
      </c>
      <c r="B38" t="s">
        <v>930</v>
      </c>
      <c r="C38" s="1">
        <v>0.98974621897346449</v>
      </c>
    </row>
    <row r="39" spans="1:3" x14ac:dyDescent="0.2">
      <c r="A39" t="s">
        <v>195</v>
      </c>
      <c r="B39" t="s">
        <v>931</v>
      </c>
      <c r="C39" s="1">
        <v>0.97817570765552087</v>
      </c>
    </row>
    <row r="40" spans="1:3" x14ac:dyDescent="0.2">
      <c r="A40" t="s">
        <v>283</v>
      </c>
      <c r="B40" t="s">
        <v>832</v>
      </c>
      <c r="C40" s="1">
        <v>1</v>
      </c>
    </row>
    <row r="41" spans="1:3" x14ac:dyDescent="0.2">
      <c r="A41" t="s">
        <v>267</v>
      </c>
      <c r="B41" t="s">
        <v>932</v>
      </c>
      <c r="C41" s="1">
        <v>1</v>
      </c>
    </row>
    <row r="42" spans="1:3" x14ac:dyDescent="0.2">
      <c r="A42" t="s">
        <v>287</v>
      </c>
      <c r="B42" t="s">
        <v>878</v>
      </c>
      <c r="C42" s="1">
        <v>1</v>
      </c>
    </row>
    <row r="43" spans="1:3" x14ac:dyDescent="0.2">
      <c r="A43" t="s">
        <v>252</v>
      </c>
      <c r="B43" t="s">
        <v>867</v>
      </c>
      <c r="C43" s="1">
        <v>0.97644639598896554</v>
      </c>
    </row>
    <row r="44" spans="1:3" x14ac:dyDescent="0.2">
      <c r="A44" t="s">
        <v>269</v>
      </c>
      <c r="B44" t="s">
        <v>933</v>
      </c>
      <c r="C44" s="1">
        <v>1</v>
      </c>
    </row>
    <row r="45" spans="1:3" x14ac:dyDescent="0.2">
      <c r="A45" t="s">
        <v>248</v>
      </c>
      <c r="B45" t="s">
        <v>847</v>
      </c>
      <c r="C45" s="1">
        <v>0.8768690014488143</v>
      </c>
    </row>
    <row r="46" spans="1:3" x14ac:dyDescent="0.2">
      <c r="A46" t="s">
        <v>205</v>
      </c>
      <c r="B46" t="s">
        <v>848</v>
      </c>
      <c r="C46" s="1">
        <v>0.98787719303473909</v>
      </c>
    </row>
    <row r="47" spans="1:3" x14ac:dyDescent="0.2">
      <c r="A47" t="s">
        <v>210</v>
      </c>
      <c r="B47" t="s">
        <v>934</v>
      </c>
      <c r="C47" s="1">
        <v>1</v>
      </c>
    </row>
    <row r="48" spans="1:3" x14ac:dyDescent="0.2">
      <c r="A48" t="s">
        <v>90</v>
      </c>
      <c r="B48" t="s">
        <v>935</v>
      </c>
      <c r="C48" s="1">
        <v>0.95794616342561556</v>
      </c>
    </row>
    <row r="49" spans="1:3" x14ac:dyDescent="0.2">
      <c r="A49" t="s">
        <v>75</v>
      </c>
      <c r="B49" t="s">
        <v>882</v>
      </c>
      <c r="C49" s="1">
        <v>0.95969289827255289</v>
      </c>
    </row>
    <row r="50" spans="1:3" x14ac:dyDescent="0.2">
      <c r="A50" t="s">
        <v>96</v>
      </c>
      <c r="B50" t="s">
        <v>936</v>
      </c>
      <c r="C50" s="1">
        <v>0.9297445946712124</v>
      </c>
    </row>
    <row r="51" spans="1:3" x14ac:dyDescent="0.2">
      <c r="A51" t="s">
        <v>35</v>
      </c>
      <c r="B51" t="s">
        <v>937</v>
      </c>
      <c r="C51" s="1">
        <v>1</v>
      </c>
    </row>
    <row r="52" spans="1:3" x14ac:dyDescent="0.2">
      <c r="A52" t="s">
        <v>158</v>
      </c>
      <c r="B52" t="s">
        <v>858</v>
      </c>
      <c r="C52" s="1">
        <v>0.9352787130564908</v>
      </c>
    </row>
    <row r="53" spans="1:3" x14ac:dyDescent="0.2">
      <c r="A53" t="s">
        <v>63</v>
      </c>
      <c r="B53" t="s">
        <v>407</v>
      </c>
      <c r="C53" s="1">
        <v>1</v>
      </c>
    </row>
    <row r="54" spans="1:3" x14ac:dyDescent="0.2">
      <c r="A54" t="s">
        <v>185</v>
      </c>
      <c r="B54" t="s">
        <v>866</v>
      </c>
      <c r="C54" s="1">
        <v>0.91429914453731675</v>
      </c>
    </row>
    <row r="55" spans="1:3" x14ac:dyDescent="0.2">
      <c r="A55" t="s">
        <v>227</v>
      </c>
      <c r="B55" t="s">
        <v>938</v>
      </c>
      <c r="C55" s="1">
        <v>0.8016115499636679</v>
      </c>
    </row>
    <row r="56" spans="1:3" x14ac:dyDescent="0.2">
      <c r="A56" t="s">
        <v>162</v>
      </c>
      <c r="B56" t="s">
        <v>806</v>
      </c>
      <c r="C56" s="1">
        <v>0.9888724264086648</v>
      </c>
    </row>
    <row r="57" spans="1:3" x14ac:dyDescent="0.2">
      <c r="A57" t="s">
        <v>48</v>
      </c>
      <c r="B57" t="s">
        <v>939</v>
      </c>
      <c r="C57" s="1">
        <v>1</v>
      </c>
    </row>
    <row r="58" spans="1:3" x14ac:dyDescent="0.2">
      <c r="A58" t="s">
        <v>242</v>
      </c>
      <c r="B58" t="s">
        <v>940</v>
      </c>
      <c r="C58" s="1">
        <v>1</v>
      </c>
    </row>
    <row r="59" spans="1:3" x14ac:dyDescent="0.2">
      <c r="A59" t="s">
        <v>193</v>
      </c>
      <c r="B59" t="s">
        <v>895</v>
      </c>
      <c r="C59" s="1">
        <v>0.98541584548679539</v>
      </c>
    </row>
    <row r="60" spans="1:3" x14ac:dyDescent="0.2">
      <c r="A60" t="s">
        <v>265</v>
      </c>
      <c r="B60" t="s">
        <v>941</v>
      </c>
      <c r="C60" s="1">
        <v>0.84338365522476177</v>
      </c>
    </row>
    <row r="61" spans="1:3" x14ac:dyDescent="0.2">
      <c r="A61" t="s">
        <v>239</v>
      </c>
      <c r="B61" t="s">
        <v>942</v>
      </c>
      <c r="C61" s="1">
        <v>1</v>
      </c>
    </row>
    <row r="62" spans="1:3" x14ac:dyDescent="0.2">
      <c r="A62" t="s">
        <v>295</v>
      </c>
      <c r="B62" t="s">
        <v>943</v>
      </c>
      <c r="C62" s="1">
        <v>1</v>
      </c>
    </row>
    <row r="63" spans="1:3" x14ac:dyDescent="0.2">
      <c r="A63" t="s">
        <v>59</v>
      </c>
      <c r="B63" t="s">
        <v>944</v>
      </c>
      <c r="C63" s="1">
        <v>1</v>
      </c>
    </row>
    <row r="64" spans="1:3" x14ac:dyDescent="0.2">
      <c r="A64" t="s">
        <v>127</v>
      </c>
      <c r="B64" t="s">
        <v>945</v>
      </c>
      <c r="C64" s="1">
        <v>0.71214926648625554</v>
      </c>
    </row>
    <row r="65" spans="1:3" x14ac:dyDescent="0.2">
      <c r="A65" t="s">
        <v>199</v>
      </c>
      <c r="B65" t="s">
        <v>830</v>
      </c>
      <c r="C65" s="1">
        <v>0.83832515898473126</v>
      </c>
    </row>
    <row r="66" spans="1:3" x14ac:dyDescent="0.2">
      <c r="A66" t="s">
        <v>219</v>
      </c>
      <c r="B66" t="s">
        <v>946</v>
      </c>
      <c r="C66" s="1">
        <v>1</v>
      </c>
    </row>
    <row r="67" spans="1:3" x14ac:dyDescent="0.2">
      <c r="A67" t="s">
        <v>798</v>
      </c>
      <c r="B67" t="s">
        <v>854</v>
      </c>
      <c r="C67" s="1">
        <v>0.93318402388951094</v>
      </c>
    </row>
    <row r="68" spans="1:3" x14ac:dyDescent="0.2">
      <c r="A68" t="s">
        <v>129</v>
      </c>
      <c r="B68" t="s">
        <v>886</v>
      </c>
      <c r="C68" s="1">
        <v>0.95283468318246778</v>
      </c>
    </row>
    <row r="69" spans="1:3" x14ac:dyDescent="0.2">
      <c r="A69" t="s">
        <v>87</v>
      </c>
      <c r="B69" t="s">
        <v>947</v>
      </c>
      <c r="C69" s="1">
        <v>1</v>
      </c>
    </row>
    <row r="70" spans="1:3" x14ac:dyDescent="0.2">
      <c r="A70" t="s">
        <v>288</v>
      </c>
      <c r="B70" t="s">
        <v>879</v>
      </c>
      <c r="C70" s="1">
        <v>0.9723842862699339</v>
      </c>
    </row>
    <row r="71" spans="1:3" x14ac:dyDescent="0.2">
      <c r="A71" t="s">
        <v>29</v>
      </c>
      <c r="B71" t="s">
        <v>948</v>
      </c>
      <c r="C71" s="1">
        <v>1</v>
      </c>
    </row>
    <row r="72" spans="1:3" x14ac:dyDescent="0.2">
      <c r="A72" t="s">
        <v>105</v>
      </c>
      <c r="B72" t="s">
        <v>831</v>
      </c>
      <c r="C72" s="1">
        <v>0.89408577639916664</v>
      </c>
    </row>
    <row r="73" spans="1:3" x14ac:dyDescent="0.2">
      <c r="A73" t="s">
        <v>79</v>
      </c>
      <c r="B73" t="s">
        <v>901</v>
      </c>
      <c r="C73" s="1">
        <v>1</v>
      </c>
    </row>
    <row r="74" spans="1:3" x14ac:dyDescent="0.2">
      <c r="A74" t="s">
        <v>799</v>
      </c>
      <c r="B74" t="s">
        <v>757</v>
      </c>
      <c r="C74" s="1">
        <v>0.93318402388951105</v>
      </c>
    </row>
    <row r="75" spans="1:3" x14ac:dyDescent="0.2">
      <c r="A75" t="s">
        <v>800</v>
      </c>
      <c r="B75" t="s">
        <v>758</v>
      </c>
      <c r="C75" s="1">
        <v>0.93318402388951105</v>
      </c>
    </row>
    <row r="76" spans="1:3" x14ac:dyDescent="0.2">
      <c r="A76" t="s">
        <v>143</v>
      </c>
      <c r="B76" t="s">
        <v>949</v>
      </c>
      <c r="C76" s="1">
        <v>1</v>
      </c>
    </row>
    <row r="77" spans="1:3" x14ac:dyDescent="0.2">
      <c r="A77" t="s">
        <v>216</v>
      </c>
      <c r="B77" t="s">
        <v>950</v>
      </c>
      <c r="C77" s="1">
        <v>1</v>
      </c>
    </row>
    <row r="78" spans="1:3" x14ac:dyDescent="0.2">
      <c r="A78" t="s">
        <v>44</v>
      </c>
      <c r="B78" t="s">
        <v>951</v>
      </c>
      <c r="C78" s="1">
        <v>0.85379530483501831</v>
      </c>
    </row>
    <row r="79" spans="1:3" x14ac:dyDescent="0.2">
      <c r="A79" t="s">
        <v>104</v>
      </c>
      <c r="B79" t="s">
        <v>952</v>
      </c>
      <c r="C79" s="1">
        <v>0.8501631890031921</v>
      </c>
    </row>
    <row r="80" spans="1:3" x14ac:dyDescent="0.2">
      <c r="A80" t="s">
        <v>273</v>
      </c>
      <c r="B80" t="s">
        <v>953</v>
      </c>
      <c r="C80" s="1">
        <v>0.96803196340470388</v>
      </c>
    </row>
    <row r="81" spans="1:3" x14ac:dyDescent="0.2">
      <c r="A81" t="s">
        <v>201</v>
      </c>
      <c r="B81" t="s">
        <v>954</v>
      </c>
      <c r="C81" s="1">
        <v>0.8421159373610605</v>
      </c>
    </row>
    <row r="82" spans="1:3" x14ac:dyDescent="0.2">
      <c r="A82" t="s">
        <v>25</v>
      </c>
      <c r="B82" t="s">
        <v>955</v>
      </c>
      <c r="C82" s="1">
        <v>1</v>
      </c>
    </row>
    <row r="83" spans="1:3" x14ac:dyDescent="0.2">
      <c r="A83" t="s">
        <v>197</v>
      </c>
      <c r="B83" t="s">
        <v>956</v>
      </c>
      <c r="C83" s="1">
        <v>0.91418204031404871</v>
      </c>
    </row>
    <row r="84" spans="1:3" x14ac:dyDescent="0.2">
      <c r="A84" t="s">
        <v>237</v>
      </c>
      <c r="B84" t="s">
        <v>957</v>
      </c>
      <c r="C84" s="1">
        <v>1</v>
      </c>
    </row>
    <row r="85" spans="1:3" x14ac:dyDescent="0.2">
      <c r="A85" t="s">
        <v>285</v>
      </c>
      <c r="B85" t="s">
        <v>958</v>
      </c>
      <c r="C85" s="1">
        <v>0.94330723516649384</v>
      </c>
    </row>
    <row r="86" spans="1:3" x14ac:dyDescent="0.2">
      <c r="A86" t="s">
        <v>136</v>
      </c>
      <c r="B86" t="s">
        <v>959</v>
      </c>
      <c r="C86" s="1">
        <v>1</v>
      </c>
    </row>
    <row r="87" spans="1:3" x14ac:dyDescent="0.2">
      <c r="A87" t="s">
        <v>139</v>
      </c>
      <c r="B87" t="s">
        <v>864</v>
      </c>
      <c r="C87" s="1">
        <v>0.96034209320116404</v>
      </c>
    </row>
    <row r="88" spans="1:3" x14ac:dyDescent="0.2">
      <c r="A88" t="s">
        <v>81</v>
      </c>
      <c r="B88" t="s">
        <v>960</v>
      </c>
      <c r="C88" s="1">
        <v>1</v>
      </c>
    </row>
    <row r="89" spans="1:3" x14ac:dyDescent="0.2">
      <c r="A89" t="s">
        <v>298</v>
      </c>
      <c r="B89" t="s">
        <v>961</v>
      </c>
      <c r="C89" s="1">
        <v>0.97807994065023474</v>
      </c>
    </row>
    <row r="90" spans="1:3" x14ac:dyDescent="0.2">
      <c r="A90" t="s">
        <v>302</v>
      </c>
      <c r="B90" t="s">
        <v>962</v>
      </c>
      <c r="C90" s="1">
        <v>1</v>
      </c>
    </row>
    <row r="91" spans="1:3" x14ac:dyDescent="0.2">
      <c r="A91" t="s">
        <v>228</v>
      </c>
      <c r="B91" t="s">
        <v>963</v>
      </c>
      <c r="C91" s="1">
        <v>0.99810560922580915</v>
      </c>
    </row>
    <row r="92" spans="1:3" x14ac:dyDescent="0.2">
      <c r="A92" t="s">
        <v>164</v>
      </c>
      <c r="B92" t="s">
        <v>964</v>
      </c>
      <c r="C92" s="1">
        <v>1</v>
      </c>
    </row>
    <row r="93" spans="1:3" x14ac:dyDescent="0.2">
      <c r="A93" t="s">
        <v>232</v>
      </c>
      <c r="B93" t="s">
        <v>839</v>
      </c>
      <c r="C93" s="1">
        <v>0.91282519397535367</v>
      </c>
    </row>
    <row r="94" spans="1:3" x14ac:dyDescent="0.2">
      <c r="A94" t="s">
        <v>42</v>
      </c>
      <c r="B94" t="s">
        <v>889</v>
      </c>
      <c r="C94" s="1">
        <v>0.94473311289560691</v>
      </c>
    </row>
    <row r="95" spans="1:3" x14ac:dyDescent="0.2">
      <c r="A95" t="s">
        <v>261</v>
      </c>
      <c r="B95" t="s">
        <v>887</v>
      </c>
      <c r="C95" s="1">
        <v>0.96200096200096197</v>
      </c>
    </row>
    <row r="96" spans="1:3" x14ac:dyDescent="0.2">
      <c r="A96" t="s">
        <v>161</v>
      </c>
      <c r="B96" t="s">
        <v>874</v>
      </c>
      <c r="C96" s="1">
        <v>0.95721259691777549</v>
      </c>
    </row>
    <row r="97" spans="1:3" x14ac:dyDescent="0.2">
      <c r="A97" t="s">
        <v>301</v>
      </c>
      <c r="B97" t="s">
        <v>965</v>
      </c>
      <c r="C97" s="1">
        <v>1</v>
      </c>
    </row>
    <row r="98" spans="1:3" x14ac:dyDescent="0.2">
      <c r="A98" t="s">
        <v>107</v>
      </c>
      <c r="B98" t="s">
        <v>966</v>
      </c>
      <c r="C98" s="1">
        <v>0.89354631797605233</v>
      </c>
    </row>
    <row r="99" spans="1:3" x14ac:dyDescent="0.2">
      <c r="A99" t="s">
        <v>40</v>
      </c>
      <c r="B99" t="s">
        <v>967</v>
      </c>
      <c r="C99" s="1">
        <v>0.96827951356279329</v>
      </c>
    </row>
    <row r="100" spans="1:3" x14ac:dyDescent="0.2">
      <c r="A100" t="s">
        <v>169</v>
      </c>
      <c r="B100" t="s">
        <v>860</v>
      </c>
      <c r="C100" s="1">
        <v>0.9333582228859435</v>
      </c>
    </row>
    <row r="101" spans="1:3" x14ac:dyDescent="0.2">
      <c r="A101" t="s">
        <v>83</v>
      </c>
      <c r="B101" t="s">
        <v>968</v>
      </c>
      <c r="C101" s="1">
        <v>0.96107640557424312</v>
      </c>
    </row>
    <row r="102" spans="1:3" x14ac:dyDescent="0.2">
      <c r="A102" t="s">
        <v>222</v>
      </c>
      <c r="B102" t="s">
        <v>969</v>
      </c>
      <c r="C102" s="1">
        <v>0.78970228223959582</v>
      </c>
    </row>
    <row r="103" spans="1:3" x14ac:dyDescent="0.2">
      <c r="A103" t="s">
        <v>117</v>
      </c>
      <c r="B103" t="s">
        <v>815</v>
      </c>
      <c r="C103" s="1">
        <v>0.78445498457343532</v>
      </c>
    </row>
    <row r="104" spans="1:3" x14ac:dyDescent="0.2">
      <c r="A104" t="s">
        <v>70</v>
      </c>
      <c r="B104" t="s">
        <v>970</v>
      </c>
      <c r="C104" s="1">
        <v>0.93685591156080195</v>
      </c>
    </row>
    <row r="105" spans="1:3" x14ac:dyDescent="0.2">
      <c r="A105" t="s">
        <v>62</v>
      </c>
      <c r="B105" t="s">
        <v>881</v>
      </c>
      <c r="C105" s="1">
        <v>0.9762764814995607</v>
      </c>
    </row>
    <row r="106" spans="1:3" x14ac:dyDescent="0.2">
      <c r="A106" t="s">
        <v>55</v>
      </c>
      <c r="B106" t="s">
        <v>971</v>
      </c>
      <c r="C106" s="1">
        <v>1</v>
      </c>
    </row>
    <row r="107" spans="1:3" x14ac:dyDescent="0.2">
      <c r="A107" t="s">
        <v>22</v>
      </c>
      <c r="B107" t="s">
        <v>972</v>
      </c>
      <c r="C107" s="1">
        <v>0.97166457927001959</v>
      </c>
    </row>
    <row r="108" spans="1:3" x14ac:dyDescent="0.2">
      <c r="A108" t="s">
        <v>120</v>
      </c>
      <c r="B108" t="s">
        <v>973</v>
      </c>
      <c r="C108" s="1">
        <v>0.964734483005243</v>
      </c>
    </row>
    <row r="109" spans="1:3" x14ac:dyDescent="0.2">
      <c r="A109" t="s">
        <v>255</v>
      </c>
      <c r="B109" t="s">
        <v>875</v>
      </c>
      <c r="C109" s="1">
        <v>0.95492742551566068</v>
      </c>
    </row>
    <row r="110" spans="1:3" x14ac:dyDescent="0.2">
      <c r="A110" t="s">
        <v>24</v>
      </c>
      <c r="B110" t="s">
        <v>974</v>
      </c>
      <c r="C110" s="1">
        <v>1</v>
      </c>
    </row>
    <row r="111" spans="1:3" x14ac:dyDescent="0.2">
      <c r="A111" t="s">
        <v>130</v>
      </c>
      <c r="B111" t="s">
        <v>975</v>
      </c>
      <c r="C111" s="1">
        <v>0.96723002700654126</v>
      </c>
    </row>
    <row r="112" spans="1:3" x14ac:dyDescent="0.2">
      <c r="A112" t="s">
        <v>137</v>
      </c>
      <c r="B112" t="s">
        <v>863</v>
      </c>
      <c r="C112" s="1" t="e">
        <v>#N/A</v>
      </c>
    </row>
    <row r="113" spans="1:3" x14ac:dyDescent="0.2">
      <c r="A113" t="s">
        <v>209</v>
      </c>
      <c r="B113" t="s">
        <v>976</v>
      </c>
      <c r="C113" s="1">
        <v>0.62636384421243485</v>
      </c>
    </row>
    <row r="114" spans="1:3" x14ac:dyDescent="0.2">
      <c r="A114" t="s">
        <v>279</v>
      </c>
      <c r="B114" t="s">
        <v>888</v>
      </c>
      <c r="C114" s="1">
        <v>0.96599690880989175</v>
      </c>
    </row>
    <row r="115" spans="1:3" x14ac:dyDescent="0.2">
      <c r="A115" t="s">
        <v>30</v>
      </c>
      <c r="B115" t="s">
        <v>977</v>
      </c>
      <c r="C115" s="1">
        <v>1</v>
      </c>
    </row>
    <row r="116" spans="1:3" x14ac:dyDescent="0.2">
      <c r="A116" t="s">
        <v>217</v>
      </c>
      <c r="B116" t="s">
        <v>978</v>
      </c>
      <c r="C116" s="1">
        <v>1</v>
      </c>
    </row>
    <row r="117" spans="1:3" x14ac:dyDescent="0.2">
      <c r="A117" t="s">
        <v>119</v>
      </c>
      <c r="B117" t="s">
        <v>979</v>
      </c>
      <c r="C117" s="1">
        <v>1</v>
      </c>
    </row>
    <row r="118" spans="1:3" x14ac:dyDescent="0.2">
      <c r="A118" t="s">
        <v>225</v>
      </c>
      <c r="B118" t="s">
        <v>980</v>
      </c>
      <c r="C118" s="1">
        <v>1</v>
      </c>
    </row>
    <row r="119" spans="1:3" x14ac:dyDescent="0.2">
      <c r="A119" t="s">
        <v>280</v>
      </c>
      <c r="B119" t="s">
        <v>981</v>
      </c>
      <c r="C119" s="1">
        <v>0.88044141491220329</v>
      </c>
    </row>
    <row r="120" spans="1:3" x14ac:dyDescent="0.2">
      <c r="A120" t="s">
        <v>240</v>
      </c>
      <c r="B120" t="s">
        <v>819</v>
      </c>
      <c r="C120" s="1">
        <v>1</v>
      </c>
    </row>
    <row r="121" spans="1:3" x14ac:dyDescent="0.2">
      <c r="A121" t="s">
        <v>18</v>
      </c>
      <c r="B121" t="s">
        <v>897</v>
      </c>
      <c r="C121" s="1">
        <v>0.94795715233671429</v>
      </c>
    </row>
    <row r="122" spans="1:3" x14ac:dyDescent="0.2">
      <c r="A122" t="s">
        <v>50</v>
      </c>
      <c r="B122" t="s">
        <v>982</v>
      </c>
      <c r="C122" s="1">
        <v>0.93575573964772885</v>
      </c>
    </row>
    <row r="123" spans="1:3" x14ac:dyDescent="0.2">
      <c r="A123" t="s">
        <v>203</v>
      </c>
      <c r="B123" t="s">
        <v>983</v>
      </c>
      <c r="C123" s="1">
        <v>0.90009000900090019</v>
      </c>
    </row>
    <row r="124" spans="1:3" x14ac:dyDescent="0.2">
      <c r="A124" t="s">
        <v>141</v>
      </c>
      <c r="B124" t="s">
        <v>984</v>
      </c>
      <c r="C124" s="1" t="e">
        <v>#N/A</v>
      </c>
    </row>
    <row r="125" spans="1:3" x14ac:dyDescent="0.2">
      <c r="A125" t="s">
        <v>275</v>
      </c>
      <c r="B125" t="s">
        <v>985</v>
      </c>
      <c r="C125" s="1">
        <v>1</v>
      </c>
    </row>
    <row r="126" spans="1:3" x14ac:dyDescent="0.2">
      <c r="A126" t="s">
        <v>297</v>
      </c>
      <c r="B126" t="s">
        <v>986</v>
      </c>
      <c r="C126" s="1">
        <v>1</v>
      </c>
    </row>
    <row r="127" spans="1:3" x14ac:dyDescent="0.2">
      <c r="A127" t="s">
        <v>60</v>
      </c>
      <c r="B127" t="s">
        <v>987</v>
      </c>
      <c r="C127" s="1">
        <v>0.97637180238234722</v>
      </c>
    </row>
    <row r="128" spans="1:3" x14ac:dyDescent="0.2">
      <c r="A128" t="s">
        <v>28</v>
      </c>
      <c r="B128" t="s">
        <v>988</v>
      </c>
      <c r="C128" s="1">
        <v>1</v>
      </c>
    </row>
    <row r="129" spans="1:3" x14ac:dyDescent="0.2">
      <c r="A129" t="s">
        <v>166</v>
      </c>
      <c r="B129" t="s">
        <v>899</v>
      </c>
      <c r="C129" s="1">
        <v>0.67954007156454255</v>
      </c>
    </row>
    <row r="130" spans="1:3" x14ac:dyDescent="0.2">
      <c r="A130" t="s">
        <v>253</v>
      </c>
      <c r="B130" t="s">
        <v>813</v>
      </c>
      <c r="C130" s="1">
        <v>1</v>
      </c>
    </row>
    <row r="131" spans="1:3" x14ac:dyDescent="0.2">
      <c r="A131" t="s">
        <v>221</v>
      </c>
      <c r="B131" t="s">
        <v>989</v>
      </c>
      <c r="C131" s="1">
        <v>0.95666315890175069</v>
      </c>
    </row>
    <row r="132" spans="1:3" x14ac:dyDescent="0.2">
      <c r="A132" t="s">
        <v>85</v>
      </c>
      <c r="B132" t="s">
        <v>904</v>
      </c>
      <c r="C132" s="1">
        <v>0.95547487101089235</v>
      </c>
    </row>
    <row r="133" spans="1:3" x14ac:dyDescent="0.2">
      <c r="A133" t="s">
        <v>235</v>
      </c>
      <c r="B133" t="s">
        <v>818</v>
      </c>
      <c r="C133" s="1">
        <v>0.82470529064385456</v>
      </c>
    </row>
    <row r="134" spans="1:3" x14ac:dyDescent="0.2">
      <c r="A134" t="s">
        <v>234</v>
      </c>
      <c r="B134" t="s">
        <v>990</v>
      </c>
      <c r="C134" s="1">
        <v>0.98376853994606528</v>
      </c>
    </row>
    <row r="135" spans="1:3" x14ac:dyDescent="0.2">
      <c r="A135" t="s">
        <v>106</v>
      </c>
      <c r="B135" t="s">
        <v>991</v>
      </c>
      <c r="C135" s="1">
        <v>0.72214627846541235</v>
      </c>
    </row>
    <row r="136" spans="1:3" x14ac:dyDescent="0.2">
      <c r="A136" t="s">
        <v>276</v>
      </c>
      <c r="B136" t="s">
        <v>992</v>
      </c>
      <c r="C136" s="1">
        <v>1</v>
      </c>
    </row>
    <row r="137" spans="1:3" x14ac:dyDescent="0.2">
      <c r="A137" t="s">
        <v>175</v>
      </c>
      <c r="B137" t="s">
        <v>840</v>
      </c>
      <c r="C137" s="1">
        <v>1</v>
      </c>
    </row>
    <row r="138" spans="1:3" x14ac:dyDescent="0.2">
      <c r="A138" t="s">
        <v>214</v>
      </c>
      <c r="B138" t="s">
        <v>993</v>
      </c>
      <c r="C138" s="1">
        <v>1</v>
      </c>
    </row>
    <row r="139" spans="1:3" x14ac:dyDescent="0.2">
      <c r="A139" t="s">
        <v>223</v>
      </c>
      <c r="B139" t="s">
        <v>994</v>
      </c>
      <c r="C139" s="1">
        <v>0.78439219738339483</v>
      </c>
    </row>
    <row r="140" spans="1:3" x14ac:dyDescent="0.2">
      <c r="A140" t="s">
        <v>86</v>
      </c>
      <c r="B140" t="s">
        <v>995</v>
      </c>
      <c r="C140" s="1">
        <v>1</v>
      </c>
    </row>
    <row r="141" spans="1:3" x14ac:dyDescent="0.2">
      <c r="A141" t="s">
        <v>145</v>
      </c>
      <c r="B141" t="s">
        <v>996</v>
      </c>
      <c r="C141" s="1">
        <v>1</v>
      </c>
    </row>
    <row r="142" spans="1:3" x14ac:dyDescent="0.2">
      <c r="A142" t="s">
        <v>78</v>
      </c>
      <c r="B142" t="s">
        <v>821</v>
      </c>
      <c r="C142" s="1">
        <v>0.95138685581264448</v>
      </c>
    </row>
    <row r="143" spans="1:3" x14ac:dyDescent="0.2">
      <c r="A143" t="s">
        <v>144</v>
      </c>
      <c r="B143" t="s">
        <v>997</v>
      </c>
      <c r="C143" s="1">
        <v>1</v>
      </c>
    </row>
    <row r="144" spans="1:3" x14ac:dyDescent="0.2">
      <c r="A144" t="s">
        <v>306</v>
      </c>
      <c r="B144" t="s">
        <v>828</v>
      </c>
      <c r="C144" s="1">
        <v>1</v>
      </c>
    </row>
    <row r="145" spans="1:3" x14ac:dyDescent="0.2">
      <c r="A145" t="s">
        <v>278</v>
      </c>
      <c r="B145" t="s">
        <v>817</v>
      </c>
      <c r="C145" s="1">
        <v>0.74359375487573909</v>
      </c>
    </row>
    <row r="146" spans="1:3" x14ac:dyDescent="0.2">
      <c r="A146" t="s">
        <v>213</v>
      </c>
      <c r="B146" t="s">
        <v>998</v>
      </c>
      <c r="C146" s="1">
        <v>0.97040271712760795</v>
      </c>
    </row>
    <row r="147" spans="1:3" x14ac:dyDescent="0.2">
      <c r="A147" t="s">
        <v>211</v>
      </c>
      <c r="B147" t="s">
        <v>999</v>
      </c>
      <c r="C147" s="1">
        <v>0.92068499331655163</v>
      </c>
    </row>
    <row r="148" spans="1:3" x14ac:dyDescent="0.2">
      <c r="A148" t="s">
        <v>218</v>
      </c>
      <c r="B148" t="s">
        <v>1000</v>
      </c>
      <c r="C148" s="1">
        <v>1</v>
      </c>
    </row>
    <row r="149" spans="1:3" x14ac:dyDescent="0.2">
      <c r="A149" t="s">
        <v>293</v>
      </c>
      <c r="B149" t="s">
        <v>810</v>
      </c>
      <c r="C149" s="1">
        <v>0.89935698471823411</v>
      </c>
    </row>
    <row r="150" spans="1:3" x14ac:dyDescent="0.2">
      <c r="A150" t="s">
        <v>142</v>
      </c>
      <c r="B150" t="s">
        <v>1001</v>
      </c>
      <c r="C150" s="1">
        <v>1</v>
      </c>
    </row>
    <row r="151" spans="1:3" x14ac:dyDescent="0.2">
      <c r="A151" t="s">
        <v>181</v>
      </c>
      <c r="B151" t="s">
        <v>820</v>
      </c>
      <c r="C151" s="1">
        <v>0.9665398908744135</v>
      </c>
    </row>
    <row r="152" spans="1:3" x14ac:dyDescent="0.2">
      <c r="A152" t="s">
        <v>170</v>
      </c>
      <c r="B152" t="s">
        <v>841</v>
      </c>
      <c r="C152" s="1">
        <v>1</v>
      </c>
    </row>
    <row r="153" spans="1:3" x14ac:dyDescent="0.2">
      <c r="A153" t="s">
        <v>184</v>
      </c>
      <c r="B153" t="s">
        <v>1002</v>
      </c>
      <c r="C153" s="1">
        <v>1</v>
      </c>
    </row>
    <row r="154" spans="1:3" x14ac:dyDescent="0.2">
      <c r="A154" t="s">
        <v>233</v>
      </c>
      <c r="B154" t="s">
        <v>1003</v>
      </c>
      <c r="C154" s="1">
        <v>1</v>
      </c>
    </row>
    <row r="155" spans="1:3" x14ac:dyDescent="0.2">
      <c r="A155" t="s">
        <v>277</v>
      </c>
      <c r="B155" t="s">
        <v>1004</v>
      </c>
      <c r="C155" s="1">
        <v>1</v>
      </c>
    </row>
    <row r="156" spans="1:3" x14ac:dyDescent="0.2">
      <c r="A156" t="s">
        <v>84</v>
      </c>
      <c r="B156" t="s">
        <v>1005</v>
      </c>
      <c r="C156" s="1">
        <v>0.91403293483117332</v>
      </c>
    </row>
    <row r="157" spans="1:3" x14ac:dyDescent="0.2">
      <c r="A157" t="s">
        <v>68</v>
      </c>
      <c r="B157" t="s">
        <v>898</v>
      </c>
      <c r="C157" s="1">
        <v>1</v>
      </c>
    </row>
    <row r="158" spans="1:3" x14ac:dyDescent="0.2">
      <c r="A158" t="s">
        <v>124</v>
      </c>
      <c r="B158" t="s">
        <v>845</v>
      </c>
      <c r="C158" s="1">
        <v>0.71930942922933994</v>
      </c>
    </row>
    <row r="159" spans="1:3" x14ac:dyDescent="0.2">
      <c r="A159" t="s">
        <v>168</v>
      </c>
      <c r="B159" t="s">
        <v>1006</v>
      </c>
      <c r="C159" s="1">
        <v>1</v>
      </c>
    </row>
    <row r="160" spans="1:3" x14ac:dyDescent="0.2">
      <c r="A160" t="s">
        <v>183</v>
      </c>
      <c r="B160" t="s">
        <v>1007</v>
      </c>
      <c r="C160" s="1">
        <v>0.94136265281419207</v>
      </c>
    </row>
    <row r="161" spans="1:3" x14ac:dyDescent="0.2">
      <c r="A161" t="s">
        <v>257</v>
      </c>
      <c r="B161" t="s">
        <v>1008</v>
      </c>
      <c r="C161" s="1">
        <v>0.91035046624829508</v>
      </c>
    </row>
    <row r="162" spans="1:3" x14ac:dyDescent="0.2">
      <c r="A162" t="s">
        <v>254</v>
      </c>
      <c r="B162" t="s">
        <v>865</v>
      </c>
      <c r="C162" s="1">
        <v>0.97837784952548679</v>
      </c>
    </row>
    <row r="163" spans="1:3" x14ac:dyDescent="0.2">
      <c r="A163" t="s">
        <v>121</v>
      </c>
      <c r="B163" t="s">
        <v>1009</v>
      </c>
      <c r="C163" s="1">
        <v>1</v>
      </c>
    </row>
    <row r="164" spans="1:3" x14ac:dyDescent="0.2">
      <c r="A164" t="s">
        <v>95</v>
      </c>
      <c r="B164" t="s">
        <v>834</v>
      </c>
      <c r="C164" s="1">
        <v>0.85873213534761716</v>
      </c>
    </row>
    <row r="165" spans="1:3" x14ac:dyDescent="0.2">
      <c r="A165" t="s">
        <v>291</v>
      </c>
      <c r="B165" t="s">
        <v>852</v>
      </c>
      <c r="C165" s="1">
        <v>0.96329833349388305</v>
      </c>
    </row>
    <row r="166" spans="1:3" x14ac:dyDescent="0.2">
      <c r="A166" t="s">
        <v>94</v>
      </c>
      <c r="B166" t="s">
        <v>1010</v>
      </c>
      <c r="C166" s="1">
        <v>0.96511814414265806</v>
      </c>
    </row>
    <row r="167" spans="1:3" x14ac:dyDescent="0.2">
      <c r="A167" t="s">
        <v>178</v>
      </c>
      <c r="B167" t="s">
        <v>1011</v>
      </c>
      <c r="C167" s="1">
        <v>1</v>
      </c>
    </row>
    <row r="168" spans="1:3" x14ac:dyDescent="0.2">
      <c r="A168" t="s">
        <v>93</v>
      </c>
      <c r="B168" t="s">
        <v>1012</v>
      </c>
      <c r="C168" s="1">
        <v>1</v>
      </c>
    </row>
    <row r="169" spans="1:3" x14ac:dyDescent="0.2">
      <c r="A169" t="s">
        <v>159</v>
      </c>
      <c r="B169" t="s">
        <v>891</v>
      </c>
      <c r="C169" s="1">
        <v>0.97456388266250848</v>
      </c>
    </row>
    <row r="170" spans="1:3" x14ac:dyDescent="0.2">
      <c r="A170" t="s">
        <v>172</v>
      </c>
      <c r="B170" t="s">
        <v>814</v>
      </c>
      <c r="C170" s="1">
        <v>1</v>
      </c>
    </row>
    <row r="171" spans="1:3" x14ac:dyDescent="0.2">
      <c r="A171" t="s">
        <v>259</v>
      </c>
      <c r="B171" t="s">
        <v>1013</v>
      </c>
      <c r="C171" s="1">
        <v>0.80559537832800598</v>
      </c>
    </row>
    <row r="172" spans="1:3" x14ac:dyDescent="0.2">
      <c r="A172" t="s">
        <v>171</v>
      </c>
      <c r="B172" t="s">
        <v>1014</v>
      </c>
      <c r="C172" s="1">
        <v>1</v>
      </c>
    </row>
    <row r="173" spans="1:3" x14ac:dyDescent="0.2">
      <c r="A173" t="s">
        <v>150</v>
      </c>
      <c r="B173" t="s">
        <v>1015</v>
      </c>
      <c r="C173" s="1">
        <v>1</v>
      </c>
    </row>
    <row r="174" spans="1:3" x14ac:dyDescent="0.2">
      <c r="A174" t="s">
        <v>244</v>
      </c>
      <c r="B174" t="s">
        <v>1016</v>
      </c>
      <c r="C174" s="1">
        <v>1</v>
      </c>
    </row>
    <row r="175" spans="1:3" x14ac:dyDescent="0.2">
      <c r="A175" t="s">
        <v>202</v>
      </c>
      <c r="B175" t="s">
        <v>1017</v>
      </c>
      <c r="C175" s="1">
        <v>1</v>
      </c>
    </row>
    <row r="176" spans="1:3" x14ac:dyDescent="0.2">
      <c r="A176" t="s">
        <v>231</v>
      </c>
      <c r="B176" t="s">
        <v>1018</v>
      </c>
      <c r="C176" s="1">
        <v>1</v>
      </c>
    </row>
    <row r="177" spans="1:3" x14ac:dyDescent="0.2">
      <c r="A177" t="s">
        <v>64</v>
      </c>
      <c r="B177" t="s">
        <v>868</v>
      </c>
      <c r="C177" s="1">
        <v>0.93923170846247772</v>
      </c>
    </row>
    <row r="178" spans="1:3" x14ac:dyDescent="0.2">
      <c r="A178" t="s">
        <v>56</v>
      </c>
      <c r="B178" t="s">
        <v>1019</v>
      </c>
      <c r="C178" s="1">
        <v>1</v>
      </c>
    </row>
    <row r="179" spans="1:3" x14ac:dyDescent="0.2">
      <c r="A179" t="s">
        <v>177</v>
      </c>
      <c r="B179" t="s">
        <v>892</v>
      </c>
      <c r="C179" s="1">
        <v>0.98998000254704954</v>
      </c>
    </row>
    <row r="180" spans="1:3" x14ac:dyDescent="0.2">
      <c r="A180" t="s">
        <v>194</v>
      </c>
      <c r="B180" t="s">
        <v>1020</v>
      </c>
      <c r="C180" s="1">
        <v>1</v>
      </c>
    </row>
    <row r="181" spans="1:3" x14ac:dyDescent="0.2">
      <c r="A181" t="s">
        <v>17</v>
      </c>
      <c r="B181" t="s">
        <v>1021</v>
      </c>
      <c r="C181" s="1">
        <v>0.99531869983774779</v>
      </c>
    </row>
    <row r="182" spans="1:3" x14ac:dyDescent="0.2">
      <c r="A182" t="s">
        <v>58</v>
      </c>
      <c r="B182" t="s">
        <v>851</v>
      </c>
      <c r="C182" s="1">
        <v>1</v>
      </c>
    </row>
    <row r="183" spans="1:3" x14ac:dyDescent="0.2">
      <c r="A183" t="s">
        <v>67</v>
      </c>
      <c r="B183" t="s">
        <v>833</v>
      </c>
      <c r="C183" s="1">
        <v>0.74290377753792369</v>
      </c>
    </row>
    <row r="184" spans="1:3" x14ac:dyDescent="0.2">
      <c r="A184" t="s">
        <v>174</v>
      </c>
      <c r="B184" t="s">
        <v>857</v>
      </c>
      <c r="C184" s="1">
        <v>0.96497153333976649</v>
      </c>
    </row>
    <row r="185" spans="1:3" x14ac:dyDescent="0.2">
      <c r="A185" t="s">
        <v>23</v>
      </c>
      <c r="B185" t="s">
        <v>862</v>
      </c>
      <c r="C185" s="1">
        <v>0.95057034220532322</v>
      </c>
    </row>
    <row r="186" spans="1:3" x14ac:dyDescent="0.2">
      <c r="A186" t="s">
        <v>151</v>
      </c>
      <c r="B186" t="s">
        <v>1022</v>
      </c>
      <c r="C186" s="1">
        <v>1</v>
      </c>
    </row>
    <row r="187" spans="1:3" x14ac:dyDescent="0.2">
      <c r="A187" t="s">
        <v>196</v>
      </c>
      <c r="B187" t="s">
        <v>838</v>
      </c>
      <c r="C187" s="1">
        <v>0.84402177646109255</v>
      </c>
    </row>
    <row r="188" spans="1:3" x14ac:dyDescent="0.2">
      <c r="A188" t="s">
        <v>167</v>
      </c>
      <c r="B188" t="s">
        <v>1023</v>
      </c>
      <c r="C188" s="1">
        <v>0.95868085514332269</v>
      </c>
    </row>
    <row r="189" spans="1:3" x14ac:dyDescent="0.2">
      <c r="A189" t="s">
        <v>71</v>
      </c>
      <c r="B189" t="s">
        <v>846</v>
      </c>
      <c r="C189" s="1">
        <v>0.95210892126059221</v>
      </c>
    </row>
    <row r="190" spans="1:3" x14ac:dyDescent="0.2">
      <c r="A190" t="s">
        <v>34</v>
      </c>
      <c r="B190" t="s">
        <v>1024</v>
      </c>
      <c r="C190" s="1">
        <v>0.8893400603268411</v>
      </c>
    </row>
    <row r="191" spans="1:3" x14ac:dyDescent="0.2">
      <c r="A191" t="s">
        <v>102</v>
      </c>
      <c r="B191" t="s">
        <v>880</v>
      </c>
      <c r="C191" s="1">
        <v>0.95529231944975157</v>
      </c>
    </row>
    <row r="192" spans="1:3" x14ac:dyDescent="0.2">
      <c r="A192" t="s">
        <v>271</v>
      </c>
      <c r="B192" t="s">
        <v>1025</v>
      </c>
      <c r="C192" s="1">
        <v>1</v>
      </c>
    </row>
    <row r="193" spans="1:3" x14ac:dyDescent="0.2">
      <c r="A193" t="s">
        <v>26</v>
      </c>
      <c r="B193" t="s">
        <v>1026</v>
      </c>
      <c r="C193" s="1">
        <v>1</v>
      </c>
    </row>
    <row r="194" spans="1:3" x14ac:dyDescent="0.2">
      <c r="A194" t="s">
        <v>804</v>
      </c>
      <c r="B194" t="s">
        <v>855</v>
      </c>
      <c r="C194" s="1">
        <v>0.93318402388951094</v>
      </c>
    </row>
    <row r="195" spans="1:3" x14ac:dyDescent="0.2">
      <c r="A195" t="s">
        <v>282</v>
      </c>
      <c r="B195" t="s">
        <v>1027</v>
      </c>
      <c r="C195" s="1">
        <v>1</v>
      </c>
    </row>
    <row r="196" spans="1:3" x14ac:dyDescent="0.2">
      <c r="A196" t="s">
        <v>188</v>
      </c>
      <c r="B196" t="s">
        <v>1028</v>
      </c>
      <c r="C196" s="1">
        <v>0.8534806100245258</v>
      </c>
    </row>
    <row r="197" spans="1:3" x14ac:dyDescent="0.2">
      <c r="A197" t="s">
        <v>98</v>
      </c>
      <c r="B197" t="s">
        <v>1029</v>
      </c>
      <c r="C197" s="1">
        <v>1</v>
      </c>
    </row>
    <row r="198" spans="1:3" x14ac:dyDescent="0.2">
      <c r="A198" t="s">
        <v>100</v>
      </c>
      <c r="B198" t="s">
        <v>871</v>
      </c>
      <c r="C198" s="1">
        <v>0.97799511002444994</v>
      </c>
    </row>
    <row r="199" spans="1:3" x14ac:dyDescent="0.2">
      <c r="A199" t="s">
        <v>38</v>
      </c>
      <c r="B199" t="s">
        <v>1030</v>
      </c>
      <c r="C199" s="1">
        <v>1</v>
      </c>
    </row>
    <row r="200" spans="1:3" x14ac:dyDescent="0.2">
      <c r="A200" t="s">
        <v>89</v>
      </c>
      <c r="B200" t="s">
        <v>1031</v>
      </c>
      <c r="C200" s="1">
        <v>1</v>
      </c>
    </row>
    <row r="201" spans="1:3" x14ac:dyDescent="0.2">
      <c r="A201" t="s">
        <v>73</v>
      </c>
      <c r="B201" t="s">
        <v>825</v>
      </c>
      <c r="C201" s="1">
        <v>1</v>
      </c>
    </row>
    <row r="202" spans="1:3" x14ac:dyDescent="0.2">
      <c r="A202" t="s">
        <v>260</v>
      </c>
      <c r="B202" t="s">
        <v>1032</v>
      </c>
      <c r="C202" s="1">
        <v>1</v>
      </c>
    </row>
    <row r="203" spans="1:3" x14ac:dyDescent="0.2">
      <c r="A203" t="s">
        <v>179</v>
      </c>
      <c r="B203" t="s">
        <v>1033</v>
      </c>
      <c r="C203" s="1">
        <v>0.91209271438416983</v>
      </c>
    </row>
    <row r="204" spans="1:3" x14ac:dyDescent="0.2">
      <c r="A204" t="s">
        <v>156</v>
      </c>
      <c r="B204" t="s">
        <v>812</v>
      </c>
      <c r="C204" s="1">
        <v>1</v>
      </c>
    </row>
    <row r="205" spans="1:3" x14ac:dyDescent="0.2">
      <c r="A205" t="s">
        <v>109</v>
      </c>
      <c r="B205" t="s">
        <v>1034</v>
      </c>
      <c r="C205" s="1">
        <v>0.72383663548069122</v>
      </c>
    </row>
    <row r="206" spans="1:3" x14ac:dyDescent="0.2">
      <c r="A206" t="s">
        <v>66</v>
      </c>
      <c r="B206" t="s">
        <v>900</v>
      </c>
      <c r="C206" s="1">
        <v>1</v>
      </c>
    </row>
    <row r="207" spans="1:3" x14ac:dyDescent="0.2">
      <c r="A207" t="s">
        <v>27</v>
      </c>
      <c r="B207" t="s">
        <v>1035</v>
      </c>
      <c r="C207" s="1">
        <v>1</v>
      </c>
    </row>
    <row r="208" spans="1:3" x14ac:dyDescent="0.2">
      <c r="A208" t="s">
        <v>243</v>
      </c>
      <c r="B208" t="s">
        <v>1036</v>
      </c>
      <c r="C208" s="1">
        <v>1</v>
      </c>
    </row>
    <row r="209" spans="1:3" x14ac:dyDescent="0.2">
      <c r="A209" t="s">
        <v>113</v>
      </c>
      <c r="B209" t="s">
        <v>903</v>
      </c>
      <c r="C209" s="1">
        <v>0.92153770826700598</v>
      </c>
    </row>
    <row r="210" spans="1:3" x14ac:dyDescent="0.2">
      <c r="A210" t="s">
        <v>262</v>
      </c>
      <c r="B210" t="s">
        <v>1037</v>
      </c>
      <c r="C210" s="1">
        <v>1</v>
      </c>
    </row>
    <row r="211" spans="1:3" x14ac:dyDescent="0.2">
      <c r="A211" t="s">
        <v>138</v>
      </c>
      <c r="B211" t="s">
        <v>1038</v>
      </c>
      <c r="C211" s="1">
        <v>0.96758587324625067</v>
      </c>
    </row>
    <row r="212" spans="1:3" x14ac:dyDescent="0.2">
      <c r="A212" t="s">
        <v>289</v>
      </c>
      <c r="B212" t="s">
        <v>873</v>
      </c>
      <c r="C212" s="1">
        <v>0.95822154082023769</v>
      </c>
    </row>
    <row r="213" spans="1:3" x14ac:dyDescent="0.2">
      <c r="A213" t="s">
        <v>77</v>
      </c>
      <c r="B213" t="s">
        <v>1039</v>
      </c>
      <c r="C213" s="1">
        <v>1</v>
      </c>
    </row>
    <row r="214" spans="1:3" x14ac:dyDescent="0.2">
      <c r="A214" t="s">
        <v>204</v>
      </c>
      <c r="B214" t="s">
        <v>1040</v>
      </c>
      <c r="C214" s="1">
        <v>1</v>
      </c>
    </row>
    <row r="215" spans="1:3" x14ac:dyDescent="0.2">
      <c r="A215" t="s">
        <v>103</v>
      </c>
      <c r="B215" t="s">
        <v>1041</v>
      </c>
      <c r="C215" s="1">
        <v>0.72617146221518603</v>
      </c>
    </row>
    <row r="216" spans="1:3" x14ac:dyDescent="0.2">
      <c r="A216" t="s">
        <v>207</v>
      </c>
      <c r="B216" t="s">
        <v>1042</v>
      </c>
      <c r="C216" s="1">
        <v>0.86359121477295331</v>
      </c>
    </row>
    <row r="217" spans="1:3" x14ac:dyDescent="0.2">
      <c r="A217" t="s">
        <v>296</v>
      </c>
      <c r="B217" t="s">
        <v>1043</v>
      </c>
      <c r="C217" s="1">
        <v>1</v>
      </c>
    </row>
    <row r="218" spans="1:3" x14ac:dyDescent="0.2">
      <c r="A218" t="s">
        <v>186</v>
      </c>
      <c r="B218" t="s">
        <v>1044</v>
      </c>
      <c r="C218" s="1">
        <v>0.96685875748763084</v>
      </c>
    </row>
    <row r="219" spans="1:3" x14ac:dyDescent="0.2">
      <c r="A219" t="s">
        <v>36</v>
      </c>
      <c r="B219" t="s">
        <v>837</v>
      </c>
      <c r="C219" s="1">
        <v>0.83799294943979608</v>
      </c>
    </row>
    <row r="220" spans="1:3" x14ac:dyDescent="0.2">
      <c r="A220" t="s">
        <v>165</v>
      </c>
      <c r="B220" t="s">
        <v>1045</v>
      </c>
      <c r="C220" s="1">
        <v>0.98135426889106969</v>
      </c>
    </row>
    <row r="221" spans="1:3" x14ac:dyDescent="0.2">
      <c r="A221" t="s">
        <v>118</v>
      </c>
      <c r="B221" t="s">
        <v>1046</v>
      </c>
      <c r="C221" s="1">
        <v>0.96270608471614605</v>
      </c>
    </row>
    <row r="222" spans="1:3" x14ac:dyDescent="0.2">
      <c r="A222" t="s">
        <v>212</v>
      </c>
      <c r="B222" t="s">
        <v>1047</v>
      </c>
      <c r="C222" s="1">
        <v>1</v>
      </c>
    </row>
    <row r="223" spans="1:3" x14ac:dyDescent="0.2">
      <c r="A223" t="s">
        <v>110</v>
      </c>
      <c r="B223" t="s">
        <v>1048</v>
      </c>
      <c r="C223" s="1">
        <v>1</v>
      </c>
    </row>
    <row r="224" spans="1:3" x14ac:dyDescent="0.2">
      <c r="A224" t="s">
        <v>224</v>
      </c>
      <c r="B224" t="s">
        <v>1049</v>
      </c>
      <c r="C224" s="1">
        <v>0.9402021742417076</v>
      </c>
    </row>
    <row r="225" spans="1:3" x14ac:dyDescent="0.2">
      <c r="A225" t="s">
        <v>116</v>
      </c>
      <c r="B225" t="s">
        <v>823</v>
      </c>
      <c r="C225" s="1">
        <v>0.79517747949953732</v>
      </c>
    </row>
    <row r="226" spans="1:3" x14ac:dyDescent="0.2">
      <c r="A226" t="s">
        <v>76</v>
      </c>
      <c r="B226" t="s">
        <v>1050</v>
      </c>
      <c r="C226" s="1">
        <v>1</v>
      </c>
    </row>
    <row r="227" spans="1:3" x14ac:dyDescent="0.2">
      <c r="A227" t="s">
        <v>180</v>
      </c>
      <c r="B227" t="s">
        <v>1051</v>
      </c>
      <c r="C227" s="1">
        <v>1</v>
      </c>
    </row>
    <row r="228" spans="1:3" x14ac:dyDescent="0.2">
      <c r="A228" t="s">
        <v>126</v>
      </c>
      <c r="B228" t="s">
        <v>835</v>
      </c>
      <c r="C228" s="1">
        <v>0.77677286201342699</v>
      </c>
    </row>
    <row r="229" spans="1:3" x14ac:dyDescent="0.2">
      <c r="A229" t="s">
        <v>97</v>
      </c>
      <c r="B229" t="s">
        <v>893</v>
      </c>
      <c r="C229" s="1">
        <v>0.72912062799636312</v>
      </c>
    </row>
    <row r="230" spans="1:3" x14ac:dyDescent="0.2">
      <c r="A230" t="s">
        <v>163</v>
      </c>
      <c r="B230" t="s">
        <v>902</v>
      </c>
      <c r="C230" s="1">
        <v>0.95687264295480912</v>
      </c>
    </row>
    <row r="231" spans="1:3" x14ac:dyDescent="0.2">
      <c r="A231" t="s">
        <v>230</v>
      </c>
      <c r="B231" t="s">
        <v>1052</v>
      </c>
      <c r="C231" s="1">
        <v>0.94196461386221908</v>
      </c>
    </row>
    <row r="232" spans="1:3" x14ac:dyDescent="0.2">
      <c r="A232" t="s">
        <v>155</v>
      </c>
      <c r="B232" t="s">
        <v>869</v>
      </c>
      <c r="C232" s="1">
        <v>0.96413420748168144</v>
      </c>
    </row>
    <row r="233" spans="1:3" x14ac:dyDescent="0.2">
      <c r="A233" t="s">
        <v>290</v>
      </c>
      <c r="B233" t="s">
        <v>884</v>
      </c>
      <c r="C233" s="1">
        <v>0.9567546880979716</v>
      </c>
    </row>
    <row r="234" spans="1:3" x14ac:dyDescent="0.2">
      <c r="A234" t="s">
        <v>229</v>
      </c>
      <c r="B234" t="s">
        <v>1053</v>
      </c>
      <c r="C234" s="1">
        <v>0.81554706292369328</v>
      </c>
    </row>
    <row r="235" spans="1:3" x14ac:dyDescent="0.2">
      <c r="A235" t="s">
        <v>69</v>
      </c>
      <c r="B235" t="s">
        <v>1054</v>
      </c>
      <c r="C235" s="1">
        <v>1</v>
      </c>
    </row>
    <row r="236" spans="1:3" x14ac:dyDescent="0.2">
      <c r="A236" t="s">
        <v>49</v>
      </c>
      <c r="B236" t="s">
        <v>1055</v>
      </c>
      <c r="C236" s="1">
        <v>1</v>
      </c>
    </row>
    <row r="237" spans="1:3" x14ac:dyDescent="0.2">
      <c r="A237" t="s">
        <v>187</v>
      </c>
      <c r="B237" t="s">
        <v>1056</v>
      </c>
      <c r="C237" s="1">
        <v>0.96550451605748988</v>
      </c>
    </row>
    <row r="238" spans="1:3" x14ac:dyDescent="0.2">
      <c r="A238" t="s">
        <v>286</v>
      </c>
      <c r="B238" t="s">
        <v>836</v>
      </c>
      <c r="C238" s="1">
        <v>0.90244562765093395</v>
      </c>
    </row>
    <row r="239" spans="1:3" x14ac:dyDescent="0.2">
      <c r="A239" t="s">
        <v>215</v>
      </c>
      <c r="B239" t="s">
        <v>1057</v>
      </c>
      <c r="C239" s="1">
        <v>0.99916412954777978</v>
      </c>
    </row>
    <row r="240" spans="1:3" x14ac:dyDescent="0.2">
      <c r="A240" t="s">
        <v>226</v>
      </c>
      <c r="B240" t="s">
        <v>1058</v>
      </c>
      <c r="C240" s="1">
        <v>1</v>
      </c>
    </row>
    <row r="241" spans="1:3" x14ac:dyDescent="0.2">
      <c r="A241" t="s">
        <v>192</v>
      </c>
      <c r="B241" t="s">
        <v>1059</v>
      </c>
      <c r="C241" s="1">
        <v>0.89013477463703738</v>
      </c>
    </row>
    <row r="242" spans="1:3" x14ac:dyDescent="0.2">
      <c r="A242" t="s">
        <v>299</v>
      </c>
      <c r="B242" t="s">
        <v>824</v>
      </c>
      <c r="C242" s="1">
        <v>0.95324686833542449</v>
      </c>
    </row>
    <row r="243" spans="1:3" x14ac:dyDescent="0.2">
      <c r="A243" t="s">
        <v>189</v>
      </c>
      <c r="B243" t="s">
        <v>1060</v>
      </c>
      <c r="C243" s="1">
        <v>0.91552580367334524</v>
      </c>
    </row>
    <row r="244" spans="1:3" x14ac:dyDescent="0.2">
      <c r="A244" t="s">
        <v>88</v>
      </c>
      <c r="B244" t="s">
        <v>829</v>
      </c>
      <c r="C244" s="1">
        <v>1</v>
      </c>
    </row>
    <row r="245" spans="1:3" x14ac:dyDescent="0.2">
      <c r="A245" t="s">
        <v>115</v>
      </c>
      <c r="B245" t="s">
        <v>826</v>
      </c>
      <c r="C245" s="1">
        <v>0.94174105015196219</v>
      </c>
    </row>
    <row r="246" spans="1:3" x14ac:dyDescent="0.2">
      <c r="A246" t="s">
        <v>281</v>
      </c>
      <c r="B246" t="s">
        <v>877</v>
      </c>
      <c r="C246" s="1">
        <v>0.97522917885703142</v>
      </c>
    </row>
    <row r="247" spans="1:3" x14ac:dyDescent="0.2">
      <c r="A247" t="s">
        <v>263</v>
      </c>
      <c r="B247" t="s">
        <v>1061</v>
      </c>
      <c r="C247" s="1">
        <v>1</v>
      </c>
    </row>
    <row r="248" spans="1:3" x14ac:dyDescent="0.2">
      <c r="A248" t="s">
        <v>128</v>
      </c>
      <c r="B248" t="s">
        <v>1062</v>
      </c>
      <c r="C248" s="1">
        <v>1</v>
      </c>
    </row>
    <row r="249" spans="1:3" x14ac:dyDescent="0.2">
      <c r="A249" t="s">
        <v>149</v>
      </c>
      <c r="B249" t="s">
        <v>1063</v>
      </c>
      <c r="C249" s="1">
        <v>0.94926351570305645</v>
      </c>
    </row>
    <row r="250" spans="1:3" x14ac:dyDescent="0.2">
      <c r="A250" t="s">
        <v>176</v>
      </c>
      <c r="B250" t="s">
        <v>809</v>
      </c>
      <c r="C250" s="1">
        <v>1</v>
      </c>
    </row>
    <row r="251" spans="1:3" x14ac:dyDescent="0.2">
      <c r="A251" t="s">
        <v>300</v>
      </c>
      <c r="B251" t="s">
        <v>1064</v>
      </c>
      <c r="C251" s="1">
        <v>1</v>
      </c>
    </row>
    <row r="252" spans="1:3" x14ac:dyDescent="0.2">
      <c r="A252" t="s">
        <v>268</v>
      </c>
      <c r="B252" t="s">
        <v>843</v>
      </c>
      <c r="C252" s="1">
        <v>0.93468519028050423</v>
      </c>
    </row>
    <row r="253" spans="1:3" x14ac:dyDescent="0.2">
      <c r="A253" t="s">
        <v>51</v>
      </c>
      <c r="B253" t="s">
        <v>1065</v>
      </c>
      <c r="C253" s="1">
        <v>1</v>
      </c>
    </row>
    <row r="254" spans="1:3" x14ac:dyDescent="0.2">
      <c r="A254" t="s">
        <v>135</v>
      </c>
      <c r="B254" t="s">
        <v>1066</v>
      </c>
      <c r="C254" s="1">
        <v>1</v>
      </c>
    </row>
    <row r="255" spans="1:3" x14ac:dyDescent="0.2">
      <c r="A255" t="s">
        <v>112</v>
      </c>
      <c r="B255" t="s">
        <v>1067</v>
      </c>
      <c r="C255" s="1">
        <v>0.94659212444575092</v>
      </c>
    </row>
    <row r="256" spans="1:3" x14ac:dyDescent="0.2">
      <c r="A256" t="s">
        <v>258</v>
      </c>
      <c r="B256" t="s">
        <v>827</v>
      </c>
      <c r="C256" s="1">
        <v>0.84781812465425721</v>
      </c>
    </row>
    <row r="257" spans="1:3" x14ac:dyDescent="0.2">
      <c r="A257" t="s">
        <v>292</v>
      </c>
      <c r="B257" t="s">
        <v>1068</v>
      </c>
      <c r="C257" s="1">
        <v>1</v>
      </c>
    </row>
    <row r="258" spans="1:3" x14ac:dyDescent="0.2">
      <c r="A258" t="s">
        <v>191</v>
      </c>
      <c r="B258" t="s">
        <v>1069</v>
      </c>
      <c r="C258" s="1">
        <v>1</v>
      </c>
    </row>
    <row r="259" spans="1:3" x14ac:dyDescent="0.2">
      <c r="A259" t="s">
        <v>247</v>
      </c>
      <c r="B259" t="s">
        <v>859</v>
      </c>
      <c r="C259" s="1">
        <v>0.94688003030016099</v>
      </c>
    </row>
    <row r="260" spans="1:3" x14ac:dyDescent="0.2">
      <c r="A260" t="s">
        <v>39</v>
      </c>
      <c r="B260" t="s">
        <v>1070</v>
      </c>
      <c r="C260" s="1">
        <v>1</v>
      </c>
    </row>
    <row r="261" spans="1:3" x14ac:dyDescent="0.2">
      <c r="A261" t="s">
        <v>108</v>
      </c>
      <c r="B261" t="s">
        <v>1071</v>
      </c>
      <c r="C261" s="1">
        <v>0.97995976800127782</v>
      </c>
    </row>
    <row r="262" spans="1:3" x14ac:dyDescent="0.2">
      <c r="A262" t="s">
        <v>264</v>
      </c>
      <c r="B262" t="s">
        <v>807</v>
      </c>
      <c r="C262" s="1">
        <v>0.79811405596228391</v>
      </c>
    </row>
    <row r="263" spans="1:3" x14ac:dyDescent="0.2">
      <c r="A263" t="s">
        <v>72</v>
      </c>
      <c r="B263" t="s">
        <v>1072</v>
      </c>
      <c r="C263" s="1">
        <v>1</v>
      </c>
    </row>
    <row r="264" spans="1:3" x14ac:dyDescent="0.2">
      <c r="A264" t="s">
        <v>270</v>
      </c>
      <c r="B264" t="s">
        <v>1073</v>
      </c>
      <c r="C264" s="1">
        <v>0.93040565686639376</v>
      </c>
    </row>
    <row r="265" spans="1:3" x14ac:dyDescent="0.2">
      <c r="A265" t="s">
        <v>266</v>
      </c>
      <c r="B265" t="s">
        <v>1074</v>
      </c>
      <c r="C265" s="1">
        <v>0.79177732214793883</v>
      </c>
    </row>
    <row r="266" spans="1:3" x14ac:dyDescent="0.2">
      <c r="A266" t="s">
        <v>304</v>
      </c>
      <c r="B266" t="s">
        <v>876</v>
      </c>
      <c r="C266" s="1">
        <v>1</v>
      </c>
    </row>
    <row r="267" spans="1:3" x14ac:dyDescent="0.2">
      <c r="A267" t="s">
        <v>74</v>
      </c>
      <c r="B267" t="s">
        <v>1075</v>
      </c>
      <c r="C267" s="1">
        <v>0.76905760311397664</v>
      </c>
    </row>
    <row r="268" spans="1:3" x14ac:dyDescent="0.2">
      <c r="A268" t="s">
        <v>43</v>
      </c>
      <c r="B268" t="s">
        <v>1076</v>
      </c>
      <c r="C268" s="1">
        <v>0.87430767582442004</v>
      </c>
    </row>
    <row r="269" spans="1:3" x14ac:dyDescent="0.2">
      <c r="A269" t="s">
        <v>15</v>
      </c>
      <c r="B269" t="s">
        <v>1077</v>
      </c>
      <c r="C269" s="1">
        <v>1</v>
      </c>
    </row>
    <row r="270" spans="1:3" x14ac:dyDescent="0.2">
      <c r="A270" t="s">
        <v>61</v>
      </c>
      <c r="B270" t="s">
        <v>1078</v>
      </c>
      <c r="C270" s="1">
        <v>0.94312930302744502</v>
      </c>
    </row>
    <row r="271" spans="1:3" x14ac:dyDescent="0.2">
      <c r="A271" t="s">
        <v>246</v>
      </c>
      <c r="B271" t="s">
        <v>861</v>
      </c>
      <c r="C271" s="1">
        <v>1</v>
      </c>
    </row>
    <row r="272" spans="1:3" x14ac:dyDescent="0.2">
      <c r="A272" t="s">
        <v>33</v>
      </c>
      <c r="B272" t="s">
        <v>1079</v>
      </c>
      <c r="C272" s="1">
        <v>0.87110292488593222</v>
      </c>
    </row>
    <row r="273" spans="1:3" x14ac:dyDescent="0.2">
      <c r="A273" t="s">
        <v>241</v>
      </c>
      <c r="B273" t="s">
        <v>1080</v>
      </c>
      <c r="C273" s="1">
        <v>1</v>
      </c>
    </row>
    <row r="274" spans="1:3" x14ac:dyDescent="0.2">
      <c r="A274" t="s">
        <v>305</v>
      </c>
      <c r="B274" t="s">
        <v>1081</v>
      </c>
      <c r="C274" s="1">
        <v>1</v>
      </c>
    </row>
    <row r="275" spans="1:3" x14ac:dyDescent="0.2">
      <c r="A275" t="s">
        <v>153</v>
      </c>
      <c r="B275" t="s">
        <v>808</v>
      </c>
      <c r="C275" s="1">
        <v>1</v>
      </c>
    </row>
    <row r="276" spans="1:3" x14ac:dyDescent="0.2">
      <c r="A276" t="s">
        <v>200</v>
      </c>
      <c r="B276" t="s">
        <v>883</v>
      </c>
      <c r="C276" s="1">
        <v>1</v>
      </c>
    </row>
    <row r="277" spans="1:3" x14ac:dyDescent="0.2">
      <c r="A277" t="s">
        <v>140</v>
      </c>
      <c r="B277" t="s">
        <v>822</v>
      </c>
      <c r="C277" s="1">
        <v>0.94428706326723333</v>
      </c>
    </row>
    <row r="278" spans="1:3" x14ac:dyDescent="0.2">
      <c r="A278" t="s">
        <v>182</v>
      </c>
      <c r="B278" t="s">
        <v>811</v>
      </c>
      <c r="C278" s="1">
        <v>1</v>
      </c>
    </row>
    <row r="279" spans="1:3" x14ac:dyDescent="0.2">
      <c r="A279" t="s">
        <v>80</v>
      </c>
      <c r="B279" t="s">
        <v>856</v>
      </c>
      <c r="C279" s="1">
        <v>1</v>
      </c>
    </row>
    <row r="280" spans="1:3" x14ac:dyDescent="0.2">
      <c r="A280" t="s">
        <v>147</v>
      </c>
      <c r="B280" t="s">
        <v>1082</v>
      </c>
      <c r="C280" s="1">
        <v>1</v>
      </c>
    </row>
    <row r="281" spans="1:3" x14ac:dyDescent="0.2">
      <c r="A281" t="s">
        <v>92</v>
      </c>
      <c r="B281" t="s">
        <v>1083</v>
      </c>
      <c r="C281" s="1">
        <v>1</v>
      </c>
    </row>
    <row r="282" spans="1:3" x14ac:dyDescent="0.2">
      <c r="A282" t="s">
        <v>132</v>
      </c>
      <c r="B282" t="s">
        <v>1084</v>
      </c>
      <c r="C282" s="1">
        <v>0.96936797208220238</v>
      </c>
    </row>
    <row r="283" spans="1:3" x14ac:dyDescent="0.2">
      <c r="A283" t="s">
        <v>54</v>
      </c>
      <c r="B283" t="s">
        <v>894</v>
      </c>
      <c r="C283" s="1">
        <v>1</v>
      </c>
    </row>
    <row r="284" spans="1:3" x14ac:dyDescent="0.2">
      <c r="A284" t="s">
        <v>294</v>
      </c>
      <c r="B284" t="s">
        <v>1085</v>
      </c>
      <c r="C284" s="1">
        <v>0.9241633134139311</v>
      </c>
    </row>
    <row r="285" spans="1:3" x14ac:dyDescent="0.2">
      <c r="A285" t="s">
        <v>256</v>
      </c>
      <c r="B285" t="s">
        <v>1086</v>
      </c>
      <c r="C285" s="1">
        <v>1</v>
      </c>
    </row>
    <row r="286" spans="1:3" x14ac:dyDescent="0.2">
      <c r="A286" t="s">
        <v>303</v>
      </c>
      <c r="B286" t="s">
        <v>1087</v>
      </c>
      <c r="C286" s="1">
        <v>1</v>
      </c>
    </row>
  </sheetData>
  <autoFilter ref="A1:C286" xr:uid="{00000000-0001-0000-0500-000000000000}">
    <sortState xmlns:xlrd2="http://schemas.microsoft.com/office/spreadsheetml/2017/richdata2" ref="A2:C286">
      <sortCondition ref="B2:B286"/>
    </sortState>
  </autoFilter>
  <sortState xmlns:xlrd2="http://schemas.microsoft.com/office/spreadsheetml/2017/richdata2" ref="A2:C285">
    <sortCondition ref="B2:B285"/>
  </sortState>
  <conditionalFormatting sqref="B1:B286">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1"/>
  <sheetViews>
    <sheetView workbookViewId="0">
      <selection activeCell="C23" sqref="C23"/>
    </sheetView>
  </sheetViews>
  <sheetFormatPr defaultRowHeight="12.75" x14ac:dyDescent="0.2"/>
  <cols>
    <col min="1" max="1" width="7.85546875" bestFit="1" customWidth="1"/>
    <col min="2" max="2" width="27.85546875" bestFit="1" customWidth="1"/>
    <col min="3" max="3" width="18.7109375" customWidth="1"/>
    <col min="4" max="4" width="20.5703125" customWidth="1"/>
    <col min="5" max="5" width="19.85546875" customWidth="1"/>
    <col min="6" max="6" width="16" customWidth="1"/>
    <col min="7" max="7" width="19.140625" customWidth="1"/>
    <col min="8" max="8" width="18.7109375" customWidth="1"/>
  </cols>
  <sheetData>
    <row r="1" spans="1:11" ht="16.5" x14ac:dyDescent="0.3">
      <c r="A1" s="19" t="s">
        <v>357</v>
      </c>
      <c r="B1" s="19" t="s">
        <v>14</v>
      </c>
      <c r="C1" s="20" t="s">
        <v>631</v>
      </c>
      <c r="D1" s="20" t="s">
        <v>318</v>
      </c>
      <c r="E1" s="20" t="s">
        <v>319</v>
      </c>
      <c r="F1" s="20" t="s">
        <v>320</v>
      </c>
      <c r="G1" s="20" t="s">
        <v>321</v>
      </c>
      <c r="H1" s="20" t="s">
        <v>322</v>
      </c>
      <c r="K1" s="24" t="s">
        <v>743</v>
      </c>
    </row>
    <row r="2" spans="1:11" x14ac:dyDescent="0.2">
      <c r="A2" s="181" t="s">
        <v>15</v>
      </c>
      <c r="B2" s="181" t="s">
        <v>361</v>
      </c>
      <c r="C2" s="186">
        <v>0</v>
      </c>
      <c r="D2" s="21">
        <v>24484.9</v>
      </c>
      <c r="E2" s="21">
        <v>13509.92</v>
      </c>
      <c r="F2" s="186">
        <v>7687.2</v>
      </c>
      <c r="G2" s="21">
        <v>12839.78</v>
      </c>
      <c r="H2" s="186">
        <v>-9374.68</v>
      </c>
      <c r="K2" s="25" t="s">
        <v>666</v>
      </c>
    </row>
    <row r="3" spans="1:11" x14ac:dyDescent="0.2">
      <c r="A3" s="181" t="s">
        <v>16</v>
      </c>
      <c r="B3" s="181" t="s">
        <v>362</v>
      </c>
      <c r="C3" s="186">
        <v>0</v>
      </c>
      <c r="D3" s="21">
        <v>9789.23</v>
      </c>
      <c r="E3" s="21">
        <v>1982.33</v>
      </c>
      <c r="F3" s="186">
        <v>0</v>
      </c>
      <c r="G3" s="21">
        <v>5178.0600000000004</v>
      </c>
      <c r="H3" s="186">
        <v>-350</v>
      </c>
    </row>
    <row r="4" spans="1:11" x14ac:dyDescent="0.2">
      <c r="A4" s="181" t="s">
        <v>17</v>
      </c>
      <c r="B4" s="181" t="s">
        <v>363</v>
      </c>
      <c r="C4" s="186">
        <v>0</v>
      </c>
      <c r="D4" s="21">
        <v>175436.16</v>
      </c>
      <c r="E4" s="21">
        <v>11490.24</v>
      </c>
      <c r="F4" s="186">
        <v>445404.14</v>
      </c>
      <c r="G4" s="21">
        <v>54649.52</v>
      </c>
      <c r="H4" s="186">
        <v>-230606.29</v>
      </c>
    </row>
    <row r="5" spans="1:11" x14ac:dyDescent="0.2">
      <c r="A5" s="181" t="s">
        <v>18</v>
      </c>
      <c r="B5" s="181" t="s">
        <v>364</v>
      </c>
      <c r="C5" s="186">
        <v>0</v>
      </c>
      <c r="D5" s="21">
        <v>195352.54</v>
      </c>
      <c r="E5" s="21">
        <v>22998.560000000001</v>
      </c>
      <c r="F5" s="186">
        <v>156303.82</v>
      </c>
      <c r="G5" s="21">
        <v>40608.410000000003</v>
      </c>
      <c r="H5" s="186">
        <v>-19171.36</v>
      </c>
    </row>
    <row r="6" spans="1:11" x14ac:dyDescent="0.2">
      <c r="A6" s="181" t="s">
        <v>19</v>
      </c>
      <c r="B6" s="181" t="s">
        <v>365</v>
      </c>
      <c r="C6" s="186">
        <v>0</v>
      </c>
      <c r="D6" s="21">
        <v>463.39</v>
      </c>
      <c r="E6" s="21">
        <v>113573.86</v>
      </c>
      <c r="F6" s="186">
        <v>0</v>
      </c>
      <c r="G6" s="21">
        <v>0</v>
      </c>
      <c r="H6" s="186">
        <v>0</v>
      </c>
    </row>
    <row r="7" spans="1:11" x14ac:dyDescent="0.2">
      <c r="A7" s="181" t="s">
        <v>20</v>
      </c>
      <c r="B7" s="181" t="s">
        <v>366</v>
      </c>
      <c r="C7" s="186">
        <v>372.47</v>
      </c>
      <c r="D7" s="21">
        <v>128161.82</v>
      </c>
      <c r="E7" s="21">
        <v>5018</v>
      </c>
      <c r="F7" s="186">
        <v>119377.12</v>
      </c>
      <c r="G7" s="21">
        <v>29423.11</v>
      </c>
      <c r="H7" s="186">
        <v>-153663.26999999999</v>
      </c>
    </row>
    <row r="8" spans="1:11" x14ac:dyDescent="0.2">
      <c r="A8" s="181" t="s">
        <v>21</v>
      </c>
      <c r="B8" s="181" t="s">
        <v>367</v>
      </c>
      <c r="C8" s="186">
        <v>0</v>
      </c>
      <c r="D8" s="21">
        <v>54565.95</v>
      </c>
      <c r="E8" s="21">
        <v>677.13</v>
      </c>
      <c r="F8" s="186">
        <v>98078.13</v>
      </c>
      <c r="G8" s="21">
        <v>18414.32</v>
      </c>
      <c r="H8" s="186">
        <v>-27925.84</v>
      </c>
    </row>
    <row r="9" spans="1:11" x14ac:dyDescent="0.2">
      <c r="A9" s="181" t="s">
        <v>22</v>
      </c>
      <c r="B9" s="181" t="s">
        <v>368</v>
      </c>
      <c r="C9" s="186">
        <v>0</v>
      </c>
      <c r="D9" s="21">
        <v>847239.07</v>
      </c>
      <c r="E9" s="21">
        <v>59915.51</v>
      </c>
      <c r="F9" s="186">
        <v>1024447.4400000001</v>
      </c>
      <c r="G9" s="21">
        <v>283436.08</v>
      </c>
      <c r="H9" s="186">
        <v>-354868.52</v>
      </c>
    </row>
    <row r="10" spans="1:11" x14ac:dyDescent="0.2">
      <c r="A10" s="181" t="s">
        <v>23</v>
      </c>
      <c r="B10" s="181" t="s">
        <v>369</v>
      </c>
      <c r="C10" s="186">
        <v>0</v>
      </c>
      <c r="D10" s="21">
        <v>3070.1</v>
      </c>
      <c r="E10" s="21">
        <v>5499.77</v>
      </c>
      <c r="F10" s="186">
        <v>124100.58000000002</v>
      </c>
      <c r="G10" s="21">
        <v>53372.04</v>
      </c>
      <c r="H10" s="186">
        <v>0</v>
      </c>
    </row>
    <row r="11" spans="1:11" x14ac:dyDescent="0.2">
      <c r="A11" s="181" t="s">
        <v>24</v>
      </c>
      <c r="B11" s="181" t="s">
        <v>700</v>
      </c>
      <c r="C11" s="186">
        <v>0</v>
      </c>
      <c r="D11" s="21">
        <v>84169.33</v>
      </c>
      <c r="E11" s="21">
        <v>16131.35</v>
      </c>
      <c r="F11" s="186">
        <v>159827.87999999998</v>
      </c>
      <c r="G11" s="21">
        <v>23658.87</v>
      </c>
      <c r="H11" s="186">
        <v>-104911.08</v>
      </c>
    </row>
    <row r="12" spans="1:11" x14ac:dyDescent="0.2">
      <c r="A12" s="181" t="s">
        <v>25</v>
      </c>
      <c r="B12" s="181" t="s">
        <v>370</v>
      </c>
      <c r="C12" s="186">
        <v>0</v>
      </c>
      <c r="D12" s="21">
        <v>65420.07</v>
      </c>
      <c r="E12" s="21">
        <v>1325</v>
      </c>
      <c r="F12" s="186">
        <v>101418.68</v>
      </c>
      <c r="G12" s="21">
        <v>29390.880000000001</v>
      </c>
      <c r="H12" s="186">
        <v>-48149.74</v>
      </c>
    </row>
    <row r="13" spans="1:11" x14ac:dyDescent="0.2">
      <c r="A13" s="181" t="s">
        <v>26</v>
      </c>
      <c r="B13" s="181" t="s">
        <v>371</v>
      </c>
      <c r="C13" s="186">
        <v>0</v>
      </c>
      <c r="D13" s="21">
        <v>180813.85</v>
      </c>
      <c r="E13" s="21">
        <v>10674.32</v>
      </c>
      <c r="F13" s="186">
        <v>298620.33</v>
      </c>
      <c r="G13" s="21">
        <v>38550.28</v>
      </c>
      <c r="H13" s="186">
        <v>-120814.31</v>
      </c>
    </row>
    <row r="14" spans="1:11" x14ac:dyDescent="0.2">
      <c r="A14" s="181" t="s">
        <v>27</v>
      </c>
      <c r="B14" s="181" t="s">
        <v>372</v>
      </c>
      <c r="C14" s="186">
        <v>0</v>
      </c>
      <c r="D14" s="21">
        <v>573387.86</v>
      </c>
      <c r="E14" s="21">
        <v>59290.42</v>
      </c>
      <c r="F14" s="186">
        <v>807607.74</v>
      </c>
      <c r="G14" s="21">
        <v>0</v>
      </c>
      <c r="H14" s="186">
        <v>-268774.49</v>
      </c>
    </row>
    <row r="15" spans="1:11" x14ac:dyDescent="0.2">
      <c r="A15" s="181" t="s">
        <v>28</v>
      </c>
      <c r="B15" s="181" t="s">
        <v>373</v>
      </c>
      <c r="C15" s="186">
        <v>0</v>
      </c>
      <c r="D15" s="21">
        <v>67091.33</v>
      </c>
      <c r="E15" s="21">
        <v>2964.68</v>
      </c>
      <c r="F15" s="186">
        <v>84665.62000000001</v>
      </c>
      <c r="G15" s="21">
        <v>9058.49</v>
      </c>
      <c r="H15" s="186">
        <v>-189610.08</v>
      </c>
    </row>
    <row r="16" spans="1:11" x14ac:dyDescent="0.2">
      <c r="A16" s="181" t="s">
        <v>29</v>
      </c>
      <c r="B16" s="181" t="s">
        <v>375</v>
      </c>
      <c r="C16" s="186">
        <v>0</v>
      </c>
      <c r="D16" s="21">
        <v>35088.5</v>
      </c>
      <c r="E16" s="21">
        <v>1899.96</v>
      </c>
      <c r="F16" s="186">
        <v>82029.070000000007</v>
      </c>
      <c r="G16" s="21">
        <v>10610.24</v>
      </c>
      <c r="H16" s="186">
        <v>-71324.34</v>
      </c>
    </row>
    <row r="17" spans="1:8" x14ac:dyDescent="0.2">
      <c r="A17" s="181" t="s">
        <v>30</v>
      </c>
      <c r="B17" s="181" t="s">
        <v>376</v>
      </c>
      <c r="C17" s="186">
        <v>0</v>
      </c>
      <c r="D17" s="21">
        <v>89209.93</v>
      </c>
      <c r="E17" s="21">
        <v>22868.2</v>
      </c>
      <c r="F17" s="186">
        <v>172207.41</v>
      </c>
      <c r="G17" s="21">
        <v>1377.04</v>
      </c>
      <c r="H17" s="186">
        <v>-129298.61</v>
      </c>
    </row>
    <row r="18" spans="1:8" x14ac:dyDescent="0.2">
      <c r="A18" s="181" t="s">
        <v>31</v>
      </c>
      <c r="B18" s="181" t="s">
        <v>377</v>
      </c>
      <c r="C18" s="186">
        <v>0</v>
      </c>
      <c r="D18" s="21">
        <v>82329.649999999994</v>
      </c>
      <c r="E18" s="21">
        <v>6382.74</v>
      </c>
      <c r="F18" s="186">
        <v>91142.22</v>
      </c>
      <c r="G18" s="21">
        <v>19874.43</v>
      </c>
      <c r="H18" s="186">
        <v>-163160.29</v>
      </c>
    </row>
    <row r="19" spans="1:8" x14ac:dyDescent="0.2">
      <c r="A19" s="181" t="s">
        <v>32</v>
      </c>
      <c r="B19" s="181" t="s">
        <v>378</v>
      </c>
      <c r="C19" s="186">
        <v>0</v>
      </c>
      <c r="D19" s="21">
        <v>112998.85</v>
      </c>
      <c r="E19" s="21">
        <v>8686.81</v>
      </c>
      <c r="F19" s="186">
        <v>286167.95</v>
      </c>
      <c r="G19" s="21">
        <v>25256.67</v>
      </c>
      <c r="H19" s="186">
        <v>-127945.29</v>
      </c>
    </row>
    <row r="20" spans="1:8" x14ac:dyDescent="0.2">
      <c r="A20" s="181" t="s">
        <v>33</v>
      </c>
      <c r="B20" s="181" t="s">
        <v>379</v>
      </c>
      <c r="C20" s="186">
        <v>0</v>
      </c>
      <c r="D20" s="21">
        <v>251170.25</v>
      </c>
      <c r="E20" s="21">
        <v>99987.13</v>
      </c>
      <c r="F20" s="186">
        <v>400911.88</v>
      </c>
      <c r="G20" s="21">
        <v>50176.53</v>
      </c>
      <c r="H20" s="186">
        <v>-142439.13</v>
      </c>
    </row>
    <row r="21" spans="1:8" x14ac:dyDescent="0.2">
      <c r="A21" s="181" t="s">
        <v>709</v>
      </c>
      <c r="B21" s="181" t="s">
        <v>710</v>
      </c>
      <c r="C21" s="186">
        <v>0</v>
      </c>
      <c r="D21" s="21">
        <v>4501.1499999999996</v>
      </c>
      <c r="E21" s="21">
        <v>0</v>
      </c>
      <c r="F21" s="186">
        <v>4407.4399999999996</v>
      </c>
      <c r="G21" s="21">
        <v>0</v>
      </c>
      <c r="H21" s="186">
        <v>0</v>
      </c>
    </row>
    <row r="22" spans="1:8" x14ac:dyDescent="0.2">
      <c r="A22" s="181" t="s">
        <v>34</v>
      </c>
      <c r="B22" s="181" t="s">
        <v>380</v>
      </c>
      <c r="C22" s="186">
        <v>0</v>
      </c>
      <c r="D22" s="21">
        <v>188990.98</v>
      </c>
      <c r="E22" s="21">
        <v>8736.5</v>
      </c>
      <c r="F22" s="186">
        <v>347667.64999999997</v>
      </c>
      <c r="G22" s="21">
        <v>1851.04</v>
      </c>
      <c r="H22" s="186">
        <v>-148803.16</v>
      </c>
    </row>
    <row r="23" spans="1:8" x14ac:dyDescent="0.2">
      <c r="A23" s="181" t="s">
        <v>35</v>
      </c>
      <c r="B23" s="181" t="s">
        <v>381</v>
      </c>
      <c r="C23" s="186">
        <v>0</v>
      </c>
      <c r="D23" s="21">
        <v>12417.21</v>
      </c>
      <c r="E23" s="21">
        <v>0</v>
      </c>
      <c r="F23" s="186">
        <v>19117.71</v>
      </c>
      <c r="G23" s="21">
        <v>12142</v>
      </c>
      <c r="H23" s="186">
        <v>-16706.82</v>
      </c>
    </row>
    <row r="24" spans="1:8" x14ac:dyDescent="0.2">
      <c r="A24" s="181" t="s">
        <v>36</v>
      </c>
      <c r="B24" s="181" t="s">
        <v>382</v>
      </c>
      <c r="C24" s="186">
        <v>0</v>
      </c>
      <c r="D24" s="21">
        <v>134947.32</v>
      </c>
      <c r="E24" s="21">
        <v>7636.24</v>
      </c>
      <c r="F24" s="186">
        <v>225986.48</v>
      </c>
      <c r="G24" s="21">
        <v>76302</v>
      </c>
      <c r="H24" s="186">
        <v>0</v>
      </c>
    </row>
    <row r="25" spans="1:8" x14ac:dyDescent="0.2">
      <c r="A25" s="181" t="s">
        <v>37</v>
      </c>
      <c r="B25" s="181" t="s">
        <v>383</v>
      </c>
      <c r="C25" s="186">
        <v>0</v>
      </c>
      <c r="D25" s="21">
        <v>33052.32</v>
      </c>
      <c r="E25" s="21">
        <v>2943.61</v>
      </c>
      <c r="F25" s="186">
        <v>69854.23</v>
      </c>
      <c r="G25" s="21">
        <v>23203.86</v>
      </c>
      <c r="H25" s="186">
        <v>-91914.5</v>
      </c>
    </row>
    <row r="26" spans="1:8" x14ac:dyDescent="0.2">
      <c r="A26" s="181" t="s">
        <v>38</v>
      </c>
      <c r="B26" s="181" t="s">
        <v>384</v>
      </c>
      <c r="C26" s="186">
        <v>0</v>
      </c>
      <c r="D26" s="21">
        <v>70220.38</v>
      </c>
      <c r="E26" s="21">
        <v>9099.76</v>
      </c>
      <c r="F26" s="186">
        <v>209151.41</v>
      </c>
      <c r="G26" s="21">
        <v>37718</v>
      </c>
      <c r="H26" s="186">
        <v>-174336.16</v>
      </c>
    </row>
    <row r="27" spans="1:8" x14ac:dyDescent="0.2">
      <c r="A27" s="181" t="s">
        <v>636</v>
      </c>
      <c r="B27" s="181" t="e">
        <v>#N/A</v>
      </c>
      <c r="C27" s="186">
        <v>0</v>
      </c>
      <c r="D27" s="21">
        <v>2007.92</v>
      </c>
      <c r="E27" s="21">
        <v>0</v>
      </c>
      <c r="F27" s="186">
        <v>1</v>
      </c>
      <c r="G27" s="21">
        <v>0</v>
      </c>
      <c r="H27" s="186">
        <v>0</v>
      </c>
    </row>
    <row r="28" spans="1:8" x14ac:dyDescent="0.2">
      <c r="A28" s="181" t="s">
        <v>39</v>
      </c>
      <c r="B28" s="181" t="s">
        <v>385</v>
      </c>
      <c r="C28" s="186">
        <v>0</v>
      </c>
      <c r="D28" s="21">
        <v>875699.45</v>
      </c>
      <c r="E28" s="21">
        <v>544089.74</v>
      </c>
      <c r="F28" s="186">
        <v>1626264.3500000003</v>
      </c>
      <c r="G28" s="21">
        <v>0</v>
      </c>
      <c r="H28" s="186">
        <v>-432983.03</v>
      </c>
    </row>
    <row r="29" spans="1:8" x14ac:dyDescent="0.2">
      <c r="A29" s="181" t="s">
        <v>40</v>
      </c>
      <c r="B29" s="181" t="s">
        <v>386</v>
      </c>
      <c r="C29" s="186">
        <v>0</v>
      </c>
      <c r="D29" s="21">
        <v>84179.73</v>
      </c>
      <c r="E29" s="21">
        <v>1433382.91</v>
      </c>
      <c r="F29" s="186">
        <v>0</v>
      </c>
      <c r="G29" s="21">
        <v>0</v>
      </c>
      <c r="H29" s="186">
        <v>0</v>
      </c>
    </row>
    <row r="30" spans="1:8" x14ac:dyDescent="0.2">
      <c r="A30" s="181" t="s">
        <v>41</v>
      </c>
      <c r="B30" s="181" t="s">
        <v>701</v>
      </c>
      <c r="C30" s="186">
        <v>0</v>
      </c>
      <c r="D30" s="21">
        <v>0</v>
      </c>
      <c r="E30" s="21">
        <v>1235351.29</v>
      </c>
      <c r="F30" s="186">
        <v>0</v>
      </c>
      <c r="G30" s="21">
        <v>0</v>
      </c>
      <c r="H30" s="186">
        <v>0</v>
      </c>
    </row>
    <row r="31" spans="1:8" x14ac:dyDescent="0.2">
      <c r="A31" s="181" t="s">
        <v>42</v>
      </c>
      <c r="B31" s="181" t="s">
        <v>387</v>
      </c>
      <c r="C31" s="186">
        <v>0</v>
      </c>
      <c r="D31" s="21">
        <v>18361.12</v>
      </c>
      <c r="E31" s="21">
        <v>7937.22</v>
      </c>
      <c r="F31" s="186">
        <v>6787.2599999999993</v>
      </c>
      <c r="G31" s="21">
        <v>0</v>
      </c>
      <c r="H31" s="186">
        <v>-4886.72</v>
      </c>
    </row>
    <row r="32" spans="1:8" x14ac:dyDescent="0.2">
      <c r="A32" s="181" t="s">
        <v>43</v>
      </c>
      <c r="B32" s="181" t="s">
        <v>388</v>
      </c>
      <c r="C32" s="186">
        <v>0</v>
      </c>
      <c r="D32" s="21">
        <v>243752.4</v>
      </c>
      <c r="E32" s="21">
        <v>42692.39</v>
      </c>
      <c r="F32" s="186">
        <v>383545.79</v>
      </c>
      <c r="G32" s="21">
        <v>147060.5</v>
      </c>
      <c r="H32" s="186">
        <v>-128279.5</v>
      </c>
    </row>
    <row r="33" spans="1:8" x14ac:dyDescent="0.2">
      <c r="A33" s="181" t="s">
        <v>44</v>
      </c>
      <c r="B33" s="181" t="s">
        <v>693</v>
      </c>
      <c r="C33" s="186">
        <v>0</v>
      </c>
      <c r="D33" s="21">
        <v>1401994.22</v>
      </c>
      <c r="E33" s="21">
        <v>94547.89</v>
      </c>
      <c r="F33" s="186">
        <v>1972059.96</v>
      </c>
      <c r="G33" s="21">
        <v>365767.2</v>
      </c>
      <c r="H33" s="186">
        <v>-785482.26</v>
      </c>
    </row>
    <row r="34" spans="1:8" x14ac:dyDescent="0.2">
      <c r="A34" s="181" t="s">
        <v>45</v>
      </c>
      <c r="B34" s="181" t="s">
        <v>389</v>
      </c>
      <c r="C34" s="186">
        <v>0</v>
      </c>
      <c r="D34" s="21">
        <v>365560.48</v>
      </c>
      <c r="E34" s="21">
        <v>14005.6</v>
      </c>
      <c r="F34" s="186">
        <v>422866.89999999997</v>
      </c>
      <c r="G34" s="21">
        <v>125554.39</v>
      </c>
      <c r="H34" s="186">
        <v>-237046.5</v>
      </c>
    </row>
    <row r="35" spans="1:8" x14ac:dyDescent="0.2">
      <c r="A35" s="181" t="s">
        <v>46</v>
      </c>
      <c r="B35" s="181" t="s">
        <v>390</v>
      </c>
      <c r="C35" s="186">
        <v>0</v>
      </c>
      <c r="D35" s="21">
        <v>835747.19</v>
      </c>
      <c r="E35" s="21">
        <v>10181892.49</v>
      </c>
      <c r="F35" s="186">
        <v>0</v>
      </c>
      <c r="G35" s="21">
        <v>0</v>
      </c>
      <c r="H35" s="186">
        <v>0</v>
      </c>
    </row>
    <row r="36" spans="1:8" x14ac:dyDescent="0.2">
      <c r="A36" s="181" t="s">
        <v>47</v>
      </c>
      <c r="B36" s="181" t="s">
        <v>391</v>
      </c>
      <c r="C36" s="186">
        <v>0</v>
      </c>
      <c r="D36" s="21">
        <v>0</v>
      </c>
      <c r="E36" s="21">
        <v>2320733</v>
      </c>
      <c r="F36" s="186">
        <v>0</v>
      </c>
      <c r="G36" s="21">
        <v>0</v>
      </c>
      <c r="H36" s="186">
        <v>0</v>
      </c>
    </row>
    <row r="37" spans="1:8" x14ac:dyDescent="0.2">
      <c r="A37" s="181" t="s">
        <v>48</v>
      </c>
      <c r="B37" s="181" t="s">
        <v>392</v>
      </c>
      <c r="C37" s="186">
        <v>0</v>
      </c>
      <c r="D37" s="21">
        <v>32349.61</v>
      </c>
      <c r="E37" s="21">
        <v>69.7</v>
      </c>
      <c r="F37" s="186">
        <v>55850.49</v>
      </c>
      <c r="G37" s="21">
        <v>17538.36</v>
      </c>
      <c r="H37" s="186">
        <v>-85386.52</v>
      </c>
    </row>
    <row r="38" spans="1:8" x14ac:dyDescent="0.2">
      <c r="A38" s="181" t="s">
        <v>49</v>
      </c>
      <c r="B38" s="181" t="s">
        <v>393</v>
      </c>
      <c r="C38" s="186">
        <v>0</v>
      </c>
      <c r="D38" s="21">
        <v>14114.05</v>
      </c>
      <c r="E38" s="21">
        <v>4710.37</v>
      </c>
      <c r="F38" s="186">
        <v>64.900000000000006</v>
      </c>
      <c r="G38" s="21">
        <v>0</v>
      </c>
      <c r="H38" s="186">
        <v>0</v>
      </c>
    </row>
    <row r="39" spans="1:8" x14ac:dyDescent="0.2">
      <c r="A39" s="181" t="s">
        <v>50</v>
      </c>
      <c r="B39" s="181" t="s">
        <v>394</v>
      </c>
      <c r="C39" s="186">
        <v>31649</v>
      </c>
      <c r="D39" s="21">
        <v>267575.55</v>
      </c>
      <c r="E39" s="21">
        <v>50688.09</v>
      </c>
      <c r="F39" s="186">
        <v>304049.83999999997</v>
      </c>
      <c r="G39" s="21">
        <v>45400.92</v>
      </c>
      <c r="H39" s="186">
        <v>-145208.49</v>
      </c>
    </row>
    <row r="40" spans="1:8" x14ac:dyDescent="0.2">
      <c r="A40" s="181" t="s">
        <v>51</v>
      </c>
      <c r="B40" s="181" t="s">
        <v>395</v>
      </c>
      <c r="C40" s="186">
        <v>0</v>
      </c>
      <c r="D40" s="21">
        <v>47178.39</v>
      </c>
      <c r="E40" s="21">
        <v>0</v>
      </c>
      <c r="F40" s="186">
        <v>95018.780000000013</v>
      </c>
      <c r="G40" s="21">
        <v>13892.32</v>
      </c>
      <c r="H40" s="186">
        <v>-18174.240000000002</v>
      </c>
    </row>
    <row r="41" spans="1:8" x14ac:dyDescent="0.2">
      <c r="A41" s="181" t="s">
        <v>52</v>
      </c>
      <c r="B41" s="181" t="s">
        <v>396</v>
      </c>
      <c r="C41" s="186">
        <v>0</v>
      </c>
      <c r="D41" s="21">
        <v>98163.56</v>
      </c>
      <c r="E41" s="21">
        <v>27960.53</v>
      </c>
      <c r="F41" s="186">
        <v>139474.02000000002</v>
      </c>
      <c r="G41" s="21">
        <v>27907</v>
      </c>
      <c r="H41" s="186">
        <v>-38054.639999999999</v>
      </c>
    </row>
    <row r="42" spans="1:8" x14ac:dyDescent="0.2">
      <c r="A42" s="181" t="s">
        <v>53</v>
      </c>
      <c r="B42" s="181" t="s">
        <v>397</v>
      </c>
      <c r="C42" s="186">
        <v>0</v>
      </c>
      <c r="D42" s="21">
        <v>0</v>
      </c>
      <c r="E42" s="21">
        <v>704265</v>
      </c>
      <c r="F42" s="186">
        <v>0</v>
      </c>
      <c r="G42" s="21">
        <v>0</v>
      </c>
      <c r="H42" s="186">
        <v>0</v>
      </c>
    </row>
    <row r="43" spans="1:8" x14ac:dyDescent="0.2">
      <c r="A43" s="181" t="s">
        <v>54</v>
      </c>
      <c r="B43" s="181" t="s">
        <v>398</v>
      </c>
      <c r="C43" s="186">
        <v>0</v>
      </c>
      <c r="D43" s="21">
        <v>711294.78</v>
      </c>
      <c r="E43" s="21">
        <v>125746.07</v>
      </c>
      <c r="F43" s="186">
        <v>847771.58</v>
      </c>
      <c r="G43" s="21">
        <v>142538.78</v>
      </c>
      <c r="H43" s="186">
        <v>-184062.48</v>
      </c>
    </row>
    <row r="44" spans="1:8" x14ac:dyDescent="0.2">
      <c r="A44" s="181" t="s">
        <v>55</v>
      </c>
      <c r="B44" s="181" t="s">
        <v>399</v>
      </c>
      <c r="C44" s="186">
        <v>0</v>
      </c>
      <c r="D44" s="21">
        <v>272260.87</v>
      </c>
      <c r="E44" s="21">
        <v>82837.03</v>
      </c>
      <c r="F44" s="186">
        <v>360767.66000000003</v>
      </c>
      <c r="G44" s="21">
        <v>38452</v>
      </c>
      <c r="H44" s="186">
        <v>-149741.38</v>
      </c>
    </row>
    <row r="45" spans="1:8" x14ac:dyDescent="0.2">
      <c r="A45" s="181" t="s">
        <v>56</v>
      </c>
      <c r="B45" s="181" t="s">
        <v>400</v>
      </c>
      <c r="C45" s="186">
        <v>0</v>
      </c>
      <c r="D45" s="21">
        <v>39763.99</v>
      </c>
      <c r="E45" s="21">
        <v>3525.85</v>
      </c>
      <c r="F45" s="186">
        <v>107024.95000000001</v>
      </c>
      <c r="G45" s="21">
        <v>12932.74</v>
      </c>
      <c r="H45" s="186">
        <v>-17146.990000000002</v>
      </c>
    </row>
    <row r="46" spans="1:8" x14ac:dyDescent="0.2">
      <c r="A46" s="181" t="s">
        <v>57</v>
      </c>
      <c r="B46" s="181" t="s">
        <v>401</v>
      </c>
      <c r="C46" s="186">
        <v>0</v>
      </c>
      <c r="D46" s="21">
        <v>29297.98</v>
      </c>
      <c r="E46" s="21">
        <v>2816.92</v>
      </c>
      <c r="F46" s="186">
        <v>35579.67</v>
      </c>
      <c r="G46" s="21">
        <v>13229.45</v>
      </c>
      <c r="H46" s="186">
        <v>-66655.350000000006</v>
      </c>
    </row>
    <row r="47" spans="1:8" x14ac:dyDescent="0.2">
      <c r="A47" s="181" t="s">
        <v>58</v>
      </c>
      <c r="B47" s="181" t="s">
        <v>402</v>
      </c>
      <c r="C47" s="186">
        <v>0</v>
      </c>
      <c r="D47" s="21">
        <v>9973.83</v>
      </c>
      <c r="E47" s="21">
        <v>196.15</v>
      </c>
      <c r="F47" s="186">
        <v>2170.83</v>
      </c>
      <c r="G47" s="21">
        <v>8778.18</v>
      </c>
      <c r="H47" s="186">
        <v>-682.71</v>
      </c>
    </row>
    <row r="48" spans="1:8" x14ac:dyDescent="0.2">
      <c r="A48" s="181" t="s">
        <v>59</v>
      </c>
      <c r="B48" s="181" t="s">
        <v>403</v>
      </c>
      <c r="C48" s="186">
        <v>0</v>
      </c>
      <c r="D48" s="21">
        <v>250897.61</v>
      </c>
      <c r="E48" s="21">
        <v>11043.04</v>
      </c>
      <c r="F48" s="186">
        <v>434053.41000000003</v>
      </c>
      <c r="G48" s="21">
        <v>90099</v>
      </c>
      <c r="H48" s="186">
        <v>-276116.51</v>
      </c>
    </row>
    <row r="49" spans="1:8" x14ac:dyDescent="0.2">
      <c r="A49" s="181" t="s">
        <v>60</v>
      </c>
      <c r="B49" s="181" t="s">
        <v>404</v>
      </c>
      <c r="C49" s="186">
        <v>0</v>
      </c>
      <c r="D49" s="21">
        <v>25659.46</v>
      </c>
      <c r="E49" s="21">
        <v>3491.97</v>
      </c>
      <c r="F49" s="186">
        <v>44981.729999999996</v>
      </c>
      <c r="G49" s="21">
        <v>12244.07</v>
      </c>
      <c r="H49" s="186">
        <v>-26713.71</v>
      </c>
    </row>
    <row r="50" spans="1:8" x14ac:dyDescent="0.2">
      <c r="A50" s="181" t="s">
        <v>61</v>
      </c>
      <c r="B50" s="181" t="s">
        <v>405</v>
      </c>
      <c r="C50" s="186">
        <v>0</v>
      </c>
      <c r="D50" s="21">
        <v>39896.949999999997</v>
      </c>
      <c r="E50" s="21">
        <v>5580.85</v>
      </c>
      <c r="F50" s="186">
        <v>38229.15</v>
      </c>
      <c r="G50" s="21">
        <v>17309.79</v>
      </c>
      <c r="H50" s="186">
        <v>-69126.509999999995</v>
      </c>
    </row>
    <row r="51" spans="1:8" x14ac:dyDescent="0.2">
      <c r="A51" s="181" t="s">
        <v>62</v>
      </c>
      <c r="B51" s="181" t="s">
        <v>406</v>
      </c>
      <c r="C51" s="186">
        <v>0</v>
      </c>
      <c r="D51" s="21">
        <v>17475.53</v>
      </c>
      <c r="E51" s="21">
        <v>2558.4699999999998</v>
      </c>
      <c r="F51" s="186">
        <v>23069.54</v>
      </c>
      <c r="G51" s="21">
        <v>10641.34</v>
      </c>
      <c r="H51" s="186">
        <v>0</v>
      </c>
    </row>
    <row r="52" spans="1:8" x14ac:dyDescent="0.2">
      <c r="A52" s="181" t="s">
        <v>63</v>
      </c>
      <c r="B52" s="181" t="s">
        <v>407</v>
      </c>
      <c r="C52" s="186">
        <v>0</v>
      </c>
      <c r="D52" s="21">
        <v>27426.71</v>
      </c>
      <c r="E52" s="21">
        <v>4900.71</v>
      </c>
      <c r="F52" s="186">
        <v>28090.560000000001</v>
      </c>
      <c r="G52" s="21">
        <v>12954.24</v>
      </c>
      <c r="H52" s="186">
        <v>-14964.35</v>
      </c>
    </row>
    <row r="53" spans="1:8" x14ac:dyDescent="0.2">
      <c r="A53" s="181" t="s">
        <v>64</v>
      </c>
      <c r="B53" s="181" t="s">
        <v>408</v>
      </c>
      <c r="C53" s="186">
        <v>0</v>
      </c>
      <c r="D53" s="21">
        <v>33780.22</v>
      </c>
      <c r="E53" s="21">
        <v>1034.96</v>
      </c>
      <c r="F53" s="186">
        <v>48112.909999999996</v>
      </c>
      <c r="G53" s="21">
        <v>13075.4</v>
      </c>
      <c r="H53" s="186">
        <v>-99.11</v>
      </c>
    </row>
    <row r="54" spans="1:8" x14ac:dyDescent="0.2">
      <c r="A54" s="181" t="s">
        <v>66</v>
      </c>
      <c r="B54" s="181" t="s">
        <v>410</v>
      </c>
      <c r="C54" s="186">
        <v>0</v>
      </c>
      <c r="D54" s="21">
        <v>35910.67</v>
      </c>
      <c r="E54" s="21">
        <v>792</v>
      </c>
      <c r="F54" s="186">
        <v>49919.310000000005</v>
      </c>
      <c r="G54" s="21">
        <v>45150.13</v>
      </c>
      <c r="H54" s="186">
        <v>-12321.65</v>
      </c>
    </row>
    <row r="55" spans="1:8" x14ac:dyDescent="0.2">
      <c r="A55" s="181" t="s">
        <v>67</v>
      </c>
      <c r="B55" s="181" t="s">
        <v>411</v>
      </c>
      <c r="C55" s="186">
        <v>0</v>
      </c>
      <c r="D55" s="21">
        <v>1126350.73</v>
      </c>
      <c r="E55" s="21">
        <v>140559.88</v>
      </c>
      <c r="F55" s="186">
        <v>1121438.5699999998</v>
      </c>
      <c r="G55" s="21">
        <v>339344.96</v>
      </c>
      <c r="H55" s="186">
        <v>-202694.48</v>
      </c>
    </row>
    <row r="56" spans="1:8" x14ac:dyDescent="0.2">
      <c r="A56" s="181" t="s">
        <v>68</v>
      </c>
      <c r="B56" s="181" t="s">
        <v>412</v>
      </c>
      <c r="C56" s="186">
        <v>0</v>
      </c>
      <c r="D56" s="21">
        <v>272936.81</v>
      </c>
      <c r="E56" s="21">
        <v>22833.01</v>
      </c>
      <c r="F56" s="186">
        <v>333324.51</v>
      </c>
      <c r="G56" s="21">
        <v>52925.13</v>
      </c>
      <c r="H56" s="186">
        <v>-227075.32</v>
      </c>
    </row>
    <row r="57" spans="1:8" x14ac:dyDescent="0.2">
      <c r="A57" s="181" t="s">
        <v>69</v>
      </c>
      <c r="B57" s="181" t="s">
        <v>413</v>
      </c>
      <c r="C57" s="186">
        <v>0</v>
      </c>
      <c r="D57" s="21">
        <v>16877.64</v>
      </c>
      <c r="E57" s="21">
        <v>79</v>
      </c>
      <c r="F57" s="186">
        <v>5945.91</v>
      </c>
      <c r="G57" s="21">
        <v>0</v>
      </c>
      <c r="H57" s="186">
        <v>0</v>
      </c>
    </row>
    <row r="58" spans="1:8" x14ac:dyDescent="0.2">
      <c r="A58" s="181" t="s">
        <v>70</v>
      </c>
      <c r="B58" s="181" t="s">
        <v>414</v>
      </c>
      <c r="C58" s="186">
        <v>0</v>
      </c>
      <c r="D58" s="21">
        <v>10366.82</v>
      </c>
      <c r="E58" s="21">
        <v>576.58000000000004</v>
      </c>
      <c r="F58" s="186">
        <v>647.11</v>
      </c>
      <c r="G58" s="21">
        <v>12527.44</v>
      </c>
      <c r="H58" s="186">
        <v>-3071.69</v>
      </c>
    </row>
    <row r="59" spans="1:8" x14ac:dyDescent="0.2">
      <c r="A59" s="181" t="s">
        <v>71</v>
      </c>
      <c r="B59" s="181" t="s">
        <v>415</v>
      </c>
      <c r="C59" s="186">
        <v>0</v>
      </c>
      <c r="D59" s="21">
        <v>43715.23</v>
      </c>
      <c r="E59" s="21">
        <v>5097.3500000000004</v>
      </c>
      <c r="F59" s="186">
        <v>96021.06</v>
      </c>
      <c r="G59" s="21">
        <v>16877</v>
      </c>
      <c r="H59" s="186">
        <v>-26154.58</v>
      </c>
    </row>
    <row r="60" spans="1:8" x14ac:dyDescent="0.2">
      <c r="A60" s="181" t="s">
        <v>72</v>
      </c>
      <c r="B60" s="181" t="s">
        <v>416</v>
      </c>
      <c r="C60" s="186">
        <v>0</v>
      </c>
      <c r="D60" s="21">
        <v>163316.5</v>
      </c>
      <c r="E60" s="21">
        <v>10991.48</v>
      </c>
      <c r="F60" s="186">
        <v>265710.88</v>
      </c>
      <c r="G60" s="21">
        <v>42402.81</v>
      </c>
      <c r="H60" s="186">
        <v>-185398.41</v>
      </c>
    </row>
    <row r="61" spans="1:8" x14ac:dyDescent="0.2">
      <c r="A61" s="181" t="s">
        <v>73</v>
      </c>
      <c r="B61" s="181" t="s">
        <v>417</v>
      </c>
      <c r="C61" s="186">
        <v>0</v>
      </c>
      <c r="D61" s="21">
        <v>199447.41</v>
      </c>
      <c r="E61" s="21">
        <v>32839.54</v>
      </c>
      <c r="F61" s="186">
        <v>293572.36</v>
      </c>
      <c r="G61" s="21">
        <v>49744.37</v>
      </c>
      <c r="H61" s="186">
        <v>-110388.36</v>
      </c>
    </row>
    <row r="62" spans="1:8" x14ac:dyDescent="0.2">
      <c r="A62" s="181" t="s">
        <v>74</v>
      </c>
      <c r="B62" s="181" t="s">
        <v>418</v>
      </c>
      <c r="C62" s="186">
        <v>0</v>
      </c>
      <c r="D62" s="21">
        <v>66882.53</v>
      </c>
      <c r="E62" s="21">
        <v>0</v>
      </c>
      <c r="F62" s="186">
        <v>117658.15</v>
      </c>
      <c r="G62" s="21">
        <v>20013.009999999998</v>
      </c>
      <c r="H62" s="186">
        <v>-35968.65</v>
      </c>
    </row>
    <row r="63" spans="1:8" x14ac:dyDescent="0.2">
      <c r="A63" s="181" t="s">
        <v>75</v>
      </c>
      <c r="B63" s="181" t="s">
        <v>690</v>
      </c>
      <c r="C63" s="186">
        <v>0</v>
      </c>
      <c r="D63" s="21">
        <v>59057.39</v>
      </c>
      <c r="E63" s="21">
        <v>1781.82</v>
      </c>
      <c r="F63" s="186">
        <v>44442.35</v>
      </c>
      <c r="G63" s="21">
        <v>20428.099999999999</v>
      </c>
      <c r="H63" s="186">
        <v>-23927</v>
      </c>
    </row>
    <row r="64" spans="1:8" x14ac:dyDescent="0.2">
      <c r="A64" s="181" t="s">
        <v>76</v>
      </c>
      <c r="B64" s="181" t="s">
        <v>419</v>
      </c>
      <c r="C64" s="186">
        <v>0</v>
      </c>
      <c r="D64" s="21">
        <v>54080.76</v>
      </c>
      <c r="E64" s="21">
        <v>3856.18</v>
      </c>
      <c r="F64" s="186">
        <v>34032.699999999997</v>
      </c>
      <c r="G64" s="21">
        <v>16730.27</v>
      </c>
      <c r="H64" s="186">
        <v>-75262.14</v>
      </c>
    </row>
    <row r="65" spans="1:8" x14ac:dyDescent="0.2">
      <c r="A65" s="181" t="s">
        <v>77</v>
      </c>
      <c r="B65" s="181" t="s">
        <v>420</v>
      </c>
      <c r="C65" s="186">
        <v>0</v>
      </c>
      <c r="D65" s="21">
        <v>234696.4</v>
      </c>
      <c r="E65" s="21">
        <v>3470.43</v>
      </c>
      <c r="F65" s="186">
        <v>313010.74</v>
      </c>
      <c r="G65" s="21">
        <v>49570.85</v>
      </c>
      <c r="H65" s="186">
        <v>-462400.24</v>
      </c>
    </row>
    <row r="66" spans="1:8" x14ac:dyDescent="0.2">
      <c r="A66" s="181" t="s">
        <v>78</v>
      </c>
      <c r="B66" s="181" t="s">
        <v>421</v>
      </c>
      <c r="C66" s="186">
        <v>0</v>
      </c>
      <c r="D66" s="21">
        <v>421162.09</v>
      </c>
      <c r="E66" s="21">
        <v>82620.58</v>
      </c>
      <c r="F66" s="186">
        <v>1100796.49</v>
      </c>
      <c r="G66" s="21">
        <v>113353.11</v>
      </c>
      <c r="H66" s="186">
        <v>-158686.81</v>
      </c>
    </row>
    <row r="67" spans="1:8" x14ac:dyDescent="0.2">
      <c r="A67" s="181" t="s">
        <v>79</v>
      </c>
      <c r="B67" s="181" t="s">
        <v>422</v>
      </c>
      <c r="C67" s="186">
        <v>0</v>
      </c>
      <c r="D67" s="21">
        <v>250750.38</v>
      </c>
      <c r="E67" s="21">
        <v>20487.79</v>
      </c>
      <c r="F67" s="186">
        <v>311343.32</v>
      </c>
      <c r="G67" s="21">
        <v>40656.29</v>
      </c>
      <c r="H67" s="186">
        <v>-210699.13</v>
      </c>
    </row>
    <row r="68" spans="1:8" x14ac:dyDescent="0.2">
      <c r="A68" s="181" t="s">
        <v>80</v>
      </c>
      <c r="B68" s="181" t="s">
        <v>423</v>
      </c>
      <c r="C68" s="186">
        <v>0</v>
      </c>
      <c r="D68" s="21">
        <v>37959.040000000001</v>
      </c>
      <c r="E68" s="21">
        <v>8303.4599999999991</v>
      </c>
      <c r="F68" s="186">
        <v>26913.040000000001</v>
      </c>
      <c r="G68" s="21">
        <v>9869.41</v>
      </c>
      <c r="H68" s="186">
        <v>-14717.6</v>
      </c>
    </row>
    <row r="69" spans="1:8" x14ac:dyDescent="0.2">
      <c r="A69" s="181" t="s">
        <v>81</v>
      </c>
      <c r="B69" s="181" t="s">
        <v>424</v>
      </c>
      <c r="C69" s="186">
        <v>0</v>
      </c>
      <c r="D69" s="21">
        <v>65756.83</v>
      </c>
      <c r="E69" s="21">
        <v>1698</v>
      </c>
      <c r="F69" s="186">
        <v>86897.8</v>
      </c>
      <c r="G69" s="21">
        <v>22441.119999999999</v>
      </c>
      <c r="H69" s="186">
        <v>-90287.360000000001</v>
      </c>
    </row>
    <row r="70" spans="1:8" x14ac:dyDescent="0.2">
      <c r="A70" s="181" t="s">
        <v>82</v>
      </c>
      <c r="B70" s="181" t="s">
        <v>425</v>
      </c>
      <c r="C70" s="186">
        <v>0</v>
      </c>
      <c r="D70" s="21">
        <v>127581.63</v>
      </c>
      <c r="E70" s="21">
        <v>471476.87</v>
      </c>
      <c r="F70" s="186">
        <v>0</v>
      </c>
      <c r="G70" s="21">
        <v>3278.73</v>
      </c>
      <c r="H70" s="186">
        <v>-155795.28</v>
      </c>
    </row>
    <row r="71" spans="1:8" x14ac:dyDescent="0.2">
      <c r="A71" s="181" t="s">
        <v>83</v>
      </c>
      <c r="B71" s="181" t="s">
        <v>426</v>
      </c>
      <c r="C71" s="186">
        <v>0</v>
      </c>
      <c r="D71" s="21">
        <v>92801.82</v>
      </c>
      <c r="E71" s="21">
        <v>4020.51</v>
      </c>
      <c r="F71" s="186">
        <v>407253.97000000003</v>
      </c>
      <c r="G71" s="21">
        <v>21077.759999999998</v>
      </c>
      <c r="H71" s="186">
        <v>-86895.86</v>
      </c>
    </row>
    <row r="72" spans="1:8" x14ac:dyDescent="0.2">
      <c r="A72" s="181" t="s">
        <v>84</v>
      </c>
      <c r="B72" s="181" t="s">
        <v>427</v>
      </c>
      <c r="C72" s="186">
        <v>85875.85</v>
      </c>
      <c r="D72" s="21">
        <v>87720.33</v>
      </c>
      <c r="E72" s="21">
        <v>1063</v>
      </c>
      <c r="F72" s="186">
        <v>0</v>
      </c>
      <c r="G72" s="21">
        <v>30726.68</v>
      </c>
      <c r="H72" s="186">
        <v>-89274.9</v>
      </c>
    </row>
    <row r="73" spans="1:8" x14ac:dyDescent="0.2">
      <c r="A73" s="181" t="s">
        <v>85</v>
      </c>
      <c r="B73" s="181" t="s">
        <v>705</v>
      </c>
      <c r="C73" s="186">
        <v>0</v>
      </c>
      <c r="D73" s="21">
        <v>4914.9799999999996</v>
      </c>
      <c r="E73" s="21">
        <v>2304.75</v>
      </c>
      <c r="F73" s="186">
        <v>21820.11</v>
      </c>
      <c r="G73" s="21">
        <v>11827.73</v>
      </c>
      <c r="H73" s="186">
        <v>-2166.6</v>
      </c>
    </row>
    <row r="74" spans="1:8" x14ac:dyDescent="0.2">
      <c r="A74" s="181" t="s">
        <v>86</v>
      </c>
      <c r="B74" s="181" t="s">
        <v>428</v>
      </c>
      <c r="C74" s="186">
        <v>0</v>
      </c>
      <c r="D74" s="21">
        <v>54649.32</v>
      </c>
      <c r="E74" s="21">
        <v>572.5</v>
      </c>
      <c r="F74" s="186">
        <v>85461.31</v>
      </c>
      <c r="G74" s="21">
        <v>18961.86</v>
      </c>
      <c r="H74" s="186">
        <v>-110664</v>
      </c>
    </row>
    <row r="75" spans="1:8" x14ac:dyDescent="0.2">
      <c r="A75" s="181" t="s">
        <v>87</v>
      </c>
      <c r="B75" s="181" t="s">
        <v>429</v>
      </c>
      <c r="C75" s="186">
        <v>0</v>
      </c>
      <c r="D75" s="21">
        <v>79644.53</v>
      </c>
      <c r="E75" s="21">
        <v>5371.88</v>
      </c>
      <c r="F75" s="186">
        <v>52348.04</v>
      </c>
      <c r="G75" s="21">
        <v>28266.76</v>
      </c>
      <c r="H75" s="186">
        <v>-40628.6</v>
      </c>
    </row>
    <row r="76" spans="1:8" x14ac:dyDescent="0.2">
      <c r="A76" s="181" t="s">
        <v>88</v>
      </c>
      <c r="B76" s="181" t="s">
        <v>430</v>
      </c>
      <c r="C76" s="186">
        <v>0</v>
      </c>
      <c r="D76" s="21">
        <v>7270.35</v>
      </c>
      <c r="E76" s="21">
        <v>983.35</v>
      </c>
      <c r="F76" s="186">
        <v>2612.92</v>
      </c>
      <c r="G76" s="21">
        <v>5501.3</v>
      </c>
      <c r="H76" s="186">
        <v>-26616.6</v>
      </c>
    </row>
    <row r="77" spans="1:8" x14ac:dyDescent="0.2">
      <c r="A77" s="181" t="s">
        <v>89</v>
      </c>
      <c r="B77" s="181" t="s">
        <v>431</v>
      </c>
      <c r="C77" s="186">
        <v>0</v>
      </c>
      <c r="D77" s="21">
        <v>42577.440000000002</v>
      </c>
      <c r="E77" s="21">
        <v>1515</v>
      </c>
      <c r="F77" s="186">
        <v>48321</v>
      </c>
      <c r="G77" s="21">
        <v>10802.79</v>
      </c>
      <c r="H77" s="186">
        <v>-15960.56</v>
      </c>
    </row>
    <row r="78" spans="1:8" x14ac:dyDescent="0.2">
      <c r="A78" s="181" t="s">
        <v>90</v>
      </c>
      <c r="B78" s="181" t="s">
        <v>432</v>
      </c>
      <c r="C78" s="186">
        <v>0</v>
      </c>
      <c r="D78" s="21">
        <v>6842.2</v>
      </c>
      <c r="E78" s="21">
        <v>119.5</v>
      </c>
      <c r="F78" s="186">
        <v>5193.07</v>
      </c>
      <c r="G78" s="21">
        <v>3218.49</v>
      </c>
      <c r="H78" s="186">
        <v>0</v>
      </c>
    </row>
    <row r="79" spans="1:8" x14ac:dyDescent="0.2">
      <c r="A79" s="181" t="s">
        <v>92</v>
      </c>
      <c r="B79" s="181" t="s">
        <v>434</v>
      </c>
      <c r="C79" s="186">
        <v>0</v>
      </c>
      <c r="D79" s="21">
        <v>16118.41</v>
      </c>
      <c r="E79" s="21">
        <v>19734.47</v>
      </c>
      <c r="F79" s="186">
        <v>0</v>
      </c>
      <c r="G79" s="21">
        <v>14728.51</v>
      </c>
      <c r="H79" s="186">
        <v>-8530.14</v>
      </c>
    </row>
    <row r="80" spans="1:8" x14ac:dyDescent="0.2">
      <c r="A80" s="181" t="s">
        <v>93</v>
      </c>
      <c r="B80" s="181" t="s">
        <v>435</v>
      </c>
      <c r="C80" s="186">
        <v>0</v>
      </c>
      <c r="D80" s="21">
        <v>59059.72</v>
      </c>
      <c r="E80" s="21">
        <v>4935.01</v>
      </c>
      <c r="F80" s="186">
        <v>81930.679999999993</v>
      </c>
      <c r="G80" s="21">
        <v>18082.36</v>
      </c>
      <c r="H80" s="186">
        <v>-91572.09</v>
      </c>
    </row>
    <row r="81" spans="1:8" x14ac:dyDescent="0.2">
      <c r="A81" s="181" t="s">
        <v>94</v>
      </c>
      <c r="B81" s="181" t="s">
        <v>436</v>
      </c>
      <c r="C81" s="186">
        <v>0</v>
      </c>
      <c r="D81" s="21">
        <v>19080.599999999999</v>
      </c>
      <c r="E81" s="21">
        <v>20656.28</v>
      </c>
      <c r="F81" s="186">
        <v>0</v>
      </c>
      <c r="G81" s="21">
        <v>21745.22</v>
      </c>
      <c r="H81" s="186">
        <v>-14127.82</v>
      </c>
    </row>
    <row r="82" spans="1:8" x14ac:dyDescent="0.2">
      <c r="A82" s="181" t="s">
        <v>95</v>
      </c>
      <c r="B82" s="181" t="s">
        <v>437</v>
      </c>
      <c r="C82" s="186">
        <v>0</v>
      </c>
      <c r="D82" s="21">
        <v>255526.58</v>
      </c>
      <c r="E82" s="21">
        <v>-55206.71</v>
      </c>
      <c r="F82" s="186">
        <v>422971.98</v>
      </c>
      <c r="G82" s="21">
        <v>101311.36</v>
      </c>
      <c r="H82" s="186">
        <v>0</v>
      </c>
    </row>
    <row r="83" spans="1:8" x14ac:dyDescent="0.2">
      <c r="A83" s="181" t="s">
        <v>96</v>
      </c>
      <c r="B83" s="181" t="s">
        <v>438</v>
      </c>
      <c r="C83" s="186">
        <v>0</v>
      </c>
      <c r="D83" s="21">
        <v>79549.53</v>
      </c>
      <c r="E83" s="21">
        <v>14446.97</v>
      </c>
      <c r="F83" s="186">
        <v>39261.760000000002</v>
      </c>
      <c r="G83" s="21">
        <v>22113</v>
      </c>
      <c r="H83" s="186">
        <v>-85556.77</v>
      </c>
    </row>
    <row r="84" spans="1:8" x14ac:dyDescent="0.2">
      <c r="A84" s="181" t="s">
        <v>97</v>
      </c>
      <c r="B84" s="181" t="s">
        <v>439</v>
      </c>
      <c r="C84" s="186">
        <v>0</v>
      </c>
      <c r="D84" s="21">
        <v>124436.78</v>
      </c>
      <c r="E84" s="21">
        <v>1092.1099999999999</v>
      </c>
      <c r="F84" s="186">
        <v>237287.45</v>
      </c>
      <c r="G84" s="21">
        <v>37507.339999999997</v>
      </c>
      <c r="H84" s="186">
        <v>-56536.83</v>
      </c>
    </row>
    <row r="85" spans="1:8" x14ac:dyDescent="0.2">
      <c r="A85" s="181" t="s">
        <v>98</v>
      </c>
      <c r="B85" s="181" t="s">
        <v>440</v>
      </c>
      <c r="C85" s="186">
        <v>0</v>
      </c>
      <c r="D85" s="21">
        <v>3674.83</v>
      </c>
      <c r="E85" s="21">
        <v>47.25</v>
      </c>
      <c r="F85" s="186">
        <v>2791.02</v>
      </c>
      <c r="G85" s="21">
        <v>4019</v>
      </c>
      <c r="H85" s="186">
        <v>0</v>
      </c>
    </row>
    <row r="86" spans="1:8" x14ac:dyDescent="0.2">
      <c r="A86" s="181" t="s">
        <v>99</v>
      </c>
      <c r="B86" s="181" t="s">
        <v>441</v>
      </c>
      <c r="C86" s="186">
        <v>0</v>
      </c>
      <c r="D86" s="21">
        <v>14431.57</v>
      </c>
      <c r="E86" s="21">
        <v>1308.79</v>
      </c>
      <c r="F86" s="186">
        <v>16018.2</v>
      </c>
      <c r="G86" s="21">
        <v>6016</v>
      </c>
      <c r="H86" s="186">
        <v>-359.38</v>
      </c>
    </row>
    <row r="87" spans="1:8" x14ac:dyDescent="0.2">
      <c r="A87" s="181" t="s">
        <v>100</v>
      </c>
      <c r="B87" s="181" t="s">
        <v>442</v>
      </c>
      <c r="C87" s="186">
        <v>0</v>
      </c>
      <c r="D87" s="21">
        <v>40072.910000000003</v>
      </c>
      <c r="E87" s="21">
        <v>15243.79</v>
      </c>
      <c r="F87" s="186">
        <v>89937.26</v>
      </c>
      <c r="G87" s="21">
        <v>15892</v>
      </c>
      <c r="H87" s="186">
        <v>-41476.78</v>
      </c>
    </row>
    <row r="88" spans="1:8" x14ac:dyDescent="0.2">
      <c r="A88" s="181" t="s">
        <v>101</v>
      </c>
      <c r="B88" s="181" t="s">
        <v>443</v>
      </c>
      <c r="C88" s="186">
        <v>0</v>
      </c>
      <c r="D88" s="21">
        <v>98618.240000000005</v>
      </c>
      <c r="E88" s="21">
        <v>6129.36</v>
      </c>
      <c r="F88" s="186">
        <v>290892.88</v>
      </c>
      <c r="G88" s="21">
        <v>40538</v>
      </c>
      <c r="H88" s="186">
        <v>-40576.54</v>
      </c>
    </row>
    <row r="89" spans="1:8" x14ac:dyDescent="0.2">
      <c r="A89" s="181" t="s">
        <v>102</v>
      </c>
      <c r="B89" s="181" t="s">
        <v>444</v>
      </c>
      <c r="C89" s="186">
        <v>256452.12</v>
      </c>
      <c r="D89" s="21">
        <v>61059.6</v>
      </c>
      <c r="E89" s="21">
        <v>3696.86</v>
      </c>
      <c r="F89" s="186">
        <v>5335.51</v>
      </c>
      <c r="G89" s="21">
        <v>21924</v>
      </c>
      <c r="H89" s="186">
        <v>-39202.51</v>
      </c>
    </row>
    <row r="90" spans="1:8" x14ac:dyDescent="0.2">
      <c r="A90" s="181" t="s">
        <v>103</v>
      </c>
      <c r="B90" s="181" t="s">
        <v>445</v>
      </c>
      <c r="C90" s="186">
        <v>0</v>
      </c>
      <c r="D90" s="21">
        <v>904511.57</v>
      </c>
      <c r="E90" s="21">
        <v>33530731.120000001</v>
      </c>
      <c r="F90" s="186">
        <v>0</v>
      </c>
      <c r="G90" s="21">
        <v>0</v>
      </c>
      <c r="H90" s="186">
        <v>-117733.6</v>
      </c>
    </row>
    <row r="91" spans="1:8" x14ac:dyDescent="0.2">
      <c r="A91" s="181" t="s">
        <v>104</v>
      </c>
      <c r="B91" s="181" t="s">
        <v>446</v>
      </c>
      <c r="C91" s="186">
        <v>0</v>
      </c>
      <c r="D91" s="21">
        <v>965740.75</v>
      </c>
      <c r="E91" s="21">
        <v>2210731.73</v>
      </c>
      <c r="F91" s="186">
        <v>1408380.7599999998</v>
      </c>
      <c r="G91" s="21">
        <v>338896</v>
      </c>
      <c r="H91" s="186">
        <v>-373950.08</v>
      </c>
    </row>
    <row r="92" spans="1:8" x14ac:dyDescent="0.2">
      <c r="A92" s="181" t="s">
        <v>105</v>
      </c>
      <c r="B92" s="181" t="s">
        <v>447</v>
      </c>
      <c r="C92" s="186">
        <v>0</v>
      </c>
      <c r="D92" s="21">
        <v>224675.16</v>
      </c>
      <c r="E92" s="21">
        <v>300644.06</v>
      </c>
      <c r="F92" s="186">
        <v>418250.5</v>
      </c>
      <c r="G92" s="21">
        <v>61680.51</v>
      </c>
      <c r="H92" s="186">
        <v>-100624.1</v>
      </c>
    </row>
    <row r="93" spans="1:8" x14ac:dyDescent="0.2">
      <c r="A93" s="181" t="s">
        <v>106</v>
      </c>
      <c r="B93" s="181" t="s">
        <v>448</v>
      </c>
      <c r="C93" s="186">
        <v>0</v>
      </c>
      <c r="D93" s="21">
        <v>109299.91</v>
      </c>
      <c r="E93" s="21">
        <v>50952.480000000003</v>
      </c>
      <c r="F93" s="186">
        <v>189763.77</v>
      </c>
      <c r="G93" s="21">
        <v>93568.99</v>
      </c>
      <c r="H93" s="186">
        <v>-163044.26</v>
      </c>
    </row>
    <row r="94" spans="1:8" x14ac:dyDescent="0.2">
      <c r="A94" s="181" t="s">
        <v>107</v>
      </c>
      <c r="B94" s="181" t="s">
        <v>449</v>
      </c>
      <c r="C94" s="186">
        <v>110</v>
      </c>
      <c r="D94" s="21">
        <v>721648.25</v>
      </c>
      <c r="E94" s="21">
        <v>1500815.81</v>
      </c>
      <c r="F94" s="186">
        <v>739037.72000000009</v>
      </c>
      <c r="G94" s="21">
        <v>304536.15000000002</v>
      </c>
      <c r="H94" s="186">
        <v>-1038958.73</v>
      </c>
    </row>
    <row r="95" spans="1:8" x14ac:dyDescent="0.2">
      <c r="A95" s="181" t="s">
        <v>108</v>
      </c>
      <c r="B95" s="181" t="s">
        <v>450</v>
      </c>
      <c r="C95" s="186">
        <v>0</v>
      </c>
      <c r="D95" s="21">
        <v>68620.850000000006</v>
      </c>
      <c r="E95" s="21">
        <v>1101541.6100000001</v>
      </c>
      <c r="F95" s="186">
        <v>0</v>
      </c>
      <c r="G95" s="21">
        <v>0</v>
      </c>
      <c r="H95" s="186">
        <v>-1945.88</v>
      </c>
    </row>
    <row r="96" spans="1:8" x14ac:dyDescent="0.2">
      <c r="A96" s="181" t="s">
        <v>109</v>
      </c>
      <c r="B96" s="181" t="s">
        <v>451</v>
      </c>
      <c r="C96" s="186">
        <v>142962.85</v>
      </c>
      <c r="D96" s="21">
        <v>496644.51</v>
      </c>
      <c r="E96" s="21">
        <v>1575818.28</v>
      </c>
      <c r="F96" s="186">
        <v>953348.82</v>
      </c>
      <c r="G96" s="21">
        <v>219502.19</v>
      </c>
      <c r="H96" s="186">
        <v>-317493.43</v>
      </c>
    </row>
    <row r="97" spans="1:8" x14ac:dyDescent="0.2">
      <c r="A97" s="181" t="s">
        <v>110</v>
      </c>
      <c r="B97" s="181" t="s">
        <v>452</v>
      </c>
      <c r="C97" s="186">
        <v>0</v>
      </c>
      <c r="D97" s="21">
        <v>7746.59</v>
      </c>
      <c r="E97" s="21">
        <v>5780.09</v>
      </c>
      <c r="F97" s="186">
        <v>1049.1199999999999</v>
      </c>
      <c r="G97" s="21">
        <v>0</v>
      </c>
      <c r="H97" s="186">
        <v>-6227.03</v>
      </c>
    </row>
    <row r="98" spans="1:8" x14ac:dyDescent="0.2">
      <c r="A98" s="181" t="s">
        <v>111</v>
      </c>
      <c r="B98" s="181" t="s">
        <v>453</v>
      </c>
      <c r="C98" s="186">
        <v>0</v>
      </c>
      <c r="D98" s="21">
        <v>584544.89</v>
      </c>
      <c r="E98" s="21">
        <v>1165726.83</v>
      </c>
      <c r="F98" s="186">
        <v>631310.67000000004</v>
      </c>
      <c r="G98" s="21">
        <v>2500</v>
      </c>
      <c r="H98" s="186">
        <v>-355386.89</v>
      </c>
    </row>
    <row r="99" spans="1:8" x14ac:dyDescent="0.2">
      <c r="A99" s="181" t="s">
        <v>112</v>
      </c>
      <c r="B99" s="181" t="s">
        <v>454</v>
      </c>
      <c r="C99" s="186">
        <v>0</v>
      </c>
      <c r="D99" s="21">
        <v>52481.599999999999</v>
      </c>
      <c r="E99" s="21">
        <v>169537.88</v>
      </c>
      <c r="F99" s="186">
        <v>91443.21</v>
      </c>
      <c r="G99" s="21">
        <v>0</v>
      </c>
      <c r="H99" s="186">
        <v>-169462.38</v>
      </c>
    </row>
    <row r="100" spans="1:8" x14ac:dyDescent="0.2">
      <c r="A100" s="181" t="s">
        <v>113</v>
      </c>
      <c r="B100" s="181" t="s">
        <v>455</v>
      </c>
      <c r="C100" s="186">
        <v>0</v>
      </c>
      <c r="D100" s="21">
        <v>241921.54</v>
      </c>
      <c r="E100" s="21">
        <v>38902.949999999997</v>
      </c>
      <c r="F100" s="186">
        <v>300765.90999999997</v>
      </c>
      <c r="G100" s="21">
        <v>75690</v>
      </c>
      <c r="H100" s="186">
        <v>0</v>
      </c>
    </row>
    <row r="101" spans="1:8" x14ac:dyDescent="0.2">
      <c r="A101" s="181" t="s">
        <v>114</v>
      </c>
      <c r="B101" s="181" t="s">
        <v>456</v>
      </c>
      <c r="C101" s="186">
        <v>0</v>
      </c>
      <c r="D101" s="21">
        <v>852995.88</v>
      </c>
      <c r="E101" s="21">
        <v>317248.33</v>
      </c>
      <c r="F101" s="186">
        <v>1211912.1100000001</v>
      </c>
      <c r="G101" s="21">
        <v>233739.97</v>
      </c>
      <c r="H101" s="186">
        <v>-230480.03</v>
      </c>
    </row>
    <row r="102" spans="1:8" x14ac:dyDescent="0.2">
      <c r="A102" s="181" t="s">
        <v>115</v>
      </c>
      <c r="B102" s="181" t="s">
        <v>457</v>
      </c>
      <c r="C102" s="186">
        <v>0</v>
      </c>
      <c r="D102" s="21">
        <v>390406.29</v>
      </c>
      <c r="E102" s="21">
        <v>507287.96</v>
      </c>
      <c r="F102" s="186">
        <v>550813.61</v>
      </c>
      <c r="G102" s="21">
        <v>217709</v>
      </c>
      <c r="H102" s="186">
        <v>-74787.259999999995</v>
      </c>
    </row>
    <row r="103" spans="1:8" x14ac:dyDescent="0.2">
      <c r="A103" s="181" t="s">
        <v>116</v>
      </c>
      <c r="B103" s="181" t="s">
        <v>458</v>
      </c>
      <c r="C103" s="186">
        <v>0</v>
      </c>
      <c r="D103" s="21">
        <v>555508</v>
      </c>
      <c r="E103" s="21">
        <v>603653.03</v>
      </c>
      <c r="F103" s="186">
        <v>454621.01</v>
      </c>
      <c r="G103" s="21">
        <v>3307.36</v>
      </c>
      <c r="H103" s="186">
        <v>-337896.71</v>
      </c>
    </row>
    <row r="104" spans="1:8" x14ac:dyDescent="0.2">
      <c r="A104" s="181" t="s">
        <v>117</v>
      </c>
      <c r="B104" s="181" t="s">
        <v>459</v>
      </c>
      <c r="C104" s="186">
        <v>0</v>
      </c>
      <c r="D104" s="21">
        <v>836913.38</v>
      </c>
      <c r="E104" s="21">
        <v>1414668.48</v>
      </c>
      <c r="F104" s="186">
        <v>1018522.6400000001</v>
      </c>
      <c r="G104" s="21">
        <v>381506</v>
      </c>
      <c r="H104" s="186">
        <v>-314010.23</v>
      </c>
    </row>
    <row r="105" spans="1:8" x14ac:dyDescent="0.2">
      <c r="A105" s="181" t="s">
        <v>118</v>
      </c>
      <c r="B105" s="181" t="s">
        <v>460</v>
      </c>
      <c r="C105" s="186">
        <v>0</v>
      </c>
      <c r="D105" s="21">
        <v>240865.54</v>
      </c>
      <c r="E105" s="21">
        <v>523092.14</v>
      </c>
      <c r="F105" s="186">
        <v>588032.06000000006</v>
      </c>
      <c r="G105" s="21">
        <v>161885.98000000001</v>
      </c>
      <c r="H105" s="186">
        <v>-160947.26999999999</v>
      </c>
    </row>
    <row r="106" spans="1:8" x14ac:dyDescent="0.2">
      <c r="A106" s="181" t="s">
        <v>119</v>
      </c>
      <c r="B106" s="181" t="s">
        <v>461</v>
      </c>
      <c r="C106" s="186">
        <v>0</v>
      </c>
      <c r="D106" s="21">
        <v>739292.89</v>
      </c>
      <c r="E106" s="21">
        <v>2177737.23</v>
      </c>
      <c r="F106" s="186">
        <v>1073863.6100000001</v>
      </c>
      <c r="G106" s="21">
        <v>346613</v>
      </c>
      <c r="H106" s="186">
        <v>-540909.63</v>
      </c>
    </row>
    <row r="107" spans="1:8" x14ac:dyDescent="0.2">
      <c r="A107" s="181" t="s">
        <v>120</v>
      </c>
      <c r="B107" s="181" t="s">
        <v>462</v>
      </c>
      <c r="C107" s="186">
        <v>0</v>
      </c>
      <c r="D107" s="21">
        <v>785406.87</v>
      </c>
      <c r="E107" s="21">
        <v>3388675.84</v>
      </c>
      <c r="F107" s="186">
        <v>1190900.6399999999</v>
      </c>
      <c r="G107" s="21">
        <v>15398.08</v>
      </c>
      <c r="H107" s="186">
        <v>-789983.94</v>
      </c>
    </row>
    <row r="108" spans="1:8" x14ac:dyDescent="0.2">
      <c r="A108" s="181" t="s">
        <v>121</v>
      </c>
      <c r="B108" s="181" t="s">
        <v>463</v>
      </c>
      <c r="C108" s="186">
        <v>0</v>
      </c>
      <c r="D108" s="21">
        <v>931872.13</v>
      </c>
      <c r="E108" s="21">
        <v>519861.34</v>
      </c>
      <c r="F108" s="186">
        <v>1332484.0899999999</v>
      </c>
      <c r="G108" s="21">
        <v>316178</v>
      </c>
      <c r="H108" s="186">
        <v>-1178644.3</v>
      </c>
    </row>
    <row r="109" spans="1:8" x14ac:dyDescent="0.2">
      <c r="A109" s="181" t="s">
        <v>642</v>
      </c>
      <c r="B109" s="181" t="s">
        <v>726</v>
      </c>
      <c r="C109" s="186">
        <v>0</v>
      </c>
      <c r="D109" s="21">
        <v>0</v>
      </c>
      <c r="E109" s="21">
        <v>61754.07</v>
      </c>
      <c r="F109" s="186">
        <v>0</v>
      </c>
      <c r="G109" s="21">
        <v>0</v>
      </c>
      <c r="H109" s="186">
        <v>0</v>
      </c>
    </row>
    <row r="110" spans="1:8" x14ac:dyDescent="0.2">
      <c r="A110" s="181" t="s">
        <v>637</v>
      </c>
      <c r="B110" s="181" t="e">
        <v>#N/A</v>
      </c>
      <c r="C110" s="186">
        <v>0</v>
      </c>
      <c r="D110" s="21">
        <v>0</v>
      </c>
      <c r="E110" s="21">
        <v>413778.88</v>
      </c>
      <c r="F110" s="186">
        <v>0</v>
      </c>
      <c r="G110" s="21">
        <v>0</v>
      </c>
      <c r="H110" s="186">
        <v>0</v>
      </c>
    </row>
    <row r="111" spans="1:8" x14ac:dyDescent="0.2">
      <c r="A111" s="181" t="s">
        <v>645</v>
      </c>
      <c r="B111" s="181" t="s">
        <v>724</v>
      </c>
      <c r="C111" s="186">
        <v>0</v>
      </c>
      <c r="D111" s="21">
        <v>0</v>
      </c>
      <c r="E111" s="21">
        <v>338194.17</v>
      </c>
      <c r="F111" s="186">
        <v>0</v>
      </c>
      <c r="G111" s="21">
        <v>0</v>
      </c>
      <c r="H111" s="186">
        <v>0</v>
      </c>
    </row>
    <row r="112" spans="1:8" x14ac:dyDescent="0.2">
      <c r="A112" s="181" t="s">
        <v>639</v>
      </c>
      <c r="B112" s="181" t="s">
        <v>714</v>
      </c>
      <c r="C112" s="186">
        <v>0</v>
      </c>
      <c r="D112" s="21">
        <v>0</v>
      </c>
      <c r="E112" s="21">
        <v>340408.9</v>
      </c>
      <c r="F112" s="186">
        <v>0</v>
      </c>
      <c r="G112" s="21">
        <v>0</v>
      </c>
      <c r="H112" s="186">
        <v>0</v>
      </c>
    </row>
    <row r="113" spans="1:8" x14ac:dyDescent="0.2">
      <c r="A113" s="181" t="s">
        <v>644</v>
      </c>
      <c r="B113" s="181" t="s">
        <v>715</v>
      </c>
      <c r="C113" s="186">
        <v>0</v>
      </c>
      <c r="D113" s="21">
        <v>0</v>
      </c>
      <c r="E113" s="21">
        <v>47942.07</v>
      </c>
      <c r="F113" s="186">
        <v>0</v>
      </c>
      <c r="G113" s="21">
        <v>0</v>
      </c>
      <c r="H113" s="186">
        <v>0</v>
      </c>
    </row>
    <row r="114" spans="1:8" x14ac:dyDescent="0.2">
      <c r="A114" s="181" t="s">
        <v>646</v>
      </c>
      <c r="B114" s="181" t="s">
        <v>697</v>
      </c>
      <c r="C114" s="186">
        <v>0</v>
      </c>
      <c r="D114" s="21">
        <v>0</v>
      </c>
      <c r="E114" s="21">
        <v>152903.72</v>
      </c>
      <c r="F114" s="186">
        <v>0</v>
      </c>
      <c r="G114" s="21">
        <v>0</v>
      </c>
      <c r="H114" s="186">
        <v>0</v>
      </c>
    </row>
    <row r="115" spans="1:8" x14ac:dyDescent="0.2">
      <c r="A115" s="181" t="s">
        <v>661</v>
      </c>
      <c r="B115" s="181" t="s">
        <v>698</v>
      </c>
      <c r="C115" s="186">
        <v>0</v>
      </c>
      <c r="D115" s="21">
        <v>0</v>
      </c>
      <c r="E115" s="21">
        <v>103258.91</v>
      </c>
      <c r="F115" s="186">
        <v>0</v>
      </c>
      <c r="G115" s="21">
        <v>0</v>
      </c>
      <c r="H115" s="186">
        <v>0</v>
      </c>
    </row>
    <row r="116" spans="1:8" x14ac:dyDescent="0.2">
      <c r="A116" s="181" t="s">
        <v>662</v>
      </c>
      <c r="B116" s="181" t="s">
        <v>735</v>
      </c>
      <c r="C116" s="186">
        <v>0</v>
      </c>
      <c r="D116" s="21">
        <v>0</v>
      </c>
      <c r="E116" s="21">
        <v>49195.5</v>
      </c>
      <c r="F116" s="186">
        <v>0</v>
      </c>
      <c r="G116" s="21">
        <v>0</v>
      </c>
      <c r="H116" s="186">
        <v>0</v>
      </c>
    </row>
    <row r="117" spans="1:8" x14ac:dyDescent="0.2">
      <c r="A117" s="181" t="s">
        <v>122</v>
      </c>
      <c r="B117" s="181" t="s">
        <v>464</v>
      </c>
      <c r="C117" s="186">
        <v>88739.78</v>
      </c>
      <c r="D117" s="21">
        <v>18655.8</v>
      </c>
      <c r="E117" s="21">
        <v>68053.52</v>
      </c>
      <c r="F117" s="186">
        <v>252572</v>
      </c>
      <c r="G117" s="21">
        <v>121928.9</v>
      </c>
      <c r="H117" s="186">
        <v>-91386.45</v>
      </c>
    </row>
    <row r="118" spans="1:8" x14ac:dyDescent="0.2">
      <c r="A118" s="181" t="s">
        <v>123</v>
      </c>
      <c r="B118" s="181" t="s">
        <v>678</v>
      </c>
      <c r="C118" s="186">
        <v>0</v>
      </c>
      <c r="D118" s="21">
        <v>101976.99</v>
      </c>
      <c r="E118" s="21">
        <v>3464.54</v>
      </c>
      <c r="F118" s="186">
        <v>250714.49000000005</v>
      </c>
      <c r="G118" s="21">
        <v>58897</v>
      </c>
      <c r="H118" s="186">
        <v>-84514.81</v>
      </c>
    </row>
    <row r="119" spans="1:8" x14ac:dyDescent="0.2">
      <c r="A119" s="181" t="s">
        <v>124</v>
      </c>
      <c r="B119" s="181" t="s">
        <v>465</v>
      </c>
      <c r="C119" s="186">
        <v>0</v>
      </c>
      <c r="D119" s="21">
        <v>425385.05</v>
      </c>
      <c r="E119" s="21">
        <v>63679.53</v>
      </c>
      <c r="F119" s="186">
        <v>418155.76</v>
      </c>
      <c r="G119" s="21">
        <v>0</v>
      </c>
      <c r="H119" s="186">
        <v>-185727.63</v>
      </c>
    </row>
    <row r="120" spans="1:8" x14ac:dyDescent="0.2">
      <c r="A120" s="181" t="s">
        <v>125</v>
      </c>
      <c r="B120" s="181" t="s">
        <v>466</v>
      </c>
      <c r="C120" s="186">
        <v>0</v>
      </c>
      <c r="D120" s="21">
        <v>0</v>
      </c>
      <c r="E120" s="21">
        <v>414649.36</v>
      </c>
      <c r="F120" s="186">
        <v>1840393.13</v>
      </c>
      <c r="G120" s="21">
        <v>128774.37</v>
      </c>
      <c r="H120" s="186">
        <v>-806139.37</v>
      </c>
    </row>
    <row r="121" spans="1:8" x14ac:dyDescent="0.2">
      <c r="A121" s="181" t="s">
        <v>126</v>
      </c>
      <c r="B121" s="181" t="s">
        <v>467</v>
      </c>
      <c r="C121" s="186">
        <v>0</v>
      </c>
      <c r="D121" s="21">
        <v>719978.27</v>
      </c>
      <c r="E121" s="21">
        <v>87631.83</v>
      </c>
      <c r="F121" s="186">
        <v>1334222.69</v>
      </c>
      <c r="G121" s="21">
        <v>196044</v>
      </c>
      <c r="H121" s="186">
        <v>-162938.44</v>
      </c>
    </row>
    <row r="122" spans="1:8" x14ac:dyDescent="0.2">
      <c r="A122" s="181" t="s">
        <v>663</v>
      </c>
      <c r="B122" s="181" t="s">
        <v>685</v>
      </c>
      <c r="C122" s="186">
        <v>0</v>
      </c>
      <c r="D122" s="21">
        <v>28453.46</v>
      </c>
      <c r="E122" s="21">
        <v>5447.24</v>
      </c>
      <c r="F122" s="186">
        <v>8876.36</v>
      </c>
      <c r="G122" s="21">
        <v>6677.57</v>
      </c>
      <c r="H122" s="186">
        <v>0</v>
      </c>
    </row>
    <row r="123" spans="1:8" x14ac:dyDescent="0.2">
      <c r="A123" s="181" t="s">
        <v>633</v>
      </c>
      <c r="B123" s="181" t="e">
        <v>#N/A</v>
      </c>
      <c r="C123" s="186">
        <v>0</v>
      </c>
      <c r="D123" s="21">
        <v>2925</v>
      </c>
      <c r="E123" s="21">
        <v>13370.92</v>
      </c>
      <c r="F123" s="186">
        <v>0</v>
      </c>
      <c r="G123" s="21">
        <v>0</v>
      </c>
      <c r="H123" s="186">
        <v>0</v>
      </c>
    </row>
    <row r="124" spans="1:8" x14ac:dyDescent="0.2">
      <c r="A124" s="181" t="s">
        <v>359</v>
      </c>
      <c r="B124" s="181" t="s">
        <v>468</v>
      </c>
      <c r="C124" s="186">
        <v>77.209999999999994</v>
      </c>
      <c r="D124" s="21">
        <v>0</v>
      </c>
      <c r="E124" s="21">
        <v>0</v>
      </c>
      <c r="F124" s="186">
        <v>0</v>
      </c>
      <c r="G124" s="21">
        <v>0</v>
      </c>
      <c r="H124" s="186">
        <v>0</v>
      </c>
    </row>
    <row r="125" spans="1:8" x14ac:dyDescent="0.2">
      <c r="A125" s="181" t="s">
        <v>127</v>
      </c>
      <c r="B125" s="181" t="s">
        <v>469</v>
      </c>
      <c r="C125" s="186">
        <v>0</v>
      </c>
      <c r="D125" s="21">
        <v>11232.85</v>
      </c>
      <c r="E125" s="21">
        <v>377.55</v>
      </c>
      <c r="F125" s="186">
        <v>4464.04</v>
      </c>
      <c r="G125" s="21">
        <v>1392.35</v>
      </c>
      <c r="H125" s="186">
        <v>-2018.16</v>
      </c>
    </row>
    <row r="126" spans="1:8" x14ac:dyDescent="0.2">
      <c r="A126" s="181" t="s">
        <v>128</v>
      </c>
      <c r="B126" s="181" t="s">
        <v>470</v>
      </c>
      <c r="C126" s="186">
        <v>0</v>
      </c>
      <c r="D126" s="21">
        <v>21171.9</v>
      </c>
      <c r="E126" s="21">
        <v>241.23</v>
      </c>
      <c r="F126" s="186">
        <v>24307.300000000003</v>
      </c>
      <c r="G126" s="21">
        <v>13312</v>
      </c>
      <c r="H126" s="186">
        <v>-33130.03</v>
      </c>
    </row>
    <row r="127" spans="1:8" x14ac:dyDescent="0.2">
      <c r="A127" s="181" t="s">
        <v>129</v>
      </c>
      <c r="B127" s="181" t="s">
        <v>471</v>
      </c>
      <c r="C127" s="186">
        <v>0</v>
      </c>
      <c r="D127" s="21">
        <v>222048.97</v>
      </c>
      <c r="E127" s="21">
        <v>27097.94</v>
      </c>
      <c r="F127" s="186">
        <v>381317.41</v>
      </c>
      <c r="G127" s="21">
        <v>83565</v>
      </c>
      <c r="H127" s="186">
        <v>-165510.98000000001</v>
      </c>
    </row>
    <row r="128" spans="1:8" x14ac:dyDescent="0.2">
      <c r="A128" s="181" t="s">
        <v>130</v>
      </c>
      <c r="B128" s="181" t="s">
        <v>472</v>
      </c>
      <c r="C128" s="186">
        <v>0</v>
      </c>
      <c r="D128" s="21">
        <v>64633.19</v>
      </c>
      <c r="E128" s="21">
        <v>6469.28</v>
      </c>
      <c r="F128" s="186">
        <v>33266.18</v>
      </c>
      <c r="G128" s="21">
        <v>25.56</v>
      </c>
      <c r="H128" s="186">
        <v>-36387.660000000003</v>
      </c>
    </row>
    <row r="129" spans="1:8" x14ac:dyDescent="0.2">
      <c r="A129" s="181" t="s">
        <v>131</v>
      </c>
      <c r="B129" s="181" t="s">
        <v>686</v>
      </c>
      <c r="C129" s="186">
        <v>0</v>
      </c>
      <c r="D129" s="21">
        <v>73021.259999999995</v>
      </c>
      <c r="E129" s="21">
        <v>7632.29</v>
      </c>
      <c r="F129" s="186">
        <v>119630.91</v>
      </c>
      <c r="G129" s="21">
        <v>176218</v>
      </c>
      <c r="H129" s="186">
        <v>-96046.89</v>
      </c>
    </row>
    <row r="130" spans="1:8" x14ac:dyDescent="0.2">
      <c r="A130" s="181" t="s">
        <v>132</v>
      </c>
      <c r="B130" s="181" t="s">
        <v>473</v>
      </c>
      <c r="C130" s="186">
        <v>0</v>
      </c>
      <c r="D130" s="21">
        <v>15734.33</v>
      </c>
      <c r="E130" s="21">
        <v>2446.21</v>
      </c>
      <c r="F130" s="186">
        <v>1837.1399999999999</v>
      </c>
      <c r="G130" s="21">
        <v>0</v>
      </c>
      <c r="H130" s="186">
        <v>-47771.47</v>
      </c>
    </row>
    <row r="131" spans="1:8" x14ac:dyDescent="0.2">
      <c r="A131" s="181" t="s">
        <v>133</v>
      </c>
      <c r="B131" s="181" t="s">
        <v>474</v>
      </c>
      <c r="C131" s="186">
        <v>0</v>
      </c>
      <c r="D131" s="21">
        <v>36042.03</v>
      </c>
      <c r="E131" s="21">
        <v>2598.6799999999998</v>
      </c>
      <c r="F131" s="186">
        <v>10304.859999999999</v>
      </c>
      <c r="G131" s="21">
        <v>0</v>
      </c>
      <c r="H131" s="186">
        <v>0</v>
      </c>
    </row>
    <row r="132" spans="1:8" x14ac:dyDescent="0.2">
      <c r="A132" s="181" t="s">
        <v>134</v>
      </c>
      <c r="B132" s="181" t="s">
        <v>475</v>
      </c>
      <c r="C132" s="186">
        <v>0</v>
      </c>
      <c r="D132" s="21">
        <v>18298.669999999998</v>
      </c>
      <c r="E132" s="21">
        <v>2400.8000000000002</v>
      </c>
      <c r="F132" s="186">
        <v>7774.35</v>
      </c>
      <c r="G132" s="21">
        <v>0</v>
      </c>
      <c r="H132" s="186">
        <v>-6095.13</v>
      </c>
    </row>
    <row r="133" spans="1:8" x14ac:dyDescent="0.2">
      <c r="A133" s="181" t="s">
        <v>135</v>
      </c>
      <c r="B133" s="181" t="s">
        <v>476</v>
      </c>
      <c r="C133" s="186">
        <v>0</v>
      </c>
      <c r="D133" s="21">
        <v>14973.27</v>
      </c>
      <c r="E133" s="21">
        <v>2850.43</v>
      </c>
      <c r="F133" s="186">
        <v>19252.989999999998</v>
      </c>
      <c r="G133" s="21">
        <v>5084.28</v>
      </c>
      <c r="H133" s="186">
        <v>-17429.189999999999</v>
      </c>
    </row>
    <row r="134" spans="1:8" x14ac:dyDescent="0.2">
      <c r="A134" s="181" t="s">
        <v>136</v>
      </c>
      <c r="B134" s="181" t="s">
        <v>477</v>
      </c>
      <c r="C134" s="186">
        <v>0</v>
      </c>
      <c r="D134" s="21">
        <v>13359.35</v>
      </c>
      <c r="E134" s="21">
        <v>0</v>
      </c>
      <c r="F134" s="186">
        <v>18744.75</v>
      </c>
      <c r="G134" s="21">
        <v>3418.52</v>
      </c>
      <c r="H134" s="186">
        <v>-4773.7700000000004</v>
      </c>
    </row>
    <row r="135" spans="1:8" x14ac:dyDescent="0.2">
      <c r="A135" s="181" t="s">
        <v>137</v>
      </c>
      <c r="B135" s="181" t="s">
        <v>478</v>
      </c>
      <c r="C135" s="186">
        <v>0</v>
      </c>
      <c r="D135" s="21">
        <v>15970.7</v>
      </c>
      <c r="E135" s="21">
        <v>1144</v>
      </c>
      <c r="F135" s="186">
        <v>8809.7800000000007</v>
      </c>
      <c r="G135" s="21">
        <v>3091.3</v>
      </c>
      <c r="H135" s="186">
        <v>-6705.17</v>
      </c>
    </row>
    <row r="136" spans="1:8" x14ac:dyDescent="0.2">
      <c r="A136" s="181" t="s">
        <v>138</v>
      </c>
      <c r="B136" s="181" t="s">
        <v>479</v>
      </c>
      <c r="C136" s="186">
        <v>0</v>
      </c>
      <c r="D136" s="21">
        <v>13623.18</v>
      </c>
      <c r="E136" s="21">
        <v>51186.95</v>
      </c>
      <c r="F136" s="186">
        <v>5045.0200000000004</v>
      </c>
      <c r="G136" s="21">
        <v>4324</v>
      </c>
      <c r="H136" s="186">
        <v>0</v>
      </c>
    </row>
    <row r="137" spans="1:8" x14ac:dyDescent="0.2">
      <c r="A137" s="181" t="s">
        <v>139</v>
      </c>
      <c r="B137" s="181" t="s">
        <v>480</v>
      </c>
      <c r="C137" s="186">
        <v>0</v>
      </c>
      <c r="D137" s="21">
        <v>71710.289999999994</v>
      </c>
      <c r="E137" s="21">
        <v>5093.82</v>
      </c>
      <c r="F137" s="186">
        <v>201488.23</v>
      </c>
      <c r="G137" s="21">
        <v>24298.45</v>
      </c>
      <c r="H137" s="186">
        <v>-119769.82</v>
      </c>
    </row>
    <row r="138" spans="1:8" x14ac:dyDescent="0.2">
      <c r="A138" s="181" t="s">
        <v>140</v>
      </c>
      <c r="B138" s="181" t="s">
        <v>481</v>
      </c>
      <c r="C138" s="186">
        <v>0</v>
      </c>
      <c r="D138" s="21">
        <v>63903.13</v>
      </c>
      <c r="E138" s="21">
        <v>5901.76</v>
      </c>
      <c r="F138" s="186">
        <v>270610.61000000004</v>
      </c>
      <c r="G138" s="21">
        <v>0</v>
      </c>
      <c r="H138" s="186">
        <v>-159624.17000000001</v>
      </c>
    </row>
    <row r="139" spans="1:8" x14ac:dyDescent="0.2">
      <c r="A139" s="181" t="s">
        <v>141</v>
      </c>
      <c r="B139" s="181" t="s">
        <v>482</v>
      </c>
      <c r="C139" s="186">
        <v>0</v>
      </c>
      <c r="D139" s="21">
        <v>28554.26</v>
      </c>
      <c r="E139" s="21">
        <v>43842.239999999998</v>
      </c>
      <c r="F139" s="186">
        <v>29208.819999999996</v>
      </c>
      <c r="G139" s="21">
        <v>0</v>
      </c>
      <c r="H139" s="186">
        <v>-76324.479999999996</v>
      </c>
    </row>
    <row r="140" spans="1:8" x14ac:dyDescent="0.2">
      <c r="A140" s="181" t="s">
        <v>142</v>
      </c>
      <c r="B140" s="181" t="s">
        <v>483</v>
      </c>
      <c r="C140" s="186">
        <v>0</v>
      </c>
      <c r="D140" s="21">
        <v>43506.87</v>
      </c>
      <c r="E140" s="21">
        <v>1828</v>
      </c>
      <c r="F140" s="186">
        <v>38362.589999999997</v>
      </c>
      <c r="G140" s="21">
        <v>17437.330000000002</v>
      </c>
      <c r="H140" s="186">
        <v>-41923.67</v>
      </c>
    </row>
    <row r="141" spans="1:8" x14ac:dyDescent="0.2">
      <c r="A141" s="181" t="s">
        <v>143</v>
      </c>
      <c r="B141" s="181" t="s">
        <v>484</v>
      </c>
      <c r="C141" s="186">
        <v>0</v>
      </c>
      <c r="D141" s="21">
        <v>4405.3599999999997</v>
      </c>
      <c r="E141" s="21">
        <v>11843.78</v>
      </c>
      <c r="F141" s="186">
        <v>13050.5</v>
      </c>
      <c r="G141" s="21">
        <v>1440.22</v>
      </c>
      <c r="H141" s="186">
        <v>-3418.69</v>
      </c>
    </row>
    <row r="142" spans="1:8" x14ac:dyDescent="0.2">
      <c r="A142" s="181" t="s">
        <v>144</v>
      </c>
      <c r="B142" s="181" t="s">
        <v>485</v>
      </c>
      <c r="C142" s="186">
        <v>21950.55</v>
      </c>
      <c r="D142" s="21">
        <v>54912.54</v>
      </c>
      <c r="E142" s="21">
        <v>3881.84</v>
      </c>
      <c r="F142" s="186">
        <v>69380.2</v>
      </c>
      <c r="G142" s="21">
        <v>16398.29</v>
      </c>
      <c r="H142" s="186">
        <v>-40775.089999999997</v>
      </c>
    </row>
    <row r="143" spans="1:8" x14ac:dyDescent="0.2">
      <c r="A143" s="181" t="s">
        <v>145</v>
      </c>
      <c r="B143" s="181" t="s">
        <v>486</v>
      </c>
      <c r="C143" s="186">
        <v>0</v>
      </c>
      <c r="D143" s="21">
        <v>48253.05</v>
      </c>
      <c r="E143" s="21">
        <v>29071.7</v>
      </c>
      <c r="F143" s="186">
        <v>16110.18</v>
      </c>
      <c r="G143" s="21">
        <v>26309</v>
      </c>
      <c r="H143" s="186">
        <v>-40073.06</v>
      </c>
    </row>
    <row r="144" spans="1:8" x14ac:dyDescent="0.2">
      <c r="A144" s="181" t="s">
        <v>146</v>
      </c>
      <c r="B144" s="181" t="s">
        <v>487</v>
      </c>
      <c r="C144" s="186">
        <v>0</v>
      </c>
      <c r="D144" s="21">
        <v>0</v>
      </c>
      <c r="E144" s="21">
        <v>405983.15</v>
      </c>
      <c r="F144" s="186">
        <v>0</v>
      </c>
      <c r="G144" s="21">
        <v>0</v>
      </c>
      <c r="H144" s="186">
        <v>-32829.300000000003</v>
      </c>
    </row>
    <row r="145" spans="1:8" x14ac:dyDescent="0.2">
      <c r="A145" s="181" t="s">
        <v>147</v>
      </c>
      <c r="B145" s="181" t="s">
        <v>488</v>
      </c>
      <c r="C145" s="186">
        <v>0</v>
      </c>
      <c r="D145" s="21">
        <v>55704.05</v>
      </c>
      <c r="E145" s="21">
        <v>12117.06</v>
      </c>
      <c r="F145" s="186">
        <v>42345.17</v>
      </c>
      <c r="G145" s="21">
        <v>19292.05</v>
      </c>
      <c r="H145" s="186">
        <v>-127473.93</v>
      </c>
    </row>
    <row r="146" spans="1:8" x14ac:dyDescent="0.2">
      <c r="A146" s="181" t="s">
        <v>148</v>
      </c>
      <c r="B146" s="181" t="s">
        <v>489</v>
      </c>
      <c r="C146" s="186">
        <v>0</v>
      </c>
      <c r="D146" s="21">
        <v>40848.47</v>
      </c>
      <c r="E146" s="21">
        <v>18964.509999999998</v>
      </c>
      <c r="F146" s="186">
        <v>0</v>
      </c>
      <c r="G146" s="21">
        <v>15058</v>
      </c>
      <c r="H146" s="186">
        <v>-4858</v>
      </c>
    </row>
    <row r="147" spans="1:8" x14ac:dyDescent="0.2">
      <c r="A147" s="181" t="s">
        <v>149</v>
      </c>
      <c r="B147" s="181" t="s">
        <v>490</v>
      </c>
      <c r="C147" s="186">
        <v>0</v>
      </c>
      <c r="D147" s="21">
        <v>140795.81</v>
      </c>
      <c r="E147" s="21">
        <v>3165.83</v>
      </c>
      <c r="F147" s="186">
        <v>116213.91</v>
      </c>
      <c r="G147" s="21">
        <v>21578.77</v>
      </c>
      <c r="H147" s="186">
        <v>-43804.59</v>
      </c>
    </row>
    <row r="148" spans="1:8" x14ac:dyDescent="0.2">
      <c r="A148" s="181" t="s">
        <v>150</v>
      </c>
      <c r="B148" s="181" t="s">
        <v>491</v>
      </c>
      <c r="C148" s="186">
        <v>0</v>
      </c>
      <c r="D148" s="21">
        <v>37168.370000000003</v>
      </c>
      <c r="E148" s="21">
        <v>2178.98</v>
      </c>
      <c r="F148" s="186">
        <v>132539.28999999998</v>
      </c>
      <c r="G148" s="21">
        <v>1000</v>
      </c>
      <c r="H148" s="186">
        <v>-28682.97</v>
      </c>
    </row>
    <row r="149" spans="1:8" x14ac:dyDescent="0.2">
      <c r="A149" s="181" t="s">
        <v>151</v>
      </c>
      <c r="B149" s="181" t="s">
        <v>492</v>
      </c>
      <c r="C149" s="186">
        <v>0</v>
      </c>
      <c r="D149" s="21">
        <v>22606.63</v>
      </c>
      <c r="E149" s="21">
        <v>6969.33</v>
      </c>
      <c r="F149" s="186">
        <v>26735.530000000002</v>
      </c>
      <c r="G149" s="21">
        <v>24560.45</v>
      </c>
      <c r="H149" s="186">
        <v>-99937.74</v>
      </c>
    </row>
    <row r="150" spans="1:8" x14ac:dyDescent="0.2">
      <c r="A150" s="181" t="s">
        <v>152</v>
      </c>
      <c r="B150" s="181" t="s">
        <v>493</v>
      </c>
      <c r="C150" s="186">
        <v>45.55</v>
      </c>
      <c r="D150" s="21">
        <v>146515.72</v>
      </c>
      <c r="E150" s="21">
        <v>549645.44999999995</v>
      </c>
      <c r="F150" s="186">
        <v>34833.660000000003</v>
      </c>
      <c r="G150" s="21">
        <v>39106.199999999997</v>
      </c>
      <c r="H150" s="186">
        <v>-57595.02</v>
      </c>
    </row>
    <row r="151" spans="1:8" x14ac:dyDescent="0.2">
      <c r="A151" s="181" t="s">
        <v>153</v>
      </c>
      <c r="B151" s="181" t="s">
        <v>494</v>
      </c>
      <c r="C151" s="186">
        <v>0</v>
      </c>
      <c r="D151" s="21">
        <v>102248.91</v>
      </c>
      <c r="E151" s="21">
        <v>4675.66</v>
      </c>
      <c r="F151" s="186">
        <v>99442.200000000012</v>
      </c>
      <c r="G151" s="21">
        <v>41451.99</v>
      </c>
      <c r="H151" s="186">
        <v>-141559.92000000001</v>
      </c>
    </row>
    <row r="152" spans="1:8" x14ac:dyDescent="0.2">
      <c r="A152" s="181" t="s">
        <v>154</v>
      </c>
      <c r="B152" s="181" t="s">
        <v>495</v>
      </c>
      <c r="C152" s="186">
        <v>0</v>
      </c>
      <c r="D152" s="21">
        <v>315928.58</v>
      </c>
      <c r="E152" s="21">
        <v>138999.84</v>
      </c>
      <c r="F152" s="186">
        <v>845970.07</v>
      </c>
      <c r="G152" s="21">
        <v>66662.81</v>
      </c>
      <c r="H152" s="186">
        <v>-347239.3</v>
      </c>
    </row>
    <row r="153" spans="1:8" x14ac:dyDescent="0.2">
      <c r="A153" s="181" t="s">
        <v>155</v>
      </c>
      <c r="B153" s="181" t="s">
        <v>496</v>
      </c>
      <c r="C153" s="186">
        <v>0</v>
      </c>
      <c r="D153" s="21">
        <v>18756.080000000002</v>
      </c>
      <c r="E153" s="21">
        <v>1547.9</v>
      </c>
      <c r="F153" s="186">
        <v>32665.79</v>
      </c>
      <c r="G153" s="21">
        <v>0</v>
      </c>
      <c r="H153" s="186">
        <v>-21195</v>
      </c>
    </row>
    <row r="154" spans="1:8" x14ac:dyDescent="0.2">
      <c r="A154" s="181" t="s">
        <v>156</v>
      </c>
      <c r="B154" s="181" t="s">
        <v>716</v>
      </c>
      <c r="C154" s="186">
        <v>0</v>
      </c>
      <c r="D154" s="21">
        <v>127207.25</v>
      </c>
      <c r="E154" s="21">
        <v>17245.849999999999</v>
      </c>
      <c r="F154" s="186">
        <v>165749.23000000001</v>
      </c>
      <c r="G154" s="21">
        <v>38996.959999999999</v>
      </c>
      <c r="H154" s="186">
        <v>-37009.040000000001</v>
      </c>
    </row>
    <row r="155" spans="1:8" x14ac:dyDescent="0.2">
      <c r="A155" s="181" t="s">
        <v>157</v>
      </c>
      <c r="B155" s="181" t="s">
        <v>497</v>
      </c>
      <c r="C155" s="186">
        <v>0</v>
      </c>
      <c r="D155" s="21">
        <v>37682.720000000001</v>
      </c>
      <c r="E155" s="21">
        <v>0</v>
      </c>
      <c r="F155" s="186">
        <v>20401.64</v>
      </c>
      <c r="G155" s="21">
        <v>546.98</v>
      </c>
      <c r="H155" s="186">
        <v>-55394.86</v>
      </c>
    </row>
    <row r="156" spans="1:8" x14ac:dyDescent="0.2">
      <c r="A156" s="181" t="s">
        <v>158</v>
      </c>
      <c r="B156" s="181" t="s">
        <v>498</v>
      </c>
      <c r="C156" s="186">
        <v>0</v>
      </c>
      <c r="D156" s="21">
        <v>70007.649999999994</v>
      </c>
      <c r="E156" s="21">
        <v>249770.88</v>
      </c>
      <c r="F156" s="186">
        <v>33665.119999999995</v>
      </c>
      <c r="G156" s="21">
        <v>43918.34</v>
      </c>
      <c r="H156" s="186">
        <v>-23219</v>
      </c>
    </row>
    <row r="157" spans="1:8" x14ac:dyDescent="0.2">
      <c r="A157" s="181" t="s">
        <v>159</v>
      </c>
      <c r="B157" s="181" t="s">
        <v>499</v>
      </c>
      <c r="C157" s="186">
        <v>0</v>
      </c>
      <c r="D157" s="21">
        <v>60855.71</v>
      </c>
      <c r="E157" s="21">
        <v>553</v>
      </c>
      <c r="F157" s="186">
        <v>72786.51999999999</v>
      </c>
      <c r="G157" s="21">
        <v>19890.05</v>
      </c>
      <c r="H157" s="186">
        <v>-38283.39</v>
      </c>
    </row>
    <row r="158" spans="1:8" x14ac:dyDescent="0.2">
      <c r="A158" s="181" t="s">
        <v>160</v>
      </c>
      <c r="B158" s="181" t="s">
        <v>500</v>
      </c>
      <c r="C158" s="186">
        <v>0</v>
      </c>
      <c r="D158" s="21">
        <v>0</v>
      </c>
      <c r="E158" s="21">
        <v>28304.5</v>
      </c>
      <c r="F158" s="186">
        <v>0</v>
      </c>
      <c r="G158" s="21">
        <v>0</v>
      </c>
      <c r="H158" s="186">
        <v>0</v>
      </c>
    </row>
    <row r="159" spans="1:8" x14ac:dyDescent="0.2">
      <c r="A159" s="181" t="s">
        <v>161</v>
      </c>
      <c r="B159" s="181" t="s">
        <v>501</v>
      </c>
      <c r="C159" s="186">
        <v>0</v>
      </c>
      <c r="D159" s="21">
        <v>40823.199999999997</v>
      </c>
      <c r="E159" s="21">
        <v>6014.27</v>
      </c>
      <c r="F159" s="186">
        <v>89421.069999999992</v>
      </c>
      <c r="G159" s="21">
        <v>14314.37</v>
      </c>
      <c r="H159" s="186">
        <v>-36736.07</v>
      </c>
    </row>
    <row r="160" spans="1:8" x14ac:dyDescent="0.2">
      <c r="A160" s="181" t="s">
        <v>162</v>
      </c>
      <c r="B160" s="181" t="s">
        <v>502</v>
      </c>
      <c r="C160" s="186">
        <v>0</v>
      </c>
      <c r="D160" s="21">
        <v>70175.960000000006</v>
      </c>
      <c r="E160" s="21">
        <v>6631.67</v>
      </c>
      <c r="F160" s="186">
        <v>173437.53</v>
      </c>
      <c r="G160" s="21">
        <v>0</v>
      </c>
      <c r="H160" s="186">
        <v>-123640.86</v>
      </c>
    </row>
    <row r="161" spans="1:8" x14ac:dyDescent="0.2">
      <c r="A161" s="181" t="s">
        <v>163</v>
      </c>
      <c r="B161" s="181" t="s">
        <v>503</v>
      </c>
      <c r="C161" s="186">
        <v>0</v>
      </c>
      <c r="D161" s="21">
        <v>296.74</v>
      </c>
      <c r="E161" s="21">
        <v>11802.42</v>
      </c>
      <c r="F161" s="186">
        <v>9269.16</v>
      </c>
      <c r="G161" s="21">
        <v>3468.52</v>
      </c>
      <c r="H161" s="186">
        <v>0</v>
      </c>
    </row>
    <row r="162" spans="1:8" x14ac:dyDescent="0.2">
      <c r="A162" s="181" t="s">
        <v>164</v>
      </c>
      <c r="B162" s="181" t="s">
        <v>504</v>
      </c>
      <c r="C162" s="186">
        <v>0</v>
      </c>
      <c r="D162" s="21">
        <v>18114.48</v>
      </c>
      <c r="E162" s="21">
        <v>9963.25</v>
      </c>
      <c r="F162" s="186">
        <v>0</v>
      </c>
      <c r="G162" s="21">
        <v>6739.29</v>
      </c>
      <c r="H162" s="186">
        <v>-4362.96</v>
      </c>
    </row>
    <row r="163" spans="1:8" x14ac:dyDescent="0.2">
      <c r="A163" s="181" t="s">
        <v>165</v>
      </c>
      <c r="B163" s="181" t="s">
        <v>505</v>
      </c>
      <c r="C163" s="186">
        <v>0</v>
      </c>
      <c r="D163" s="21">
        <v>336571.66</v>
      </c>
      <c r="E163" s="21">
        <v>3819.97</v>
      </c>
      <c r="F163" s="186">
        <v>384231.29</v>
      </c>
      <c r="G163" s="21">
        <v>94537.74</v>
      </c>
      <c r="H163" s="186">
        <v>-74187.039999999994</v>
      </c>
    </row>
    <row r="164" spans="1:8" x14ac:dyDescent="0.2">
      <c r="A164" s="181" t="s">
        <v>166</v>
      </c>
      <c r="B164" s="181" t="s">
        <v>506</v>
      </c>
      <c r="C164" s="186">
        <v>0</v>
      </c>
      <c r="D164" s="21">
        <v>31412.94</v>
      </c>
      <c r="E164" s="21">
        <v>6607.68</v>
      </c>
      <c r="F164" s="186">
        <v>66128.88</v>
      </c>
      <c r="G164" s="21">
        <v>8349.58</v>
      </c>
      <c r="H164" s="186">
        <v>-17286.13</v>
      </c>
    </row>
    <row r="165" spans="1:8" x14ac:dyDescent="0.2">
      <c r="A165" s="181" t="s">
        <v>167</v>
      </c>
      <c r="B165" s="181" t="s">
        <v>507</v>
      </c>
      <c r="C165" s="186">
        <v>0</v>
      </c>
      <c r="D165" s="21">
        <v>50202.97</v>
      </c>
      <c r="E165" s="21">
        <v>125787.67</v>
      </c>
      <c r="F165" s="186">
        <v>57718.22</v>
      </c>
      <c r="G165" s="21">
        <v>25977.87</v>
      </c>
      <c r="H165" s="186">
        <v>-1287.96</v>
      </c>
    </row>
    <row r="166" spans="1:8" x14ac:dyDescent="0.2">
      <c r="A166" s="181" t="s">
        <v>168</v>
      </c>
      <c r="B166" s="181" t="s">
        <v>508</v>
      </c>
      <c r="C166" s="186">
        <v>0</v>
      </c>
      <c r="D166" s="21">
        <v>246537.01</v>
      </c>
      <c r="E166" s="21">
        <v>59650.44</v>
      </c>
      <c r="F166" s="186">
        <v>383388.86</v>
      </c>
      <c r="G166" s="21">
        <v>63030.43</v>
      </c>
      <c r="H166" s="186">
        <v>-155363.21</v>
      </c>
    </row>
    <row r="167" spans="1:8" x14ac:dyDescent="0.2">
      <c r="A167" s="181" t="s">
        <v>169</v>
      </c>
      <c r="B167" s="181" t="s">
        <v>509</v>
      </c>
      <c r="C167" s="186">
        <v>0</v>
      </c>
      <c r="D167" s="21">
        <v>60163.79</v>
      </c>
      <c r="E167" s="21">
        <v>1925.88</v>
      </c>
      <c r="F167" s="186">
        <v>51638.67</v>
      </c>
      <c r="G167" s="21">
        <v>23426.03</v>
      </c>
      <c r="H167" s="186">
        <v>-6001.41</v>
      </c>
    </row>
    <row r="168" spans="1:8" x14ac:dyDescent="0.2">
      <c r="A168" s="181" t="s">
        <v>170</v>
      </c>
      <c r="B168" s="181" t="s">
        <v>510</v>
      </c>
      <c r="C168" s="186">
        <v>0</v>
      </c>
      <c r="D168" s="21">
        <v>18139.38</v>
      </c>
      <c r="E168" s="21">
        <v>52.34</v>
      </c>
      <c r="F168" s="186">
        <v>50548.11</v>
      </c>
      <c r="G168" s="21">
        <v>0</v>
      </c>
      <c r="H168" s="186">
        <v>-22282.07</v>
      </c>
    </row>
    <row r="169" spans="1:8" x14ac:dyDescent="0.2">
      <c r="A169" s="181" t="s">
        <v>171</v>
      </c>
      <c r="B169" s="181" t="s">
        <v>511</v>
      </c>
      <c r="C169" s="186">
        <v>0</v>
      </c>
      <c r="D169" s="21">
        <v>172055.92</v>
      </c>
      <c r="E169" s="21">
        <v>19851.09</v>
      </c>
      <c r="F169" s="186">
        <v>73859.73</v>
      </c>
      <c r="G169" s="21">
        <v>0</v>
      </c>
      <c r="H169" s="186">
        <v>-64498.58</v>
      </c>
    </row>
    <row r="170" spans="1:8" x14ac:dyDescent="0.2">
      <c r="A170" s="181" t="s">
        <v>172</v>
      </c>
      <c r="B170" s="181" t="s">
        <v>512</v>
      </c>
      <c r="C170" s="186">
        <v>0</v>
      </c>
      <c r="D170" s="21">
        <v>72392.87</v>
      </c>
      <c r="E170" s="21">
        <v>5977.5</v>
      </c>
      <c r="F170" s="186">
        <v>169380.83000000002</v>
      </c>
      <c r="G170" s="21">
        <v>14955.78</v>
      </c>
      <c r="H170" s="186">
        <v>-146544.66</v>
      </c>
    </row>
    <row r="171" spans="1:8" x14ac:dyDescent="0.2">
      <c r="A171" s="181" t="s">
        <v>173</v>
      </c>
      <c r="B171" s="181" t="s">
        <v>683</v>
      </c>
      <c r="C171" s="186">
        <v>0</v>
      </c>
      <c r="D171" s="21">
        <v>43387.93</v>
      </c>
      <c r="E171" s="21">
        <v>2406.6799999999998</v>
      </c>
      <c r="F171" s="186">
        <v>89911.55</v>
      </c>
      <c r="G171" s="21">
        <v>14971.57</v>
      </c>
      <c r="H171" s="186">
        <v>-139285.19</v>
      </c>
    </row>
    <row r="172" spans="1:8" x14ac:dyDescent="0.2">
      <c r="A172" s="181" t="s">
        <v>174</v>
      </c>
      <c r="B172" s="181" t="s">
        <v>513</v>
      </c>
      <c r="C172" s="186">
        <v>0</v>
      </c>
      <c r="D172" s="21">
        <v>28849.25</v>
      </c>
      <c r="E172" s="21">
        <v>5190</v>
      </c>
      <c r="F172" s="186">
        <v>18464.900000000001</v>
      </c>
      <c r="G172" s="21">
        <v>0</v>
      </c>
      <c r="H172" s="186">
        <v>-45511.76</v>
      </c>
    </row>
    <row r="173" spans="1:8" x14ac:dyDescent="0.2">
      <c r="A173" s="181" t="s">
        <v>175</v>
      </c>
      <c r="B173" s="181" t="s">
        <v>514</v>
      </c>
      <c r="C173" s="186">
        <v>0</v>
      </c>
      <c r="D173" s="21">
        <v>94083.39</v>
      </c>
      <c r="E173" s="21">
        <v>11374.07</v>
      </c>
      <c r="F173" s="186">
        <v>148611.6</v>
      </c>
      <c r="G173" s="21">
        <v>44612.49</v>
      </c>
      <c r="H173" s="186">
        <v>-164942.63</v>
      </c>
    </row>
    <row r="174" spans="1:8" x14ac:dyDescent="0.2">
      <c r="A174" s="181" t="s">
        <v>176</v>
      </c>
      <c r="B174" s="181" t="s">
        <v>515</v>
      </c>
      <c r="C174" s="186">
        <v>0</v>
      </c>
      <c r="D174" s="21">
        <v>150621.32999999999</v>
      </c>
      <c r="E174" s="21">
        <v>8557.18</v>
      </c>
      <c r="F174" s="186">
        <v>104987.56</v>
      </c>
      <c r="G174" s="21">
        <v>24714.3</v>
      </c>
      <c r="H174" s="186">
        <v>-163077.65</v>
      </c>
    </row>
    <row r="175" spans="1:8" x14ac:dyDescent="0.2">
      <c r="A175" s="181" t="s">
        <v>177</v>
      </c>
      <c r="B175" s="181" t="s">
        <v>516</v>
      </c>
      <c r="C175" s="186">
        <v>0</v>
      </c>
      <c r="D175" s="21">
        <v>24174.77</v>
      </c>
      <c r="E175" s="21">
        <v>78596.03</v>
      </c>
      <c r="F175" s="186">
        <v>16374.880000000001</v>
      </c>
      <c r="G175" s="21">
        <v>12431.99</v>
      </c>
      <c r="H175" s="186">
        <v>-47944.67</v>
      </c>
    </row>
    <row r="176" spans="1:8" x14ac:dyDescent="0.2">
      <c r="A176" s="181" t="s">
        <v>178</v>
      </c>
      <c r="B176" s="181" t="s">
        <v>517</v>
      </c>
      <c r="C176" s="186">
        <v>0</v>
      </c>
      <c r="D176" s="21">
        <v>139829.82999999999</v>
      </c>
      <c r="E176" s="21">
        <v>10597.72</v>
      </c>
      <c r="F176" s="186">
        <v>84165.17</v>
      </c>
      <c r="G176" s="21">
        <v>1216</v>
      </c>
      <c r="H176" s="186">
        <v>-155594.76999999999</v>
      </c>
    </row>
    <row r="177" spans="1:8" x14ac:dyDescent="0.2">
      <c r="A177" s="181" t="s">
        <v>179</v>
      </c>
      <c r="B177" s="181" t="s">
        <v>518</v>
      </c>
      <c r="C177" s="186">
        <v>0</v>
      </c>
      <c r="D177" s="21">
        <v>49013.87</v>
      </c>
      <c r="E177" s="21">
        <v>0</v>
      </c>
      <c r="F177" s="186">
        <v>58470.58</v>
      </c>
      <c r="G177" s="21">
        <v>17706.009999999998</v>
      </c>
      <c r="H177" s="186">
        <v>-49180.92</v>
      </c>
    </row>
    <row r="178" spans="1:8" x14ac:dyDescent="0.2">
      <c r="A178" s="181" t="s">
        <v>180</v>
      </c>
      <c r="B178" s="181" t="s">
        <v>519</v>
      </c>
      <c r="C178" s="186">
        <v>0</v>
      </c>
      <c r="D178" s="21">
        <v>32420.45</v>
      </c>
      <c r="E178" s="21">
        <v>1759.02</v>
      </c>
      <c r="F178" s="186">
        <v>186504.05</v>
      </c>
      <c r="G178" s="21">
        <v>15635.57</v>
      </c>
      <c r="H178" s="186">
        <v>-66018.19</v>
      </c>
    </row>
    <row r="179" spans="1:8" x14ac:dyDescent="0.2">
      <c r="A179" s="181" t="s">
        <v>181</v>
      </c>
      <c r="B179" s="181" t="s">
        <v>707</v>
      </c>
      <c r="C179" s="186">
        <v>0</v>
      </c>
      <c r="D179" s="21">
        <v>51705.41</v>
      </c>
      <c r="E179" s="21">
        <v>2720.86</v>
      </c>
      <c r="F179" s="186">
        <v>130067.1</v>
      </c>
      <c r="G179" s="21">
        <v>0</v>
      </c>
      <c r="H179" s="186">
        <v>-54017.62</v>
      </c>
    </row>
    <row r="180" spans="1:8" x14ac:dyDescent="0.2">
      <c r="A180" s="181" t="s">
        <v>182</v>
      </c>
      <c r="B180" s="181" t="s">
        <v>520</v>
      </c>
      <c r="C180" s="186">
        <v>0</v>
      </c>
      <c r="D180" s="21">
        <v>54139.25</v>
      </c>
      <c r="E180" s="21">
        <v>2805.98</v>
      </c>
      <c r="F180" s="186">
        <v>58705.08</v>
      </c>
      <c r="G180" s="21">
        <v>1944.59</v>
      </c>
      <c r="H180" s="186">
        <v>-92870.05</v>
      </c>
    </row>
    <row r="181" spans="1:8" x14ac:dyDescent="0.2">
      <c r="A181" s="181" t="s">
        <v>183</v>
      </c>
      <c r="B181" s="181" t="s">
        <v>521</v>
      </c>
      <c r="C181" s="186">
        <v>0</v>
      </c>
      <c r="D181" s="21">
        <v>14563.36</v>
      </c>
      <c r="E181" s="21">
        <v>1424.85</v>
      </c>
      <c r="F181" s="186">
        <v>13624.61</v>
      </c>
      <c r="G181" s="21">
        <v>4661.18</v>
      </c>
      <c r="H181" s="186">
        <v>-14437.34</v>
      </c>
    </row>
    <row r="182" spans="1:8" x14ac:dyDescent="0.2">
      <c r="A182" s="181" t="s">
        <v>184</v>
      </c>
      <c r="B182" s="181" t="s">
        <v>522</v>
      </c>
      <c r="C182" s="186">
        <v>0</v>
      </c>
      <c r="D182" s="21">
        <v>75703.789999999994</v>
      </c>
      <c r="E182" s="21">
        <v>664699.37</v>
      </c>
      <c r="F182" s="186">
        <v>0</v>
      </c>
      <c r="G182" s="21">
        <v>0</v>
      </c>
      <c r="H182" s="186">
        <v>0</v>
      </c>
    </row>
    <row r="183" spans="1:8" x14ac:dyDescent="0.2">
      <c r="A183" s="181" t="s">
        <v>185</v>
      </c>
      <c r="B183" s="181" t="s">
        <v>523</v>
      </c>
      <c r="C183" s="186">
        <v>0</v>
      </c>
      <c r="D183" s="21">
        <v>28794.84</v>
      </c>
      <c r="E183" s="21">
        <v>0</v>
      </c>
      <c r="F183" s="186">
        <v>91182.89</v>
      </c>
      <c r="G183" s="21">
        <v>11949.44</v>
      </c>
      <c r="H183" s="186">
        <v>-39781.629999999997</v>
      </c>
    </row>
    <row r="184" spans="1:8" x14ac:dyDescent="0.2">
      <c r="A184" s="181" t="s">
        <v>186</v>
      </c>
      <c r="B184" s="181" t="s">
        <v>524</v>
      </c>
      <c r="C184" s="186">
        <v>0</v>
      </c>
      <c r="D184" s="21">
        <v>39495.67</v>
      </c>
      <c r="E184" s="21">
        <v>797.34</v>
      </c>
      <c r="F184" s="186">
        <v>68735.39</v>
      </c>
      <c r="G184" s="21">
        <v>14554.97</v>
      </c>
      <c r="H184" s="186">
        <v>-28998.18</v>
      </c>
    </row>
    <row r="185" spans="1:8" x14ac:dyDescent="0.2">
      <c r="A185" s="181" t="s">
        <v>187</v>
      </c>
      <c r="B185" s="181" t="s">
        <v>723</v>
      </c>
      <c r="C185" s="186">
        <v>0</v>
      </c>
      <c r="D185" s="21">
        <v>238398.33</v>
      </c>
      <c r="E185" s="21">
        <v>2467043.5299999998</v>
      </c>
      <c r="F185" s="186">
        <v>0</v>
      </c>
      <c r="G185" s="21">
        <v>0</v>
      </c>
      <c r="H185" s="186">
        <v>-92320.26</v>
      </c>
    </row>
    <row r="186" spans="1:8" x14ac:dyDescent="0.2">
      <c r="A186" s="181" t="s">
        <v>188</v>
      </c>
      <c r="B186" s="181" t="s">
        <v>525</v>
      </c>
      <c r="C186" s="186">
        <v>0</v>
      </c>
      <c r="D186" s="21">
        <v>924020.69</v>
      </c>
      <c r="E186" s="21">
        <v>1012729.13</v>
      </c>
      <c r="F186" s="186">
        <v>1550007.5999999999</v>
      </c>
      <c r="G186" s="21">
        <v>355893</v>
      </c>
      <c r="H186" s="186">
        <v>-634729.78</v>
      </c>
    </row>
    <row r="187" spans="1:8" x14ac:dyDescent="0.2">
      <c r="A187" s="181" t="s">
        <v>189</v>
      </c>
      <c r="B187" s="181" t="s">
        <v>526</v>
      </c>
      <c r="C187" s="186">
        <v>0</v>
      </c>
      <c r="D187" s="21">
        <v>1282809.78</v>
      </c>
      <c r="E187" s="21">
        <v>8306267.6299999999</v>
      </c>
      <c r="F187" s="186">
        <v>119607.07</v>
      </c>
      <c r="G187" s="21">
        <v>0</v>
      </c>
      <c r="H187" s="186">
        <v>-1097905.96</v>
      </c>
    </row>
    <row r="188" spans="1:8" x14ac:dyDescent="0.2">
      <c r="A188" s="181" t="s">
        <v>190</v>
      </c>
      <c r="B188" s="181" t="s">
        <v>527</v>
      </c>
      <c r="C188" s="186">
        <v>0</v>
      </c>
      <c r="D188" s="21">
        <v>9836.39</v>
      </c>
      <c r="E188" s="21">
        <v>762</v>
      </c>
      <c r="F188" s="186">
        <v>4319.21</v>
      </c>
      <c r="G188" s="21">
        <v>10342</v>
      </c>
      <c r="H188" s="186">
        <v>-12589.29</v>
      </c>
    </row>
    <row r="189" spans="1:8" x14ac:dyDescent="0.2">
      <c r="A189" s="181" t="s">
        <v>191</v>
      </c>
      <c r="B189" s="181" t="s">
        <v>528</v>
      </c>
      <c r="C189" s="186">
        <v>0</v>
      </c>
      <c r="D189" s="21">
        <v>149559.9</v>
      </c>
      <c r="E189" s="21">
        <v>130971.23</v>
      </c>
      <c r="F189" s="186">
        <v>288607.89</v>
      </c>
      <c r="G189" s="21">
        <v>87535</v>
      </c>
      <c r="H189" s="186">
        <v>-364014.53</v>
      </c>
    </row>
    <row r="190" spans="1:8" x14ac:dyDescent="0.2">
      <c r="A190" s="181" t="s">
        <v>192</v>
      </c>
      <c r="B190" s="181" t="s">
        <v>727</v>
      </c>
      <c r="C190" s="186">
        <v>0</v>
      </c>
      <c r="D190" s="21">
        <v>390871.23</v>
      </c>
      <c r="E190" s="21">
        <v>517830.94</v>
      </c>
      <c r="F190" s="186">
        <v>842207.84</v>
      </c>
      <c r="G190" s="21">
        <v>222558.24</v>
      </c>
      <c r="H190" s="186">
        <v>-185031.12</v>
      </c>
    </row>
    <row r="191" spans="1:8" x14ac:dyDescent="0.2">
      <c r="A191" s="181" t="s">
        <v>193</v>
      </c>
      <c r="B191" s="181" t="s">
        <v>529</v>
      </c>
      <c r="C191" s="186">
        <v>0</v>
      </c>
      <c r="D191" s="21">
        <v>82650.570000000007</v>
      </c>
      <c r="E191" s="21">
        <v>17380.740000000002</v>
      </c>
      <c r="F191" s="186">
        <v>268853.75</v>
      </c>
      <c r="G191" s="21">
        <v>46256</v>
      </c>
      <c r="H191" s="186">
        <v>-1390.89</v>
      </c>
    </row>
    <row r="192" spans="1:8" x14ac:dyDescent="0.2">
      <c r="A192" s="181" t="s">
        <v>194</v>
      </c>
      <c r="B192" s="181" t="s">
        <v>530</v>
      </c>
      <c r="C192" s="186">
        <v>1024.4000000000001</v>
      </c>
      <c r="D192" s="21">
        <v>180447.22</v>
      </c>
      <c r="E192" s="21">
        <v>61504.01</v>
      </c>
      <c r="F192" s="186">
        <v>226752.15000000002</v>
      </c>
      <c r="G192" s="21">
        <v>56000</v>
      </c>
      <c r="H192" s="186">
        <v>-219483.18</v>
      </c>
    </row>
    <row r="193" spans="1:8" x14ac:dyDescent="0.2">
      <c r="A193" s="181" t="s">
        <v>195</v>
      </c>
      <c r="B193" s="181" t="s">
        <v>687</v>
      </c>
      <c r="C193" s="186">
        <v>0</v>
      </c>
      <c r="D193" s="21">
        <v>543870.35</v>
      </c>
      <c r="E193" s="21">
        <v>198111.44</v>
      </c>
      <c r="F193" s="186">
        <v>1090252.1000000001</v>
      </c>
      <c r="G193" s="21">
        <v>2414.59</v>
      </c>
      <c r="H193" s="186">
        <v>-924316.39</v>
      </c>
    </row>
    <row r="194" spans="1:8" x14ac:dyDescent="0.2">
      <c r="A194" s="181" t="s">
        <v>196</v>
      </c>
      <c r="B194" s="181" t="s">
        <v>531</v>
      </c>
      <c r="C194" s="186">
        <v>0</v>
      </c>
      <c r="D194" s="21">
        <v>719509.52</v>
      </c>
      <c r="E194" s="21">
        <v>268692.23</v>
      </c>
      <c r="F194" s="186">
        <v>1131093.0900000001</v>
      </c>
      <c r="G194" s="21">
        <v>246373</v>
      </c>
      <c r="H194" s="186">
        <v>-91884.84</v>
      </c>
    </row>
    <row r="195" spans="1:8" x14ac:dyDescent="0.2">
      <c r="A195" s="181" t="s">
        <v>197</v>
      </c>
      <c r="B195" s="181" t="s">
        <v>532</v>
      </c>
      <c r="C195" s="186">
        <v>0</v>
      </c>
      <c r="D195" s="21">
        <v>405771.15</v>
      </c>
      <c r="E195" s="21">
        <v>531097.65</v>
      </c>
      <c r="F195" s="186">
        <v>715174.07000000007</v>
      </c>
      <c r="G195" s="21">
        <v>149027.01</v>
      </c>
      <c r="H195" s="186">
        <v>-521561.7</v>
      </c>
    </row>
    <row r="196" spans="1:8" x14ac:dyDescent="0.2">
      <c r="A196" s="181" t="s">
        <v>198</v>
      </c>
      <c r="B196" s="181" t="s">
        <v>533</v>
      </c>
      <c r="C196" s="186">
        <v>0</v>
      </c>
      <c r="D196" s="21">
        <v>1071352.74</v>
      </c>
      <c r="E196" s="21">
        <v>1575200.92</v>
      </c>
      <c r="F196" s="186">
        <v>1540263.7200000002</v>
      </c>
      <c r="G196" s="21">
        <v>342150.34</v>
      </c>
      <c r="H196" s="186">
        <v>-354980.87</v>
      </c>
    </row>
    <row r="197" spans="1:8" x14ac:dyDescent="0.2">
      <c r="A197" s="181" t="s">
        <v>199</v>
      </c>
      <c r="B197" s="181" t="s">
        <v>534</v>
      </c>
      <c r="C197" s="186">
        <v>0</v>
      </c>
      <c r="D197" s="21">
        <v>123437.61</v>
      </c>
      <c r="E197" s="21">
        <v>69621.210000000006</v>
      </c>
      <c r="F197" s="186">
        <v>178664.82</v>
      </c>
      <c r="G197" s="21">
        <v>97164</v>
      </c>
      <c r="H197" s="186">
        <v>-37495.25</v>
      </c>
    </row>
    <row r="198" spans="1:8" x14ac:dyDescent="0.2">
      <c r="A198" s="181" t="s">
        <v>200</v>
      </c>
      <c r="B198" s="181" t="s">
        <v>535</v>
      </c>
      <c r="C198" s="186">
        <v>25844.720000000001</v>
      </c>
      <c r="D198" s="21">
        <v>242304.84</v>
      </c>
      <c r="E198" s="21">
        <v>90508.65</v>
      </c>
      <c r="F198" s="186">
        <v>345790.29000000004</v>
      </c>
      <c r="G198" s="21">
        <v>95603.99</v>
      </c>
      <c r="H198" s="186">
        <v>-98061.39</v>
      </c>
    </row>
    <row r="199" spans="1:8" x14ac:dyDescent="0.2">
      <c r="A199" s="181" t="s">
        <v>201</v>
      </c>
      <c r="B199" s="181" t="s">
        <v>536</v>
      </c>
      <c r="C199" s="186">
        <v>42308.01</v>
      </c>
      <c r="D199" s="21">
        <v>178986.82</v>
      </c>
      <c r="E199" s="21">
        <v>161563.66</v>
      </c>
      <c r="F199" s="186">
        <v>462970.49</v>
      </c>
      <c r="G199" s="21">
        <v>106931.91</v>
      </c>
      <c r="H199" s="186">
        <v>-12146.88</v>
      </c>
    </row>
    <row r="200" spans="1:8" x14ac:dyDescent="0.2">
      <c r="A200" s="181" t="s">
        <v>660</v>
      </c>
      <c r="B200" s="181" t="e">
        <v>#N/A</v>
      </c>
      <c r="C200" s="186">
        <v>0</v>
      </c>
      <c r="D200" s="21">
        <v>0</v>
      </c>
      <c r="E200" s="21">
        <v>0</v>
      </c>
      <c r="F200" s="186">
        <v>0</v>
      </c>
      <c r="G200" s="21">
        <v>0</v>
      </c>
      <c r="H200" s="186">
        <v>0</v>
      </c>
    </row>
    <row r="201" spans="1:8" x14ac:dyDescent="0.2">
      <c r="A201" s="181" t="s">
        <v>695</v>
      </c>
      <c r="B201" s="181" t="s">
        <v>696</v>
      </c>
      <c r="C201" s="186">
        <v>0</v>
      </c>
      <c r="D201" s="21">
        <v>0</v>
      </c>
      <c r="E201" s="21">
        <v>188817.63</v>
      </c>
      <c r="F201" s="186">
        <v>0</v>
      </c>
      <c r="G201" s="21">
        <v>0</v>
      </c>
      <c r="H201" s="186">
        <v>0</v>
      </c>
    </row>
    <row r="202" spans="1:8" x14ac:dyDescent="0.2">
      <c r="A202" s="181" t="s">
        <v>641</v>
      </c>
      <c r="B202" s="181" t="s">
        <v>725</v>
      </c>
      <c r="C202" s="186">
        <v>0</v>
      </c>
      <c r="D202" s="21">
        <v>0</v>
      </c>
      <c r="E202" s="21">
        <v>17613.099999999999</v>
      </c>
      <c r="F202" s="186">
        <v>0</v>
      </c>
      <c r="G202" s="21">
        <v>0</v>
      </c>
      <c r="H202" s="186">
        <v>0</v>
      </c>
    </row>
    <row r="203" spans="1:8" x14ac:dyDescent="0.2">
      <c r="A203" s="181" t="s">
        <v>202</v>
      </c>
      <c r="B203" s="181" t="s">
        <v>708</v>
      </c>
      <c r="C203" s="186">
        <v>0</v>
      </c>
      <c r="D203" s="21">
        <v>23719.19</v>
      </c>
      <c r="E203" s="21">
        <v>18741.02</v>
      </c>
      <c r="F203" s="186">
        <v>1115.3</v>
      </c>
      <c r="G203" s="21">
        <v>17884</v>
      </c>
      <c r="H203" s="186">
        <v>-29265</v>
      </c>
    </row>
    <row r="204" spans="1:8" x14ac:dyDescent="0.2">
      <c r="A204" s="181" t="s">
        <v>203</v>
      </c>
      <c r="B204" s="181" t="s">
        <v>703</v>
      </c>
      <c r="C204" s="186">
        <v>0</v>
      </c>
      <c r="D204" s="21">
        <v>17533.57</v>
      </c>
      <c r="E204" s="21">
        <v>2295.08</v>
      </c>
      <c r="F204" s="186">
        <v>6346.15</v>
      </c>
      <c r="G204" s="21">
        <v>12393</v>
      </c>
      <c r="H204" s="186">
        <v>-32501.64</v>
      </c>
    </row>
    <row r="205" spans="1:8" x14ac:dyDescent="0.2">
      <c r="A205" s="181" t="s">
        <v>204</v>
      </c>
      <c r="B205" s="181" t="s">
        <v>718</v>
      </c>
      <c r="C205" s="186">
        <v>0</v>
      </c>
      <c r="D205" s="21">
        <v>35269.65</v>
      </c>
      <c r="E205" s="21">
        <v>7882.87</v>
      </c>
      <c r="F205" s="186">
        <v>39916.090000000004</v>
      </c>
      <c r="G205" s="21">
        <v>20781</v>
      </c>
      <c r="H205" s="186">
        <v>-40049.769999999997</v>
      </c>
    </row>
    <row r="206" spans="1:8" x14ac:dyDescent="0.2">
      <c r="A206" s="181" t="s">
        <v>205</v>
      </c>
      <c r="B206" s="181" t="s">
        <v>537</v>
      </c>
      <c r="C206" s="186">
        <v>0</v>
      </c>
      <c r="D206" s="21">
        <v>86377.71</v>
      </c>
      <c r="E206" s="21">
        <v>20817.61</v>
      </c>
      <c r="F206" s="186">
        <v>138537.91999999998</v>
      </c>
      <c r="G206" s="21">
        <v>42091.040000000001</v>
      </c>
      <c r="H206" s="186">
        <v>-83695.75</v>
      </c>
    </row>
    <row r="207" spans="1:8" x14ac:dyDescent="0.2">
      <c r="A207" s="181" t="s">
        <v>206</v>
      </c>
      <c r="B207" s="181" t="s">
        <v>684</v>
      </c>
      <c r="C207" s="186">
        <v>0</v>
      </c>
      <c r="D207" s="21">
        <v>103011.54</v>
      </c>
      <c r="E207" s="21">
        <v>5225.29</v>
      </c>
      <c r="F207" s="186">
        <v>441567.15</v>
      </c>
      <c r="G207" s="21">
        <v>119074</v>
      </c>
      <c r="H207" s="186">
        <v>-114723.12</v>
      </c>
    </row>
    <row r="208" spans="1:8" x14ac:dyDescent="0.2">
      <c r="A208" s="181" t="s">
        <v>207</v>
      </c>
      <c r="B208" s="181" t="s">
        <v>719</v>
      </c>
      <c r="C208" s="186">
        <v>0</v>
      </c>
      <c r="D208" s="21">
        <v>348683.96</v>
      </c>
      <c r="E208" s="21">
        <v>21885.119999999999</v>
      </c>
      <c r="F208" s="186">
        <v>541021.05000000005</v>
      </c>
      <c r="G208" s="21">
        <v>119439.36</v>
      </c>
      <c r="H208" s="186">
        <v>-131046</v>
      </c>
    </row>
    <row r="209" spans="1:8" x14ac:dyDescent="0.2">
      <c r="A209" s="181" t="s">
        <v>208</v>
      </c>
      <c r="B209" s="181" t="s">
        <v>538</v>
      </c>
      <c r="C209" s="186">
        <v>0</v>
      </c>
      <c r="D209" s="21">
        <v>165534.53</v>
      </c>
      <c r="E209" s="21">
        <v>18989.55</v>
      </c>
      <c r="F209" s="186">
        <v>269344.39</v>
      </c>
      <c r="G209" s="21">
        <v>62961.84</v>
      </c>
      <c r="H209" s="186">
        <v>-102679.11</v>
      </c>
    </row>
    <row r="210" spans="1:8" x14ac:dyDescent="0.2">
      <c r="A210" s="181" t="s">
        <v>209</v>
      </c>
      <c r="B210" s="181" t="s">
        <v>539</v>
      </c>
      <c r="C210" s="186">
        <v>0</v>
      </c>
      <c r="D210" s="21">
        <v>131190.15</v>
      </c>
      <c r="E210" s="21">
        <v>7234.6</v>
      </c>
      <c r="F210" s="186">
        <v>99146.969999999987</v>
      </c>
      <c r="G210" s="21">
        <v>29509</v>
      </c>
      <c r="H210" s="186">
        <v>-192175.35</v>
      </c>
    </row>
    <row r="211" spans="1:8" x14ac:dyDescent="0.2">
      <c r="A211" s="181" t="s">
        <v>210</v>
      </c>
      <c r="B211" s="181" t="s">
        <v>540</v>
      </c>
      <c r="C211" s="186">
        <v>0</v>
      </c>
      <c r="D211" s="21">
        <v>36356.97</v>
      </c>
      <c r="E211" s="21">
        <v>4226.54</v>
      </c>
      <c r="F211" s="186">
        <v>24144.1</v>
      </c>
      <c r="G211" s="21">
        <v>15894</v>
      </c>
      <c r="H211" s="186">
        <v>-5487.28</v>
      </c>
    </row>
    <row r="212" spans="1:8" x14ac:dyDescent="0.2">
      <c r="A212" s="181" t="s">
        <v>211</v>
      </c>
      <c r="B212" s="181" t="s">
        <v>541</v>
      </c>
      <c r="C212" s="186">
        <v>0</v>
      </c>
      <c r="D212" s="21">
        <v>312714.05</v>
      </c>
      <c r="E212" s="21">
        <v>50750.75</v>
      </c>
      <c r="F212" s="186">
        <v>504173.07999999996</v>
      </c>
      <c r="G212" s="21">
        <v>127145.84</v>
      </c>
      <c r="H212" s="186">
        <v>-190434.8</v>
      </c>
    </row>
    <row r="213" spans="1:8" x14ac:dyDescent="0.2">
      <c r="A213" s="181" t="s">
        <v>212</v>
      </c>
      <c r="B213" s="181" t="s">
        <v>542</v>
      </c>
      <c r="C213" s="186">
        <v>240</v>
      </c>
      <c r="D213" s="21">
        <v>8444.27</v>
      </c>
      <c r="E213" s="21">
        <v>7274.92</v>
      </c>
      <c r="F213" s="186">
        <v>1413.3200000000002</v>
      </c>
      <c r="G213" s="21">
        <v>0</v>
      </c>
      <c r="H213" s="186">
        <v>-572.86</v>
      </c>
    </row>
    <row r="214" spans="1:8" x14ac:dyDescent="0.2">
      <c r="A214" s="181" t="s">
        <v>213</v>
      </c>
      <c r="B214" s="181" t="s">
        <v>543</v>
      </c>
      <c r="C214" s="186">
        <v>300</v>
      </c>
      <c r="D214" s="21">
        <v>6070.48</v>
      </c>
      <c r="E214" s="21">
        <v>3682.32</v>
      </c>
      <c r="F214" s="186">
        <v>2062.37</v>
      </c>
      <c r="G214" s="21">
        <v>2714.58</v>
      </c>
      <c r="H214" s="186">
        <v>-937.5</v>
      </c>
    </row>
    <row r="215" spans="1:8" x14ac:dyDescent="0.2">
      <c r="A215" s="181" t="s">
        <v>214</v>
      </c>
      <c r="B215" s="181" t="s">
        <v>544</v>
      </c>
      <c r="C215" s="186">
        <v>7467.04</v>
      </c>
      <c r="D215" s="21">
        <v>14987.69</v>
      </c>
      <c r="E215" s="21">
        <v>7268.1</v>
      </c>
      <c r="F215" s="186">
        <v>15675.810000000001</v>
      </c>
      <c r="G215" s="21">
        <v>0</v>
      </c>
      <c r="H215" s="186">
        <v>-11543.3</v>
      </c>
    </row>
    <row r="216" spans="1:8" x14ac:dyDescent="0.2">
      <c r="A216" s="181" t="s">
        <v>215</v>
      </c>
      <c r="B216" s="181" t="s">
        <v>545</v>
      </c>
      <c r="C216" s="186">
        <v>0</v>
      </c>
      <c r="D216" s="21">
        <v>109037.38</v>
      </c>
      <c r="E216" s="21">
        <v>2301.9299999999998</v>
      </c>
      <c r="F216" s="186">
        <v>108595.5</v>
      </c>
      <c r="G216" s="21">
        <v>21718</v>
      </c>
      <c r="H216" s="186">
        <v>-97877.36</v>
      </c>
    </row>
    <row r="217" spans="1:8" x14ac:dyDescent="0.2">
      <c r="A217" s="181" t="s">
        <v>216</v>
      </c>
      <c r="B217" s="181" t="s">
        <v>546</v>
      </c>
      <c r="C217" s="186">
        <v>0</v>
      </c>
      <c r="D217" s="21">
        <v>963038.35</v>
      </c>
      <c r="E217" s="21">
        <v>9837278.6899999995</v>
      </c>
      <c r="F217" s="186">
        <v>604256.54</v>
      </c>
      <c r="G217" s="21">
        <v>56206.12</v>
      </c>
      <c r="H217" s="186">
        <v>-877664.09</v>
      </c>
    </row>
    <row r="218" spans="1:8" x14ac:dyDescent="0.2">
      <c r="A218" s="181" t="s">
        <v>217</v>
      </c>
      <c r="B218" s="181" t="s">
        <v>547</v>
      </c>
      <c r="C218" s="186">
        <v>0</v>
      </c>
      <c r="D218" s="21">
        <v>463217.37</v>
      </c>
      <c r="E218" s="21">
        <v>195993.74</v>
      </c>
      <c r="F218" s="186">
        <v>898724.89000000013</v>
      </c>
      <c r="G218" s="21">
        <v>174951.98</v>
      </c>
      <c r="H218" s="186">
        <v>-158099.53</v>
      </c>
    </row>
    <row r="219" spans="1:8" x14ac:dyDescent="0.2">
      <c r="A219" s="181" t="s">
        <v>218</v>
      </c>
      <c r="B219" s="181" t="s">
        <v>548</v>
      </c>
      <c r="C219" s="186">
        <v>0</v>
      </c>
      <c r="D219" s="21">
        <v>800878.04</v>
      </c>
      <c r="E219" s="21">
        <v>230837.77</v>
      </c>
      <c r="F219" s="186">
        <v>1035421.5599999999</v>
      </c>
      <c r="G219" s="21">
        <v>238789.92</v>
      </c>
      <c r="H219" s="186">
        <v>-554140.89</v>
      </c>
    </row>
    <row r="220" spans="1:8" x14ac:dyDescent="0.2">
      <c r="A220" s="181" t="s">
        <v>219</v>
      </c>
      <c r="B220" s="181" t="s">
        <v>549</v>
      </c>
      <c r="C220" s="186">
        <v>0</v>
      </c>
      <c r="D220" s="21">
        <v>1020905.18</v>
      </c>
      <c r="E220" s="21">
        <v>156168.87</v>
      </c>
      <c r="F220" s="186">
        <v>1927653.02</v>
      </c>
      <c r="G220" s="21">
        <v>334373</v>
      </c>
      <c r="H220" s="186">
        <v>-357718.31</v>
      </c>
    </row>
    <row r="221" spans="1:8" x14ac:dyDescent="0.2">
      <c r="A221" s="181" t="s">
        <v>220</v>
      </c>
      <c r="B221" s="181" t="s">
        <v>550</v>
      </c>
      <c r="C221" s="186">
        <v>0</v>
      </c>
      <c r="D221" s="21">
        <v>356958.62</v>
      </c>
      <c r="E221" s="21">
        <v>256730.67</v>
      </c>
      <c r="F221" s="186">
        <v>510049.64000000007</v>
      </c>
      <c r="G221" s="21">
        <v>114903</v>
      </c>
      <c r="H221" s="186">
        <v>-179309.05</v>
      </c>
    </row>
    <row r="222" spans="1:8" x14ac:dyDescent="0.2">
      <c r="A222" s="181" t="s">
        <v>221</v>
      </c>
      <c r="B222" s="181" t="s">
        <v>551</v>
      </c>
      <c r="C222" s="186">
        <v>0</v>
      </c>
      <c r="D222" s="21">
        <v>494917.84</v>
      </c>
      <c r="E222" s="21">
        <v>102357.59</v>
      </c>
      <c r="F222" s="186">
        <v>864390.65999999992</v>
      </c>
      <c r="G222" s="21">
        <v>269931.03999999998</v>
      </c>
      <c r="H222" s="186">
        <v>-414838.72</v>
      </c>
    </row>
    <row r="223" spans="1:8" x14ac:dyDescent="0.2">
      <c r="A223" s="181" t="s">
        <v>222</v>
      </c>
      <c r="B223" s="181" t="s">
        <v>552</v>
      </c>
      <c r="C223" s="186">
        <v>0</v>
      </c>
      <c r="D223" s="21">
        <v>10554.63</v>
      </c>
      <c r="E223" s="21">
        <v>685.96</v>
      </c>
      <c r="F223" s="186">
        <v>45028.05</v>
      </c>
      <c r="G223" s="21">
        <v>9239</v>
      </c>
      <c r="H223" s="186">
        <v>0</v>
      </c>
    </row>
    <row r="224" spans="1:8" x14ac:dyDescent="0.2">
      <c r="A224" s="181" t="s">
        <v>223</v>
      </c>
      <c r="B224" s="181" t="s">
        <v>553</v>
      </c>
      <c r="C224" s="186">
        <v>0</v>
      </c>
      <c r="D224" s="21">
        <v>393231.54</v>
      </c>
      <c r="E224" s="21">
        <v>181286.86</v>
      </c>
      <c r="F224" s="186">
        <v>446543.04000000004</v>
      </c>
      <c r="G224" s="21">
        <v>177019</v>
      </c>
      <c r="H224" s="186">
        <v>-147047.5</v>
      </c>
    </row>
    <row r="225" spans="1:8" x14ac:dyDescent="0.2">
      <c r="A225" s="181" t="s">
        <v>224</v>
      </c>
      <c r="B225" s="181" t="s">
        <v>554</v>
      </c>
      <c r="C225" s="186">
        <v>0</v>
      </c>
      <c r="D225" s="21">
        <v>471041.21</v>
      </c>
      <c r="E225" s="21">
        <v>562067.77</v>
      </c>
      <c r="F225" s="186">
        <v>631420.73999999987</v>
      </c>
      <c r="G225" s="21">
        <v>216042.93</v>
      </c>
      <c r="H225" s="186">
        <v>-40072.300000000003</v>
      </c>
    </row>
    <row r="226" spans="1:8" x14ac:dyDescent="0.2">
      <c r="A226" s="181" t="s">
        <v>225</v>
      </c>
      <c r="B226" s="181" t="s">
        <v>555</v>
      </c>
      <c r="C226" s="186">
        <v>0</v>
      </c>
      <c r="D226" s="21">
        <v>107410.6</v>
      </c>
      <c r="E226" s="21">
        <v>6209.83</v>
      </c>
      <c r="F226" s="186">
        <v>296391.78000000003</v>
      </c>
      <c r="G226" s="21">
        <v>62591.96</v>
      </c>
      <c r="H226" s="186">
        <v>-100773.95</v>
      </c>
    </row>
    <row r="227" spans="1:8" x14ac:dyDescent="0.2">
      <c r="A227" s="181" t="s">
        <v>226</v>
      </c>
      <c r="B227" s="181" t="s">
        <v>556</v>
      </c>
      <c r="C227" s="186">
        <v>0</v>
      </c>
      <c r="D227" s="21">
        <v>169523.37</v>
      </c>
      <c r="E227" s="21">
        <v>21789.77</v>
      </c>
      <c r="F227" s="186">
        <v>253232.38</v>
      </c>
      <c r="G227" s="21">
        <v>60852</v>
      </c>
      <c r="H227" s="186">
        <v>-96744</v>
      </c>
    </row>
    <row r="228" spans="1:8" x14ac:dyDescent="0.2">
      <c r="A228" s="181" t="s">
        <v>227</v>
      </c>
      <c r="B228" s="181" t="s">
        <v>557</v>
      </c>
      <c r="C228" s="186">
        <v>0</v>
      </c>
      <c r="D228" s="21">
        <v>42748.39</v>
      </c>
      <c r="E228" s="21">
        <v>30.9</v>
      </c>
      <c r="F228" s="186">
        <v>74415.789999999994</v>
      </c>
      <c r="G228" s="21">
        <v>25514.16</v>
      </c>
      <c r="H228" s="186">
        <v>-49183.77</v>
      </c>
    </row>
    <row r="229" spans="1:8" x14ac:dyDescent="0.2">
      <c r="A229" s="181" t="s">
        <v>228</v>
      </c>
      <c r="B229" s="181" t="s">
        <v>558</v>
      </c>
      <c r="C229" s="186">
        <v>0</v>
      </c>
      <c r="D229" s="21">
        <v>260500.36</v>
      </c>
      <c r="E229" s="21">
        <v>1309527.52</v>
      </c>
      <c r="F229" s="186">
        <v>24676.62</v>
      </c>
      <c r="G229" s="21">
        <v>74694.81</v>
      </c>
      <c r="H229" s="186">
        <v>-19825.07</v>
      </c>
    </row>
    <row r="230" spans="1:8" x14ac:dyDescent="0.2">
      <c r="A230" s="181" t="s">
        <v>229</v>
      </c>
      <c r="B230" s="181" t="s">
        <v>722</v>
      </c>
      <c r="C230" s="186">
        <v>0</v>
      </c>
      <c r="D230" s="21">
        <v>396556.2</v>
      </c>
      <c r="E230" s="21">
        <v>2395</v>
      </c>
      <c r="F230" s="186">
        <v>557022.31999999995</v>
      </c>
      <c r="G230" s="21">
        <v>88301</v>
      </c>
      <c r="H230" s="186">
        <v>-75150</v>
      </c>
    </row>
    <row r="231" spans="1:8" x14ac:dyDescent="0.2">
      <c r="A231" s="181" t="s">
        <v>230</v>
      </c>
      <c r="B231" s="181" t="s">
        <v>559</v>
      </c>
      <c r="C231" s="186">
        <v>0</v>
      </c>
      <c r="D231" s="21">
        <v>31012.52</v>
      </c>
      <c r="E231" s="21">
        <v>10091932.77</v>
      </c>
      <c r="F231" s="186">
        <v>0</v>
      </c>
      <c r="G231" s="21">
        <v>0</v>
      </c>
      <c r="H231" s="186">
        <v>0</v>
      </c>
    </row>
    <row r="232" spans="1:8" x14ac:dyDescent="0.2">
      <c r="A232" s="181" t="s">
        <v>231</v>
      </c>
      <c r="B232" s="181" t="s">
        <v>560</v>
      </c>
      <c r="C232" s="186">
        <v>0</v>
      </c>
      <c r="D232" s="21">
        <v>3582.8</v>
      </c>
      <c r="E232" s="21">
        <v>234</v>
      </c>
      <c r="F232" s="186">
        <v>829.76</v>
      </c>
      <c r="G232" s="21">
        <v>0</v>
      </c>
      <c r="H232" s="186">
        <v>-1454.26</v>
      </c>
    </row>
    <row r="233" spans="1:8" x14ac:dyDescent="0.2">
      <c r="A233" s="181" t="s">
        <v>232</v>
      </c>
      <c r="B233" s="181" t="s">
        <v>561</v>
      </c>
      <c r="C233" s="186">
        <v>0</v>
      </c>
      <c r="D233" s="21">
        <v>10667.41</v>
      </c>
      <c r="E233" s="21">
        <v>0</v>
      </c>
      <c r="F233" s="186">
        <v>39695.75</v>
      </c>
      <c r="G233" s="21">
        <v>5585.3</v>
      </c>
      <c r="H233" s="186">
        <v>-654</v>
      </c>
    </row>
    <row r="234" spans="1:8" x14ac:dyDescent="0.2">
      <c r="A234" s="181" t="s">
        <v>233</v>
      </c>
      <c r="B234" s="181" t="s">
        <v>562</v>
      </c>
      <c r="C234" s="186">
        <v>0</v>
      </c>
      <c r="D234" s="21">
        <v>131919.07999999999</v>
      </c>
      <c r="E234" s="21">
        <v>990384.59</v>
      </c>
      <c r="F234" s="186">
        <v>3470.9500000000003</v>
      </c>
      <c r="G234" s="21">
        <v>0</v>
      </c>
      <c r="H234" s="186">
        <v>0</v>
      </c>
    </row>
    <row r="235" spans="1:8" x14ac:dyDescent="0.2">
      <c r="A235" s="181" t="s">
        <v>234</v>
      </c>
      <c r="B235" s="181" t="s">
        <v>563</v>
      </c>
      <c r="C235" s="186">
        <v>0</v>
      </c>
      <c r="D235" s="21">
        <v>154722.07</v>
      </c>
      <c r="E235" s="21">
        <v>23768.67</v>
      </c>
      <c r="F235" s="186">
        <v>166224.93999999997</v>
      </c>
      <c r="G235" s="21">
        <v>47245.11</v>
      </c>
      <c r="H235" s="186">
        <v>-89048.37</v>
      </c>
    </row>
    <row r="236" spans="1:8" x14ac:dyDescent="0.2">
      <c r="A236" s="181" t="s">
        <v>235</v>
      </c>
      <c r="B236" s="181" t="s">
        <v>564</v>
      </c>
      <c r="C236" s="186">
        <v>0</v>
      </c>
      <c r="D236" s="21">
        <v>642317.05000000005</v>
      </c>
      <c r="E236" s="21">
        <v>197790.98</v>
      </c>
      <c r="F236" s="186">
        <v>1076981.46</v>
      </c>
      <c r="G236" s="21">
        <v>137968.16</v>
      </c>
      <c r="H236" s="186">
        <v>-249503.73</v>
      </c>
    </row>
    <row r="237" spans="1:8" x14ac:dyDescent="0.2">
      <c r="A237" s="181" t="s">
        <v>236</v>
      </c>
      <c r="B237" s="181" t="s">
        <v>565</v>
      </c>
      <c r="C237" s="186">
        <v>0</v>
      </c>
      <c r="D237" s="21">
        <v>764273.28</v>
      </c>
      <c r="E237" s="21">
        <v>354964.09</v>
      </c>
      <c r="F237" s="186">
        <v>921105.49</v>
      </c>
      <c r="G237" s="21">
        <v>120723.39</v>
      </c>
      <c r="H237" s="186">
        <v>-142179</v>
      </c>
    </row>
    <row r="238" spans="1:8" x14ac:dyDescent="0.2">
      <c r="A238" s="181" t="s">
        <v>237</v>
      </c>
      <c r="B238" s="181" t="s">
        <v>566</v>
      </c>
      <c r="C238" s="186">
        <v>0</v>
      </c>
      <c r="D238" s="21">
        <v>134900.88</v>
      </c>
      <c r="E238" s="21">
        <v>31286.32</v>
      </c>
      <c r="F238" s="186">
        <v>122295.5</v>
      </c>
      <c r="G238" s="21">
        <v>0</v>
      </c>
      <c r="H238" s="186">
        <v>-99392</v>
      </c>
    </row>
    <row r="239" spans="1:8" x14ac:dyDescent="0.2">
      <c r="A239" s="181" t="s">
        <v>238</v>
      </c>
      <c r="B239" s="181" t="s">
        <v>567</v>
      </c>
      <c r="C239" s="186">
        <v>0</v>
      </c>
      <c r="D239" s="21">
        <v>451759.45</v>
      </c>
      <c r="E239" s="21">
        <v>131588.13</v>
      </c>
      <c r="F239" s="186">
        <v>544162.84</v>
      </c>
      <c r="G239" s="21">
        <v>96869.43</v>
      </c>
      <c r="H239" s="186">
        <v>-326474.65000000002</v>
      </c>
    </row>
    <row r="240" spans="1:8" x14ac:dyDescent="0.2">
      <c r="A240" s="181" t="s">
        <v>239</v>
      </c>
      <c r="B240" s="181" t="s">
        <v>691</v>
      </c>
      <c r="C240" s="186">
        <v>0</v>
      </c>
      <c r="D240" s="21">
        <v>287185.5</v>
      </c>
      <c r="E240" s="21">
        <v>137496.44</v>
      </c>
      <c r="F240" s="186">
        <v>221510.62</v>
      </c>
      <c r="G240" s="21">
        <v>68575.95</v>
      </c>
      <c r="H240" s="186">
        <v>-421130.35</v>
      </c>
    </row>
    <row r="241" spans="1:8" x14ac:dyDescent="0.2">
      <c r="A241" s="181" t="s">
        <v>240</v>
      </c>
      <c r="B241" s="181" t="s">
        <v>568</v>
      </c>
      <c r="C241" s="186">
        <v>0</v>
      </c>
      <c r="D241" s="21">
        <v>102540.39</v>
      </c>
      <c r="E241" s="21">
        <v>7238.92</v>
      </c>
      <c r="F241" s="186">
        <v>57882.86</v>
      </c>
      <c r="G241" s="21">
        <v>30740.23</v>
      </c>
      <c r="H241" s="186">
        <v>-105109.7</v>
      </c>
    </row>
    <row r="242" spans="1:8" x14ac:dyDescent="0.2">
      <c r="A242" s="181" t="s">
        <v>241</v>
      </c>
      <c r="B242" s="181" t="s">
        <v>733</v>
      </c>
      <c r="C242" s="186">
        <v>0</v>
      </c>
      <c r="D242" s="21">
        <v>171718.68</v>
      </c>
      <c r="E242" s="21">
        <v>50322.25</v>
      </c>
      <c r="F242" s="186">
        <v>272906.19</v>
      </c>
      <c r="G242" s="21">
        <v>45224.6</v>
      </c>
      <c r="H242" s="186">
        <v>-142140.38</v>
      </c>
    </row>
    <row r="243" spans="1:8" x14ac:dyDescent="0.2">
      <c r="A243" s="181" t="s">
        <v>242</v>
      </c>
      <c r="B243" s="181" t="s">
        <v>569</v>
      </c>
      <c r="C243" s="186">
        <v>0</v>
      </c>
      <c r="D243" s="21">
        <v>200557.85</v>
      </c>
      <c r="E243" s="21">
        <v>25492.06</v>
      </c>
      <c r="F243" s="186">
        <v>218753.72000000003</v>
      </c>
      <c r="G243" s="21">
        <v>43788.69</v>
      </c>
      <c r="H243" s="186">
        <v>-96274.1</v>
      </c>
    </row>
    <row r="244" spans="1:8" x14ac:dyDescent="0.2">
      <c r="A244" s="181" t="s">
        <v>243</v>
      </c>
      <c r="B244" s="181" t="s">
        <v>570</v>
      </c>
      <c r="C244" s="186">
        <v>0</v>
      </c>
      <c r="D244" s="21">
        <v>0</v>
      </c>
      <c r="E244" s="21">
        <v>1499812.48</v>
      </c>
      <c r="F244" s="186">
        <v>0</v>
      </c>
      <c r="G244" s="21">
        <v>0</v>
      </c>
      <c r="H244" s="186">
        <v>0</v>
      </c>
    </row>
    <row r="245" spans="1:8" x14ac:dyDescent="0.2">
      <c r="A245" s="181" t="s">
        <v>640</v>
      </c>
      <c r="B245" s="181" t="s">
        <v>721</v>
      </c>
      <c r="C245" s="186">
        <v>0</v>
      </c>
      <c r="D245" s="21">
        <v>0</v>
      </c>
      <c r="E245" s="21">
        <v>392893.53</v>
      </c>
      <c r="F245" s="186">
        <v>0</v>
      </c>
      <c r="G245" s="21">
        <v>0</v>
      </c>
      <c r="H245" s="186">
        <v>0</v>
      </c>
    </row>
    <row r="246" spans="1:8" x14ac:dyDescent="0.2">
      <c r="A246" s="181" t="s">
        <v>664</v>
      </c>
      <c r="B246" s="181" t="s">
        <v>704</v>
      </c>
      <c r="C246" s="186">
        <v>0</v>
      </c>
      <c r="D246" s="21">
        <v>27</v>
      </c>
      <c r="E246" s="21">
        <v>8547</v>
      </c>
      <c r="F246" s="186">
        <v>0</v>
      </c>
      <c r="G246" s="21">
        <v>0</v>
      </c>
      <c r="H246" s="186">
        <v>0</v>
      </c>
    </row>
    <row r="247" spans="1:8" x14ac:dyDescent="0.2">
      <c r="A247" s="181" t="s">
        <v>638</v>
      </c>
      <c r="B247" s="181" t="s">
        <v>711</v>
      </c>
      <c r="C247" s="186">
        <v>0</v>
      </c>
      <c r="D247" s="21">
        <v>0</v>
      </c>
      <c r="E247" s="21">
        <v>699266.79</v>
      </c>
      <c r="F247" s="186">
        <v>0</v>
      </c>
      <c r="G247" s="21">
        <v>0</v>
      </c>
      <c r="H247" s="186">
        <v>0</v>
      </c>
    </row>
    <row r="248" spans="1:8" x14ac:dyDescent="0.2">
      <c r="A248" s="181" t="s">
        <v>244</v>
      </c>
      <c r="B248" s="181" t="s">
        <v>571</v>
      </c>
      <c r="C248" s="186">
        <v>0</v>
      </c>
      <c r="D248" s="21">
        <v>13814.84</v>
      </c>
      <c r="E248" s="21">
        <v>1410.29</v>
      </c>
      <c r="F248" s="186">
        <v>6132.07</v>
      </c>
      <c r="G248" s="21">
        <v>4022.73</v>
      </c>
      <c r="H248" s="186">
        <v>0</v>
      </c>
    </row>
    <row r="249" spans="1:8" x14ac:dyDescent="0.2">
      <c r="A249" s="181" t="s">
        <v>245</v>
      </c>
      <c r="B249" s="181" t="s">
        <v>572</v>
      </c>
      <c r="C249" s="186">
        <v>0</v>
      </c>
      <c r="D249" s="21">
        <v>72859.16</v>
      </c>
      <c r="E249" s="21">
        <v>5887</v>
      </c>
      <c r="F249" s="186">
        <v>167160.51</v>
      </c>
      <c r="G249" s="21">
        <v>22374.45</v>
      </c>
      <c r="H249" s="186">
        <v>-36277.440000000002</v>
      </c>
    </row>
    <row r="250" spans="1:8" x14ac:dyDescent="0.2">
      <c r="A250" s="181" t="s">
        <v>246</v>
      </c>
      <c r="B250" s="181" t="s">
        <v>573</v>
      </c>
      <c r="C250" s="186">
        <v>0</v>
      </c>
      <c r="D250" s="21">
        <v>82516.41</v>
      </c>
      <c r="E250" s="21">
        <v>1469.5</v>
      </c>
      <c r="F250" s="186">
        <v>123209.4</v>
      </c>
      <c r="G250" s="21">
        <v>27280.95</v>
      </c>
      <c r="H250" s="186">
        <v>-96170.84</v>
      </c>
    </row>
    <row r="251" spans="1:8" x14ac:dyDescent="0.2">
      <c r="A251" s="181" t="s">
        <v>247</v>
      </c>
      <c r="B251" s="181" t="s">
        <v>574</v>
      </c>
      <c r="C251" s="186">
        <v>0</v>
      </c>
      <c r="D251" s="21">
        <v>2262.4899999999998</v>
      </c>
      <c r="E251" s="21">
        <v>16498.099999999999</v>
      </c>
      <c r="F251" s="186">
        <v>283063.26</v>
      </c>
      <c r="G251" s="21">
        <v>44905.05</v>
      </c>
      <c r="H251" s="186">
        <v>-16961.89</v>
      </c>
    </row>
    <row r="252" spans="1:8" x14ac:dyDescent="0.2">
      <c r="A252" s="181" t="s">
        <v>248</v>
      </c>
      <c r="B252" s="181" t="s">
        <v>575</v>
      </c>
      <c r="C252" s="186">
        <v>0</v>
      </c>
      <c r="D252" s="21">
        <v>0</v>
      </c>
      <c r="E252" s="21">
        <v>1657837.83</v>
      </c>
      <c r="F252" s="186">
        <v>0</v>
      </c>
      <c r="G252" s="21">
        <v>0</v>
      </c>
      <c r="H252" s="186">
        <v>0</v>
      </c>
    </row>
    <row r="253" spans="1:8" x14ac:dyDescent="0.2">
      <c r="A253" s="181" t="s">
        <v>252</v>
      </c>
      <c r="B253" s="181" t="s">
        <v>688</v>
      </c>
      <c r="C253" s="186">
        <v>445.77</v>
      </c>
      <c r="D253" s="21">
        <v>33837.43</v>
      </c>
      <c r="E253" s="21">
        <v>2695.96</v>
      </c>
      <c r="F253" s="186">
        <v>68254.8</v>
      </c>
      <c r="G253" s="21">
        <v>21422.87</v>
      </c>
      <c r="H253" s="186">
        <v>-32161.23</v>
      </c>
    </row>
    <row r="254" spans="1:8" x14ac:dyDescent="0.2">
      <c r="A254" s="181" t="s">
        <v>253</v>
      </c>
      <c r="B254" s="181" t="s">
        <v>578</v>
      </c>
      <c r="C254" s="186">
        <v>0</v>
      </c>
      <c r="D254" s="21">
        <v>57967.93</v>
      </c>
      <c r="E254" s="21">
        <v>5307.75</v>
      </c>
      <c r="F254" s="186">
        <v>52355.51</v>
      </c>
      <c r="G254" s="21">
        <v>30340.11</v>
      </c>
      <c r="H254" s="186">
        <v>-62067</v>
      </c>
    </row>
    <row r="255" spans="1:8" x14ac:dyDescent="0.2">
      <c r="A255" s="181" t="s">
        <v>254</v>
      </c>
      <c r="B255" s="181" t="s">
        <v>579</v>
      </c>
      <c r="C255" s="186">
        <v>0</v>
      </c>
      <c r="D255" s="21">
        <v>39943.86</v>
      </c>
      <c r="E255" s="21">
        <v>1056.81</v>
      </c>
      <c r="F255" s="186">
        <v>60410.84</v>
      </c>
      <c r="G255" s="21">
        <v>14393.08</v>
      </c>
      <c r="H255" s="186">
        <v>-6745.52</v>
      </c>
    </row>
    <row r="256" spans="1:8" x14ac:dyDescent="0.2">
      <c r="A256" s="181" t="s">
        <v>255</v>
      </c>
      <c r="B256" s="181" t="s">
        <v>580</v>
      </c>
      <c r="C256" s="186">
        <v>0</v>
      </c>
      <c r="D256" s="21">
        <v>84843.51</v>
      </c>
      <c r="E256" s="21">
        <v>13407.12</v>
      </c>
      <c r="F256" s="186">
        <v>224599.97999999995</v>
      </c>
      <c r="G256" s="21">
        <v>34982.75</v>
      </c>
      <c r="H256" s="186">
        <v>-55507.05</v>
      </c>
    </row>
    <row r="257" spans="1:8" x14ac:dyDescent="0.2">
      <c r="A257" s="181" t="s">
        <v>256</v>
      </c>
      <c r="B257" s="181" t="s">
        <v>581</v>
      </c>
      <c r="C257" s="186">
        <v>0</v>
      </c>
      <c r="D257" s="21">
        <v>411731</v>
      </c>
      <c r="E257" s="21">
        <v>74951.63</v>
      </c>
      <c r="F257" s="186">
        <v>523578.48999999993</v>
      </c>
      <c r="G257" s="21">
        <v>138286.93</v>
      </c>
      <c r="H257" s="186">
        <v>-112161</v>
      </c>
    </row>
    <row r="258" spans="1:8" x14ac:dyDescent="0.2">
      <c r="A258" s="181" t="s">
        <v>257</v>
      </c>
      <c r="B258" s="181" t="s">
        <v>582</v>
      </c>
      <c r="C258" s="186">
        <v>0</v>
      </c>
      <c r="D258" s="21">
        <v>665482.63</v>
      </c>
      <c r="E258" s="21">
        <v>245451.29</v>
      </c>
      <c r="F258" s="186">
        <v>1032508.6799999999</v>
      </c>
      <c r="G258" s="21">
        <v>268475.95</v>
      </c>
      <c r="H258" s="186">
        <v>-148659.38</v>
      </c>
    </row>
    <row r="259" spans="1:8" x14ac:dyDescent="0.2">
      <c r="A259" s="181" t="s">
        <v>258</v>
      </c>
      <c r="B259" s="181" t="s">
        <v>583</v>
      </c>
      <c r="C259" s="186">
        <v>12271.53</v>
      </c>
      <c r="D259" s="21">
        <v>447324.1</v>
      </c>
      <c r="E259" s="21">
        <v>114464.4</v>
      </c>
      <c r="F259" s="186">
        <v>563551.93999999994</v>
      </c>
      <c r="G259" s="21">
        <v>118415.79</v>
      </c>
      <c r="H259" s="186">
        <v>-144785.48000000001</v>
      </c>
    </row>
    <row r="260" spans="1:8" x14ac:dyDescent="0.2">
      <c r="A260" s="181" t="s">
        <v>259</v>
      </c>
      <c r="B260" s="181" t="s">
        <v>584</v>
      </c>
      <c r="C260" s="186">
        <v>0</v>
      </c>
      <c r="D260" s="21">
        <v>458760.29</v>
      </c>
      <c r="E260" s="21">
        <v>74062.67</v>
      </c>
      <c r="F260" s="186">
        <v>572183.78</v>
      </c>
      <c r="G260" s="21">
        <v>137316.47</v>
      </c>
      <c r="H260" s="186">
        <v>-145202.96</v>
      </c>
    </row>
    <row r="261" spans="1:8" x14ac:dyDescent="0.2">
      <c r="A261" s="181" t="s">
        <v>260</v>
      </c>
      <c r="B261" s="181" t="s">
        <v>585</v>
      </c>
      <c r="C261" s="186">
        <v>0</v>
      </c>
      <c r="D261" s="21">
        <v>51289.23</v>
      </c>
      <c r="E261" s="21">
        <v>1174.3499999999999</v>
      </c>
      <c r="F261" s="186">
        <v>101769.83</v>
      </c>
      <c r="G261" s="21">
        <v>21835.71</v>
      </c>
      <c r="H261" s="186">
        <v>-36031.5</v>
      </c>
    </row>
    <row r="262" spans="1:8" x14ac:dyDescent="0.2">
      <c r="A262" s="181" t="s">
        <v>261</v>
      </c>
      <c r="B262" s="181" t="s">
        <v>586</v>
      </c>
      <c r="C262" s="186">
        <v>0</v>
      </c>
      <c r="D262" s="21">
        <v>57425.52</v>
      </c>
      <c r="E262" s="21">
        <v>7898.87</v>
      </c>
      <c r="F262" s="186">
        <v>137196.60999999999</v>
      </c>
      <c r="G262" s="21">
        <v>2000</v>
      </c>
      <c r="H262" s="186">
        <v>-17230.52</v>
      </c>
    </row>
    <row r="263" spans="1:8" x14ac:dyDescent="0.2">
      <c r="A263" s="181" t="s">
        <v>262</v>
      </c>
      <c r="B263" s="181" t="s">
        <v>587</v>
      </c>
      <c r="C263" s="186">
        <v>0</v>
      </c>
      <c r="D263" s="21">
        <v>0</v>
      </c>
      <c r="E263" s="21">
        <v>1514577.87</v>
      </c>
      <c r="F263" s="186">
        <v>0</v>
      </c>
      <c r="G263" s="21">
        <v>0</v>
      </c>
      <c r="H263" s="186">
        <v>0</v>
      </c>
    </row>
    <row r="264" spans="1:8" x14ac:dyDescent="0.2">
      <c r="A264" s="181" t="s">
        <v>263</v>
      </c>
      <c r="B264" s="181" t="s">
        <v>588</v>
      </c>
      <c r="C264" s="186">
        <v>0</v>
      </c>
      <c r="D264" s="21">
        <v>0</v>
      </c>
      <c r="E264" s="21">
        <v>945402.23</v>
      </c>
      <c r="F264" s="186">
        <v>0</v>
      </c>
      <c r="G264" s="21">
        <v>0</v>
      </c>
      <c r="H264" s="186">
        <v>-35041.480000000003</v>
      </c>
    </row>
    <row r="265" spans="1:8" x14ac:dyDescent="0.2">
      <c r="A265" s="181" t="s">
        <v>647</v>
      </c>
      <c r="B265" s="181" t="e">
        <v>#N/A</v>
      </c>
      <c r="C265" s="186">
        <v>0</v>
      </c>
      <c r="D265" s="21">
        <v>0</v>
      </c>
      <c r="E265" s="21">
        <v>0</v>
      </c>
      <c r="F265" s="186">
        <v>0</v>
      </c>
      <c r="G265" s="21">
        <v>0</v>
      </c>
      <c r="H265" s="186">
        <v>0</v>
      </c>
    </row>
    <row r="266" spans="1:8" x14ac:dyDescent="0.2">
      <c r="A266" s="181" t="s">
        <v>264</v>
      </c>
      <c r="B266" s="181" t="s">
        <v>589</v>
      </c>
      <c r="C266" s="186">
        <v>0</v>
      </c>
      <c r="D266" s="21">
        <v>64958.43</v>
      </c>
      <c r="E266" s="21">
        <v>0</v>
      </c>
      <c r="F266" s="186">
        <v>71714.259999999995</v>
      </c>
      <c r="G266" s="21">
        <v>21696</v>
      </c>
      <c r="H266" s="186">
        <v>-79163.179999999993</v>
      </c>
    </row>
    <row r="267" spans="1:8" x14ac:dyDescent="0.2">
      <c r="A267" s="181" t="s">
        <v>265</v>
      </c>
      <c r="B267" s="181" t="s">
        <v>590</v>
      </c>
      <c r="C267" s="186">
        <v>7915.94</v>
      </c>
      <c r="D267" s="21">
        <v>14233.4</v>
      </c>
      <c r="E267" s="21">
        <v>1259.06</v>
      </c>
      <c r="F267" s="186">
        <v>706.26</v>
      </c>
      <c r="G267" s="21">
        <v>0</v>
      </c>
      <c r="H267" s="186">
        <v>0</v>
      </c>
    </row>
    <row r="268" spans="1:8" x14ac:dyDescent="0.2">
      <c r="A268" s="181" t="s">
        <v>266</v>
      </c>
      <c r="B268" s="181" t="s">
        <v>591</v>
      </c>
      <c r="C268" s="186">
        <v>0</v>
      </c>
      <c r="D268" s="21">
        <v>219110.57</v>
      </c>
      <c r="E268" s="21">
        <v>35187.910000000003</v>
      </c>
      <c r="F268" s="186">
        <v>503453.62000000005</v>
      </c>
      <c r="G268" s="21">
        <v>0</v>
      </c>
      <c r="H268" s="186">
        <v>-242898.96</v>
      </c>
    </row>
    <row r="269" spans="1:8" x14ac:dyDescent="0.2">
      <c r="A269" s="181" t="s">
        <v>267</v>
      </c>
      <c r="B269" s="181" t="s">
        <v>592</v>
      </c>
      <c r="C269" s="186">
        <v>8050</v>
      </c>
      <c r="D269" s="21">
        <v>78676.89</v>
      </c>
      <c r="E269" s="21">
        <v>34192.94</v>
      </c>
      <c r="F269" s="186">
        <v>72339.259999999995</v>
      </c>
      <c r="G269" s="21">
        <v>31079.91</v>
      </c>
      <c r="H269" s="186">
        <v>-116175.35</v>
      </c>
    </row>
    <row r="270" spans="1:8" x14ac:dyDescent="0.2">
      <c r="A270" s="181" t="s">
        <v>268</v>
      </c>
      <c r="B270" s="181" t="s">
        <v>593</v>
      </c>
      <c r="C270" s="186">
        <v>0</v>
      </c>
      <c r="D270" s="21">
        <v>24830.66</v>
      </c>
      <c r="E270" s="21">
        <v>5826.3</v>
      </c>
      <c r="F270" s="186">
        <v>16197.240000000002</v>
      </c>
      <c r="G270" s="21">
        <v>14910.72</v>
      </c>
      <c r="H270" s="186">
        <v>-8505.51</v>
      </c>
    </row>
    <row r="271" spans="1:8" x14ac:dyDescent="0.2">
      <c r="A271" s="181" t="s">
        <v>269</v>
      </c>
      <c r="B271" s="181" t="s">
        <v>689</v>
      </c>
      <c r="C271" s="186">
        <v>0</v>
      </c>
      <c r="D271" s="21">
        <v>47234.58</v>
      </c>
      <c r="E271" s="21">
        <v>1066.22</v>
      </c>
      <c r="F271" s="186">
        <v>80679.39</v>
      </c>
      <c r="G271" s="21">
        <v>16940.88</v>
      </c>
      <c r="H271" s="186">
        <v>-22336.46</v>
      </c>
    </row>
    <row r="272" spans="1:8" x14ac:dyDescent="0.2">
      <c r="A272" s="181" t="s">
        <v>270</v>
      </c>
      <c r="B272" s="181" t="s">
        <v>594</v>
      </c>
      <c r="C272" s="186">
        <v>0</v>
      </c>
      <c r="D272" s="21">
        <v>12703.17</v>
      </c>
      <c r="E272" s="21">
        <v>3638.78</v>
      </c>
      <c r="F272" s="186">
        <v>26366.079999999998</v>
      </c>
      <c r="G272" s="21">
        <v>15116.64</v>
      </c>
      <c r="H272" s="186">
        <v>-18702.86</v>
      </c>
    </row>
    <row r="273" spans="1:8" x14ac:dyDescent="0.2">
      <c r="A273" s="181" t="s">
        <v>271</v>
      </c>
      <c r="B273" s="181" t="s">
        <v>595</v>
      </c>
      <c r="C273" s="186">
        <v>0</v>
      </c>
      <c r="D273" s="21">
        <v>58487.19</v>
      </c>
      <c r="E273" s="21">
        <v>11657.59</v>
      </c>
      <c r="F273" s="186">
        <v>32617.14</v>
      </c>
      <c r="G273" s="21">
        <v>18552.8</v>
      </c>
      <c r="H273" s="186">
        <v>0</v>
      </c>
    </row>
    <row r="274" spans="1:8" x14ac:dyDescent="0.2">
      <c r="A274" s="181" t="s">
        <v>272</v>
      </c>
      <c r="B274" s="181" t="s">
        <v>596</v>
      </c>
      <c r="C274" s="186">
        <v>0</v>
      </c>
      <c r="D274" s="21">
        <v>451992.28</v>
      </c>
      <c r="E274" s="21">
        <v>58727.199999999997</v>
      </c>
      <c r="F274" s="186">
        <v>637158.12999999989</v>
      </c>
      <c r="G274" s="21">
        <v>116879.65</v>
      </c>
      <c r="H274" s="186">
        <v>-303869.23</v>
      </c>
    </row>
    <row r="275" spans="1:8" x14ac:dyDescent="0.2">
      <c r="A275" s="181" t="s">
        <v>273</v>
      </c>
      <c r="B275" s="181" t="s">
        <v>597</v>
      </c>
      <c r="C275" s="186">
        <v>0</v>
      </c>
      <c r="D275" s="21">
        <v>272668.06</v>
      </c>
      <c r="E275" s="21">
        <v>67187.429999999993</v>
      </c>
      <c r="F275" s="186">
        <v>224177.10999999996</v>
      </c>
      <c r="G275" s="21">
        <v>85851.01</v>
      </c>
      <c r="H275" s="186">
        <v>-228636.41</v>
      </c>
    </row>
    <row r="276" spans="1:8" x14ac:dyDescent="0.2">
      <c r="A276" s="181" t="s">
        <v>274</v>
      </c>
      <c r="B276" s="181" t="s">
        <v>598</v>
      </c>
      <c r="C276" s="186">
        <v>0</v>
      </c>
      <c r="D276" s="21">
        <v>92091.89</v>
      </c>
      <c r="E276" s="21">
        <v>27501.09</v>
      </c>
      <c r="F276" s="186">
        <v>143392.53999999998</v>
      </c>
      <c r="G276" s="21">
        <v>67108.28</v>
      </c>
      <c r="H276" s="186">
        <v>-38048.78</v>
      </c>
    </row>
    <row r="277" spans="1:8" x14ac:dyDescent="0.2">
      <c r="A277" s="181" t="s">
        <v>275</v>
      </c>
      <c r="B277" s="181" t="s">
        <v>599</v>
      </c>
      <c r="C277" s="186">
        <v>0</v>
      </c>
      <c r="D277" s="21">
        <v>116778.31</v>
      </c>
      <c r="E277" s="21">
        <v>78829.63</v>
      </c>
      <c r="F277" s="186">
        <v>189616.79</v>
      </c>
      <c r="G277" s="21">
        <v>59511.98</v>
      </c>
      <c r="H277" s="186">
        <v>-144169</v>
      </c>
    </row>
    <row r="278" spans="1:8" x14ac:dyDescent="0.2">
      <c r="A278" s="181" t="s">
        <v>276</v>
      </c>
      <c r="B278" s="181" t="s">
        <v>600</v>
      </c>
      <c r="C278" s="186">
        <v>0</v>
      </c>
      <c r="D278" s="21">
        <v>100247.33</v>
      </c>
      <c r="E278" s="21">
        <v>38233.410000000003</v>
      </c>
      <c r="F278" s="186">
        <v>140685.53</v>
      </c>
      <c r="G278" s="21">
        <v>48322</v>
      </c>
      <c r="H278" s="186">
        <v>-94941.42</v>
      </c>
    </row>
    <row r="279" spans="1:8" x14ac:dyDescent="0.2">
      <c r="A279" s="181" t="s">
        <v>277</v>
      </c>
      <c r="B279" s="181" t="s">
        <v>601</v>
      </c>
      <c r="C279" s="186">
        <v>0</v>
      </c>
      <c r="D279" s="21">
        <v>161697</v>
      </c>
      <c r="E279" s="21">
        <v>26703.08</v>
      </c>
      <c r="F279" s="186">
        <v>248377.07</v>
      </c>
      <c r="G279" s="21">
        <v>55505</v>
      </c>
      <c r="H279" s="186">
        <v>-201168.59</v>
      </c>
    </row>
    <row r="280" spans="1:8" x14ac:dyDescent="0.2">
      <c r="A280" s="181" t="s">
        <v>278</v>
      </c>
      <c r="B280" s="181" t="s">
        <v>706</v>
      </c>
      <c r="C280" s="186">
        <v>0</v>
      </c>
      <c r="D280" s="21">
        <v>247665.57</v>
      </c>
      <c r="E280" s="21">
        <v>30600.78</v>
      </c>
      <c r="F280" s="186">
        <v>324621.78999999998</v>
      </c>
      <c r="G280" s="21">
        <v>152034</v>
      </c>
      <c r="H280" s="186">
        <v>-189657.63</v>
      </c>
    </row>
    <row r="281" spans="1:8" x14ac:dyDescent="0.2">
      <c r="A281" s="181" t="s">
        <v>665</v>
      </c>
      <c r="B281" s="181" t="s">
        <v>734</v>
      </c>
      <c r="C281" s="186">
        <v>0</v>
      </c>
      <c r="D281" s="21">
        <v>0</v>
      </c>
      <c r="E281" s="21">
        <v>3222.43</v>
      </c>
      <c r="F281" s="186">
        <v>0</v>
      </c>
      <c r="G281" s="21">
        <v>0</v>
      </c>
      <c r="H281" s="186">
        <v>0</v>
      </c>
    </row>
    <row r="282" spans="1:8" x14ac:dyDescent="0.2">
      <c r="A282" s="181" t="s">
        <v>634</v>
      </c>
      <c r="B282" s="181" t="e">
        <v>#N/A</v>
      </c>
      <c r="C282" s="186">
        <v>0</v>
      </c>
      <c r="D282" s="21">
        <v>1926.42</v>
      </c>
      <c r="E282" s="21">
        <v>1035</v>
      </c>
      <c r="F282" s="186">
        <v>0</v>
      </c>
      <c r="G282" s="21">
        <v>0</v>
      </c>
      <c r="H282" s="186">
        <v>0</v>
      </c>
    </row>
    <row r="283" spans="1:8" x14ac:dyDescent="0.2">
      <c r="A283" s="181" t="s">
        <v>279</v>
      </c>
      <c r="B283" s="181" t="s">
        <v>702</v>
      </c>
      <c r="C283" s="186">
        <v>0</v>
      </c>
      <c r="D283" s="21">
        <v>21993.58</v>
      </c>
      <c r="E283" s="21">
        <v>2877.92</v>
      </c>
      <c r="F283" s="186">
        <v>92427.010000000009</v>
      </c>
      <c r="G283" s="21">
        <v>14627.41</v>
      </c>
      <c r="H283" s="186">
        <v>-7551.91</v>
      </c>
    </row>
    <row r="284" spans="1:8" x14ac:dyDescent="0.2">
      <c r="A284" s="181" t="s">
        <v>280</v>
      </c>
      <c r="B284" s="181" t="s">
        <v>602</v>
      </c>
      <c r="C284" s="186">
        <v>0</v>
      </c>
      <c r="D284" s="21">
        <v>6841.26</v>
      </c>
      <c r="E284" s="21">
        <v>113</v>
      </c>
      <c r="F284" s="186">
        <v>150.38</v>
      </c>
      <c r="G284" s="21">
        <v>11248.35</v>
      </c>
      <c r="H284" s="186">
        <v>-819</v>
      </c>
    </row>
    <row r="285" spans="1:8" x14ac:dyDescent="0.2">
      <c r="A285" s="181" t="s">
        <v>281</v>
      </c>
      <c r="B285" s="181" t="s">
        <v>603</v>
      </c>
      <c r="C285" s="186">
        <v>0</v>
      </c>
      <c r="D285" s="21">
        <v>25505.77</v>
      </c>
      <c r="E285" s="21">
        <v>1249.8800000000001</v>
      </c>
      <c r="F285" s="186">
        <v>82723.62</v>
      </c>
      <c r="G285" s="21">
        <v>22955.84</v>
      </c>
      <c r="H285" s="186">
        <v>-27654</v>
      </c>
    </row>
    <row r="286" spans="1:8" x14ac:dyDescent="0.2">
      <c r="A286" s="181" t="s">
        <v>282</v>
      </c>
      <c r="B286" s="181" t="s">
        <v>604</v>
      </c>
      <c r="C286" s="186">
        <v>0</v>
      </c>
      <c r="D286" s="21">
        <v>122297.76</v>
      </c>
      <c r="E286" s="21">
        <v>173453.61</v>
      </c>
      <c r="F286" s="186">
        <v>252447.00999999998</v>
      </c>
      <c r="G286" s="21">
        <v>30431.32</v>
      </c>
      <c r="H286" s="186">
        <v>-285645</v>
      </c>
    </row>
    <row r="287" spans="1:8" x14ac:dyDescent="0.2">
      <c r="A287" s="181" t="s">
        <v>283</v>
      </c>
      <c r="B287" s="181" t="s">
        <v>605</v>
      </c>
      <c r="C287" s="186">
        <v>0</v>
      </c>
      <c r="D287" s="21">
        <v>74010.77</v>
      </c>
      <c r="E287" s="21">
        <v>715.65</v>
      </c>
      <c r="F287" s="186">
        <v>59509.72</v>
      </c>
      <c r="G287" s="21">
        <v>30338.66</v>
      </c>
      <c r="H287" s="186">
        <v>-53032.32</v>
      </c>
    </row>
    <row r="288" spans="1:8" x14ac:dyDescent="0.2">
      <c r="A288" s="181" t="s">
        <v>285</v>
      </c>
      <c r="B288" s="181" t="s">
        <v>607</v>
      </c>
      <c r="C288" s="186">
        <v>0</v>
      </c>
      <c r="D288" s="21">
        <v>49215.1</v>
      </c>
      <c r="E288" s="21">
        <v>6601.52</v>
      </c>
      <c r="F288" s="186">
        <v>45455.57</v>
      </c>
      <c r="G288" s="21">
        <v>14714.82</v>
      </c>
      <c r="H288" s="186">
        <v>-21549</v>
      </c>
    </row>
    <row r="289" spans="1:8" x14ac:dyDescent="0.2">
      <c r="A289" s="181" t="s">
        <v>286</v>
      </c>
      <c r="B289" s="181" t="s">
        <v>608</v>
      </c>
      <c r="C289" s="186">
        <v>0</v>
      </c>
      <c r="D289" s="21">
        <v>10195.950000000001</v>
      </c>
      <c r="E289" s="21">
        <v>377.81</v>
      </c>
      <c r="F289" s="186">
        <v>9963.26</v>
      </c>
      <c r="G289" s="21">
        <v>0</v>
      </c>
      <c r="H289" s="186">
        <v>-355</v>
      </c>
    </row>
    <row r="290" spans="1:8" x14ac:dyDescent="0.2">
      <c r="A290" s="181" t="s">
        <v>287</v>
      </c>
      <c r="B290" s="181" t="s">
        <v>609</v>
      </c>
      <c r="C290" s="186">
        <v>0</v>
      </c>
      <c r="D290" s="21">
        <v>24594.48</v>
      </c>
      <c r="E290" s="21">
        <v>1557.31</v>
      </c>
      <c r="F290" s="186">
        <v>65317.770000000004</v>
      </c>
      <c r="G290" s="21">
        <v>9116.86</v>
      </c>
      <c r="H290" s="186">
        <v>-20663.84</v>
      </c>
    </row>
    <row r="291" spans="1:8" x14ac:dyDescent="0.2">
      <c r="A291" s="181" t="s">
        <v>288</v>
      </c>
      <c r="B291" s="181" t="s">
        <v>610</v>
      </c>
      <c r="C291" s="186">
        <v>0</v>
      </c>
      <c r="D291" s="21">
        <v>22741.360000000001</v>
      </c>
      <c r="E291" s="21">
        <v>2337.15</v>
      </c>
      <c r="F291" s="186">
        <v>40993.269999999997</v>
      </c>
      <c r="G291" s="21">
        <v>0</v>
      </c>
      <c r="H291" s="186">
        <v>-35443.440000000002</v>
      </c>
    </row>
    <row r="292" spans="1:8" x14ac:dyDescent="0.2">
      <c r="A292" s="181" t="s">
        <v>289</v>
      </c>
      <c r="B292" s="181" t="s">
        <v>611</v>
      </c>
      <c r="C292" s="186">
        <v>0</v>
      </c>
      <c r="D292" s="21">
        <v>20157.98</v>
      </c>
      <c r="E292" s="21">
        <v>2561.17</v>
      </c>
      <c r="F292" s="186">
        <v>50756.93</v>
      </c>
      <c r="G292" s="21">
        <v>636.9</v>
      </c>
      <c r="H292" s="186">
        <v>-37876</v>
      </c>
    </row>
    <row r="293" spans="1:8" x14ac:dyDescent="0.2">
      <c r="A293" s="181" t="s">
        <v>290</v>
      </c>
      <c r="B293" s="181" t="s">
        <v>717</v>
      </c>
      <c r="C293" s="186">
        <v>0</v>
      </c>
      <c r="D293" s="21">
        <v>49584.07</v>
      </c>
      <c r="E293" s="21">
        <v>4078.44</v>
      </c>
      <c r="F293" s="186">
        <v>102347.43</v>
      </c>
      <c r="G293" s="21">
        <v>0</v>
      </c>
      <c r="H293" s="186">
        <v>-38635</v>
      </c>
    </row>
    <row r="294" spans="1:8" x14ac:dyDescent="0.2">
      <c r="A294" s="181" t="s">
        <v>291</v>
      </c>
      <c r="B294" s="181" t="s">
        <v>612</v>
      </c>
      <c r="C294" s="186">
        <v>0</v>
      </c>
      <c r="D294" s="21">
        <v>40016.160000000003</v>
      </c>
      <c r="E294" s="21">
        <v>5129.5</v>
      </c>
      <c r="F294" s="186">
        <v>137981.03</v>
      </c>
      <c r="G294" s="21">
        <v>27306.21</v>
      </c>
      <c r="H294" s="186">
        <v>-56880</v>
      </c>
    </row>
    <row r="295" spans="1:8" x14ac:dyDescent="0.2">
      <c r="A295" s="181" t="s">
        <v>712</v>
      </c>
      <c r="B295" s="181" t="s">
        <v>713</v>
      </c>
      <c r="C295" s="186">
        <v>0</v>
      </c>
      <c r="D295" s="21">
        <v>150</v>
      </c>
      <c r="E295" s="21">
        <v>0</v>
      </c>
      <c r="F295" s="186">
        <v>0</v>
      </c>
      <c r="G295" s="21">
        <v>0</v>
      </c>
      <c r="H295" s="186">
        <v>0</v>
      </c>
    </row>
    <row r="296" spans="1:8" x14ac:dyDescent="0.2">
      <c r="A296" s="181" t="s">
        <v>292</v>
      </c>
      <c r="B296" s="181" t="s">
        <v>613</v>
      </c>
      <c r="C296" s="186">
        <v>0</v>
      </c>
      <c r="D296" s="21">
        <v>9087.73</v>
      </c>
      <c r="E296" s="21">
        <v>1301.82</v>
      </c>
      <c r="F296" s="186">
        <v>8852.5499999999993</v>
      </c>
      <c r="G296" s="21">
        <v>7383.28</v>
      </c>
      <c r="H296" s="186">
        <v>-7070.47</v>
      </c>
    </row>
    <row r="297" spans="1:8" x14ac:dyDescent="0.2">
      <c r="A297" s="181" t="s">
        <v>293</v>
      </c>
      <c r="B297" s="181" t="s">
        <v>614</v>
      </c>
      <c r="C297" s="186">
        <v>0</v>
      </c>
      <c r="D297" s="21">
        <v>80942.05</v>
      </c>
      <c r="E297" s="21">
        <v>14297.11</v>
      </c>
      <c r="F297" s="186">
        <v>274854.09999999998</v>
      </c>
      <c r="G297" s="21">
        <v>30990.73</v>
      </c>
      <c r="H297" s="186">
        <v>-68692.83</v>
      </c>
    </row>
    <row r="298" spans="1:8" x14ac:dyDescent="0.2">
      <c r="A298" s="181" t="s">
        <v>294</v>
      </c>
      <c r="B298" s="181" t="s">
        <v>615</v>
      </c>
      <c r="C298" s="186">
        <v>0</v>
      </c>
      <c r="D298" s="21">
        <v>361614.75</v>
      </c>
      <c r="E298" s="21">
        <v>303251.52</v>
      </c>
      <c r="F298" s="186">
        <v>515408.25000000006</v>
      </c>
      <c r="G298" s="21">
        <v>191590.43</v>
      </c>
      <c r="H298" s="186">
        <v>-453757.03</v>
      </c>
    </row>
    <row r="299" spans="1:8" x14ac:dyDescent="0.2">
      <c r="A299" s="181" t="s">
        <v>295</v>
      </c>
      <c r="B299" s="181" t="s">
        <v>692</v>
      </c>
      <c r="C299" s="186">
        <v>0</v>
      </c>
      <c r="D299" s="21">
        <v>197632.22</v>
      </c>
      <c r="E299" s="21">
        <v>8882.24</v>
      </c>
      <c r="F299" s="186">
        <v>360516.97000000003</v>
      </c>
      <c r="G299" s="21">
        <v>28618.560000000001</v>
      </c>
      <c r="H299" s="186">
        <v>-116338.42</v>
      </c>
    </row>
    <row r="300" spans="1:8" x14ac:dyDescent="0.2">
      <c r="A300" s="181" t="s">
        <v>296</v>
      </c>
      <c r="B300" s="181" t="s">
        <v>616</v>
      </c>
      <c r="C300" s="186">
        <v>0</v>
      </c>
      <c r="D300" s="21">
        <v>165827.44</v>
      </c>
      <c r="E300" s="21">
        <v>210543.02</v>
      </c>
      <c r="F300" s="186">
        <v>189463.53999999998</v>
      </c>
      <c r="G300" s="21">
        <v>49149.13</v>
      </c>
      <c r="H300" s="186">
        <v>-134437.51</v>
      </c>
    </row>
    <row r="301" spans="1:8" x14ac:dyDescent="0.2">
      <c r="A301" s="181" t="s">
        <v>297</v>
      </c>
      <c r="B301" s="181" t="s">
        <v>617</v>
      </c>
      <c r="C301" s="186">
        <v>0</v>
      </c>
      <c r="D301" s="21">
        <v>26677.1</v>
      </c>
      <c r="E301" s="21">
        <v>2462.1</v>
      </c>
      <c r="F301" s="186">
        <v>41818.559999999998</v>
      </c>
      <c r="G301" s="21">
        <v>1000</v>
      </c>
      <c r="H301" s="186">
        <v>-15612.44</v>
      </c>
    </row>
    <row r="302" spans="1:8" x14ac:dyDescent="0.2">
      <c r="A302" s="181" t="s">
        <v>298</v>
      </c>
      <c r="B302" s="181" t="s">
        <v>618</v>
      </c>
      <c r="C302" s="186">
        <v>0</v>
      </c>
      <c r="D302" s="21">
        <v>141825.85</v>
      </c>
      <c r="E302" s="21">
        <v>3945.71</v>
      </c>
      <c r="F302" s="186">
        <v>235161.80999999997</v>
      </c>
      <c r="G302" s="21">
        <v>30441.4</v>
      </c>
      <c r="H302" s="186">
        <v>-172607.02</v>
      </c>
    </row>
    <row r="303" spans="1:8" x14ac:dyDescent="0.2">
      <c r="A303" s="181" t="s">
        <v>299</v>
      </c>
      <c r="B303" s="181" t="s">
        <v>619</v>
      </c>
      <c r="C303" s="186">
        <v>0</v>
      </c>
      <c r="D303" s="21">
        <v>420953.63</v>
      </c>
      <c r="E303" s="21">
        <v>67577.61</v>
      </c>
      <c r="F303" s="186">
        <v>476249.02999999997</v>
      </c>
      <c r="G303" s="21">
        <v>61034.9</v>
      </c>
      <c r="H303" s="186">
        <v>-173804.07</v>
      </c>
    </row>
    <row r="304" spans="1:8" x14ac:dyDescent="0.2">
      <c r="A304" s="181" t="s">
        <v>300</v>
      </c>
      <c r="B304" s="181" t="s">
        <v>620</v>
      </c>
      <c r="C304" s="186">
        <v>0</v>
      </c>
      <c r="D304" s="21">
        <v>141197.12</v>
      </c>
      <c r="E304" s="21">
        <v>5144.8</v>
      </c>
      <c r="F304" s="186">
        <v>218643.49</v>
      </c>
      <c r="G304" s="21">
        <v>1579.33</v>
      </c>
      <c r="H304" s="186">
        <v>-215423.63</v>
      </c>
    </row>
    <row r="305" spans="1:8" x14ac:dyDescent="0.2">
      <c r="A305" s="181" t="s">
        <v>301</v>
      </c>
      <c r="B305" s="181" t="s">
        <v>621</v>
      </c>
      <c r="C305" s="186">
        <v>0</v>
      </c>
      <c r="D305" s="21">
        <v>114731.12</v>
      </c>
      <c r="E305" s="21">
        <v>6580.42</v>
      </c>
      <c r="F305" s="186">
        <v>71060.44</v>
      </c>
      <c r="G305" s="21">
        <v>22630.59</v>
      </c>
      <c r="H305" s="186">
        <v>-80753.11</v>
      </c>
    </row>
    <row r="306" spans="1:8" x14ac:dyDescent="0.2">
      <c r="A306" s="181" t="s">
        <v>302</v>
      </c>
      <c r="B306" s="181" t="s">
        <v>622</v>
      </c>
      <c r="C306" s="186">
        <v>0</v>
      </c>
      <c r="D306" s="21">
        <v>68004.03</v>
      </c>
      <c r="E306" s="21">
        <v>4604.47</v>
      </c>
      <c r="F306" s="186">
        <v>46377.29</v>
      </c>
      <c r="G306" s="21">
        <v>14652.85</v>
      </c>
      <c r="H306" s="186">
        <v>-50153.63</v>
      </c>
    </row>
    <row r="307" spans="1:8" x14ac:dyDescent="0.2">
      <c r="A307" s="181" t="s">
        <v>303</v>
      </c>
      <c r="B307" s="181" t="s">
        <v>623</v>
      </c>
      <c r="C307" s="186">
        <v>0</v>
      </c>
      <c r="D307" s="21">
        <v>39834.910000000003</v>
      </c>
      <c r="E307" s="21">
        <v>1513.53</v>
      </c>
      <c r="F307" s="186">
        <v>239160.58000000002</v>
      </c>
      <c r="G307" s="21">
        <v>12324.22</v>
      </c>
      <c r="H307" s="186">
        <v>-49895.16</v>
      </c>
    </row>
    <row r="308" spans="1:8" x14ac:dyDescent="0.2">
      <c r="A308" s="181" t="s">
        <v>304</v>
      </c>
      <c r="B308" s="181" t="s">
        <v>624</v>
      </c>
      <c r="C308" s="186">
        <v>0</v>
      </c>
      <c r="D308" s="21">
        <v>240901.4</v>
      </c>
      <c r="E308" s="21">
        <v>16084.87</v>
      </c>
      <c r="F308" s="186">
        <v>201388.02</v>
      </c>
      <c r="G308" s="21">
        <v>0</v>
      </c>
      <c r="H308" s="186">
        <v>-127128.6</v>
      </c>
    </row>
    <row r="309" spans="1:8" x14ac:dyDescent="0.2">
      <c r="A309" s="181" t="s">
        <v>305</v>
      </c>
      <c r="B309" s="181" t="s">
        <v>732</v>
      </c>
      <c r="C309" s="186">
        <v>0</v>
      </c>
      <c r="D309" s="21">
        <v>279735.90000000002</v>
      </c>
      <c r="E309" s="21">
        <v>20332</v>
      </c>
      <c r="F309" s="186">
        <v>411489.97</v>
      </c>
      <c r="G309" s="21">
        <v>53149.98</v>
      </c>
      <c r="H309" s="186">
        <v>-121490.16</v>
      </c>
    </row>
    <row r="310" spans="1:8" x14ac:dyDescent="0.2">
      <c r="A310" s="181" t="s">
        <v>306</v>
      </c>
      <c r="B310" s="181" t="s">
        <v>625</v>
      </c>
      <c r="C310" s="186">
        <v>0</v>
      </c>
      <c r="D310" s="21">
        <v>93008.42</v>
      </c>
      <c r="E310" s="21">
        <v>7229.33</v>
      </c>
      <c r="F310" s="186">
        <v>182335.66</v>
      </c>
      <c r="G310" s="21">
        <v>18093.400000000001</v>
      </c>
      <c r="H310" s="186">
        <v>-35524.730000000003</v>
      </c>
    </row>
    <row r="311" spans="1:8" x14ac:dyDescent="0.2">
      <c r="C311" s="21">
        <f>SUM(C2:C310)</f>
        <v>734102.79000000015</v>
      </c>
      <c r="D311" s="21">
        <f t="shared" ref="D311:H311" si="0">SUM(D2:D310)</f>
        <v>52743566.719999976</v>
      </c>
      <c r="E311" s="21">
        <f t="shared" si="0"/>
        <v>123500930.38000001</v>
      </c>
      <c r="F311" s="21">
        <f t="shared" si="0"/>
        <v>73871306.819999993</v>
      </c>
      <c r="G311" s="21">
        <f t="shared" si="0"/>
        <v>14858210.310000002</v>
      </c>
      <c r="H311" s="21">
        <f t="shared" si="0"/>
        <v>-34760756.010000028</v>
      </c>
    </row>
  </sheetData>
  <autoFilter ref="A1:H311" xr:uid="{00000000-0009-0000-0000-000003000000}"/>
  <hyperlinks>
    <hyperlink ref="K2" r:id="rId1" xr:uid="{BFB06D23-D10A-4986-90C9-D4796DD4888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25"/>
  <sheetViews>
    <sheetView workbookViewId="0">
      <selection activeCell="C23" sqref="C23"/>
    </sheetView>
  </sheetViews>
  <sheetFormatPr defaultRowHeight="16.5" x14ac:dyDescent="0.3"/>
  <cols>
    <col min="1" max="1" width="9.28515625" style="173" bestFit="1" customWidth="1"/>
    <col min="2" max="2" width="42.7109375" style="173" bestFit="1" customWidth="1"/>
    <col min="3" max="3" width="9.85546875" style="173" bestFit="1" customWidth="1"/>
    <col min="4" max="8" width="9.28515625" style="173" bestFit="1" customWidth="1"/>
    <col min="9" max="9" width="13.140625" style="173" bestFit="1" customWidth="1"/>
    <col min="10" max="10" width="13.140625" style="173" customWidth="1"/>
    <col min="11" max="11" width="9.140625" style="173"/>
    <col min="12" max="12" width="41.140625" style="173" customWidth="1"/>
    <col min="13" max="16384" width="9.140625" style="173"/>
  </cols>
  <sheetData>
    <row r="1" spans="1:20" ht="15" customHeight="1" x14ac:dyDescent="0.3">
      <c r="A1" s="172" t="s">
        <v>1</v>
      </c>
      <c r="B1" s="172" t="s">
        <v>326</v>
      </c>
      <c r="C1" s="172" t="s">
        <v>309</v>
      </c>
      <c r="D1" s="172" t="s">
        <v>626</v>
      </c>
      <c r="E1" s="172" t="s">
        <v>627</v>
      </c>
      <c r="F1" s="172" t="s">
        <v>628</v>
      </c>
      <c r="G1" s="172" t="s">
        <v>629</v>
      </c>
      <c r="H1" s="172" t="s">
        <v>659</v>
      </c>
      <c r="I1" s="172" t="s">
        <v>635</v>
      </c>
      <c r="J1" s="172"/>
      <c r="K1" s="183" t="s">
        <v>736</v>
      </c>
      <c r="L1" s="185" t="s">
        <v>737</v>
      </c>
      <c r="M1" s="184"/>
      <c r="N1" s="184"/>
      <c r="O1" s="184"/>
      <c r="P1" s="184"/>
      <c r="Q1" s="184"/>
      <c r="R1" s="184"/>
      <c r="S1" s="184"/>
    </row>
    <row r="2" spans="1:20" x14ac:dyDescent="0.3">
      <c r="A2" t="s">
        <v>82</v>
      </c>
      <c r="B2" t="s">
        <v>425</v>
      </c>
      <c r="C2" s="182">
        <v>193469</v>
      </c>
      <c r="D2">
        <v>5314</v>
      </c>
      <c r="E2" s="182">
        <v>20812</v>
      </c>
      <c r="F2">
        <v>0</v>
      </c>
      <c r="G2">
        <v>0</v>
      </c>
      <c r="H2" s="182">
        <f t="shared" ref="H2:H65" si="0">D2+E2+F2+G2</f>
        <v>26126</v>
      </c>
      <c r="I2" s="182">
        <v>219595</v>
      </c>
      <c r="J2" s="182"/>
      <c r="L2" s="184"/>
      <c r="M2" s="184"/>
      <c r="N2" s="184"/>
      <c r="O2" s="184"/>
      <c r="P2" s="184"/>
      <c r="Q2" s="184"/>
      <c r="R2" s="184"/>
      <c r="S2" s="184"/>
      <c r="T2" s="184"/>
    </row>
    <row r="3" spans="1:20" x14ac:dyDescent="0.3">
      <c r="A3" t="s">
        <v>146</v>
      </c>
      <c r="B3" t="s">
        <v>487</v>
      </c>
      <c r="C3" s="182">
        <v>46540</v>
      </c>
      <c r="D3">
        <v>1465</v>
      </c>
      <c r="E3" s="182">
        <v>7674</v>
      </c>
      <c r="F3">
        <v>0</v>
      </c>
      <c r="G3">
        <v>0</v>
      </c>
      <c r="H3" s="182">
        <f t="shared" si="0"/>
        <v>9139</v>
      </c>
      <c r="I3" s="182">
        <v>55679</v>
      </c>
      <c r="J3" s="182"/>
    </row>
    <row r="4" spans="1:20" x14ac:dyDescent="0.3">
      <c r="A4" t="s">
        <v>157</v>
      </c>
      <c r="B4" t="s">
        <v>497</v>
      </c>
      <c r="C4" s="182">
        <v>45192</v>
      </c>
      <c r="D4">
        <v>0</v>
      </c>
      <c r="E4" s="182">
        <v>18378</v>
      </c>
      <c r="F4">
        <v>0</v>
      </c>
      <c r="G4">
        <v>0</v>
      </c>
      <c r="H4" s="182">
        <f t="shared" si="0"/>
        <v>18378</v>
      </c>
      <c r="I4" s="182">
        <v>63570</v>
      </c>
      <c r="J4" s="182"/>
    </row>
    <row r="5" spans="1:20" x14ac:dyDescent="0.3">
      <c r="A5" t="s">
        <v>208</v>
      </c>
      <c r="B5" t="s">
        <v>538</v>
      </c>
      <c r="C5" s="182">
        <v>209982</v>
      </c>
      <c r="D5">
        <v>1996</v>
      </c>
      <c r="E5" s="182">
        <v>26050</v>
      </c>
      <c r="F5">
        <v>0</v>
      </c>
      <c r="G5" s="182">
        <v>0</v>
      </c>
      <c r="H5" s="182">
        <f t="shared" si="0"/>
        <v>28046</v>
      </c>
      <c r="I5" s="182">
        <v>238028</v>
      </c>
      <c r="J5" s="182"/>
    </row>
    <row r="6" spans="1:20" x14ac:dyDescent="0.3">
      <c r="A6" t="s">
        <v>220</v>
      </c>
      <c r="B6" t="s">
        <v>550</v>
      </c>
      <c r="C6" s="182">
        <v>650069</v>
      </c>
      <c r="D6" s="182">
        <v>3013</v>
      </c>
      <c r="E6" s="182">
        <v>14466</v>
      </c>
      <c r="F6">
        <v>0</v>
      </c>
      <c r="G6">
        <v>11281</v>
      </c>
      <c r="H6" s="182">
        <f t="shared" si="0"/>
        <v>28760</v>
      </c>
      <c r="I6" s="182">
        <v>678829</v>
      </c>
      <c r="J6" s="182"/>
    </row>
    <row r="7" spans="1:20" x14ac:dyDescent="0.3">
      <c r="A7" t="s">
        <v>21</v>
      </c>
      <c r="B7" t="s">
        <v>367</v>
      </c>
      <c r="C7" s="182">
        <v>82184</v>
      </c>
      <c r="D7" s="182">
        <v>1198</v>
      </c>
      <c r="E7">
        <v>15207</v>
      </c>
      <c r="F7">
        <v>0</v>
      </c>
      <c r="G7" s="182">
        <v>360</v>
      </c>
      <c r="H7" s="182">
        <f t="shared" si="0"/>
        <v>16765</v>
      </c>
      <c r="I7" s="182">
        <v>98949</v>
      </c>
      <c r="J7" s="182"/>
    </row>
    <row r="8" spans="1:20" x14ac:dyDescent="0.3">
      <c r="A8" t="s">
        <v>114</v>
      </c>
      <c r="B8" t="s">
        <v>456</v>
      </c>
      <c r="C8" s="182">
        <v>1025525</v>
      </c>
      <c r="D8">
        <v>9919</v>
      </c>
      <c r="E8" s="182">
        <v>47012</v>
      </c>
      <c r="F8">
        <v>0</v>
      </c>
      <c r="G8">
        <v>29120</v>
      </c>
      <c r="H8" s="182">
        <f t="shared" si="0"/>
        <v>86051</v>
      </c>
      <c r="I8" s="182">
        <v>1111576</v>
      </c>
      <c r="J8" s="182"/>
    </row>
    <row r="9" spans="1:20" x14ac:dyDescent="0.3">
      <c r="A9" t="s">
        <v>123</v>
      </c>
      <c r="B9" t="s">
        <v>678</v>
      </c>
      <c r="C9" s="182">
        <v>158916</v>
      </c>
      <c r="D9">
        <v>2003</v>
      </c>
      <c r="E9">
        <v>12745</v>
      </c>
      <c r="F9">
        <v>0</v>
      </c>
      <c r="G9">
        <v>4569</v>
      </c>
      <c r="H9" s="182">
        <f t="shared" si="0"/>
        <v>19317</v>
      </c>
      <c r="I9" s="182">
        <v>178233</v>
      </c>
      <c r="J9" s="182"/>
    </row>
    <row r="10" spans="1:20" x14ac:dyDescent="0.3">
      <c r="A10" t="s">
        <v>46</v>
      </c>
      <c r="B10" t="s">
        <v>390</v>
      </c>
      <c r="C10" s="182">
        <v>1586160</v>
      </c>
      <c r="D10" s="182">
        <v>2252</v>
      </c>
      <c r="E10">
        <v>18038</v>
      </c>
      <c r="F10">
        <v>0</v>
      </c>
      <c r="G10" s="182">
        <v>0</v>
      </c>
      <c r="H10" s="182">
        <f t="shared" si="0"/>
        <v>20290</v>
      </c>
      <c r="I10" s="182">
        <v>1606450</v>
      </c>
      <c r="J10" s="182"/>
    </row>
    <row r="11" spans="1:20" x14ac:dyDescent="0.3">
      <c r="A11" t="s">
        <v>111</v>
      </c>
      <c r="B11" t="s">
        <v>453</v>
      </c>
      <c r="C11" s="182">
        <v>772159</v>
      </c>
      <c r="D11" s="182">
        <v>12228</v>
      </c>
      <c r="E11">
        <v>46393</v>
      </c>
      <c r="F11">
        <v>0</v>
      </c>
      <c r="G11" s="182">
        <v>17527</v>
      </c>
      <c r="H11" s="182">
        <f t="shared" si="0"/>
        <v>76148</v>
      </c>
      <c r="I11" s="182">
        <v>848307</v>
      </c>
      <c r="J11" s="182"/>
    </row>
    <row r="12" spans="1:20" x14ac:dyDescent="0.3">
      <c r="A12" t="s">
        <v>272</v>
      </c>
      <c r="B12" t="s">
        <v>596</v>
      </c>
      <c r="C12" s="182">
        <v>739930</v>
      </c>
      <c r="D12">
        <v>39272</v>
      </c>
      <c r="E12">
        <v>5488</v>
      </c>
      <c r="F12">
        <v>0</v>
      </c>
      <c r="G12">
        <v>8423</v>
      </c>
      <c r="H12" s="182">
        <f t="shared" si="0"/>
        <v>53183</v>
      </c>
      <c r="I12" s="182">
        <v>793113</v>
      </c>
      <c r="J12" s="182"/>
    </row>
    <row r="13" spans="1:20" x14ac:dyDescent="0.3">
      <c r="A13" t="s">
        <v>16</v>
      </c>
      <c r="B13" t="s">
        <v>362</v>
      </c>
      <c r="C13" s="182">
        <v>22483</v>
      </c>
      <c r="D13">
        <v>388</v>
      </c>
      <c r="E13" s="182">
        <v>0</v>
      </c>
      <c r="F13">
        <v>0</v>
      </c>
      <c r="G13" s="182">
        <v>390</v>
      </c>
      <c r="H13" s="182">
        <f t="shared" si="0"/>
        <v>778</v>
      </c>
      <c r="I13" s="182">
        <v>23261</v>
      </c>
      <c r="J13" s="182"/>
    </row>
    <row r="14" spans="1:20" x14ac:dyDescent="0.3">
      <c r="A14" t="s">
        <v>198</v>
      </c>
      <c r="B14" t="s">
        <v>533</v>
      </c>
      <c r="C14" s="182">
        <v>2282689</v>
      </c>
      <c r="D14">
        <v>13856</v>
      </c>
      <c r="E14" s="182">
        <v>23013</v>
      </c>
      <c r="F14">
        <v>0</v>
      </c>
      <c r="G14">
        <v>107049</v>
      </c>
      <c r="H14" s="182">
        <f t="shared" si="0"/>
        <v>143918</v>
      </c>
      <c r="I14" s="182">
        <v>2426607</v>
      </c>
      <c r="J14" s="182"/>
    </row>
    <row r="15" spans="1:20" x14ac:dyDescent="0.3">
      <c r="A15" t="s">
        <v>133</v>
      </c>
      <c r="B15" t="s">
        <v>474</v>
      </c>
      <c r="C15" s="182">
        <v>51875</v>
      </c>
      <c r="D15">
        <v>0</v>
      </c>
      <c r="E15" s="182">
        <v>4247</v>
      </c>
      <c r="F15">
        <v>0</v>
      </c>
      <c r="G15">
        <v>0</v>
      </c>
      <c r="H15" s="182">
        <f t="shared" si="0"/>
        <v>4247</v>
      </c>
      <c r="I15" s="182">
        <v>56122</v>
      </c>
      <c r="J15" s="182"/>
    </row>
    <row r="16" spans="1:20" x14ac:dyDescent="0.3">
      <c r="A16" t="s">
        <v>274</v>
      </c>
      <c r="B16" t="s">
        <v>598</v>
      </c>
      <c r="C16" s="182">
        <v>151008</v>
      </c>
      <c r="D16">
        <v>2549</v>
      </c>
      <c r="E16">
        <v>14391</v>
      </c>
      <c r="F16">
        <v>0</v>
      </c>
      <c r="G16">
        <v>0</v>
      </c>
      <c r="H16" s="182">
        <f t="shared" si="0"/>
        <v>16940</v>
      </c>
      <c r="I16" s="182">
        <v>167948</v>
      </c>
      <c r="J16" s="182"/>
    </row>
    <row r="17" spans="1:10" x14ac:dyDescent="0.3">
      <c r="A17" t="s">
        <v>148</v>
      </c>
      <c r="B17" t="s">
        <v>489</v>
      </c>
      <c r="C17" s="182">
        <v>45787</v>
      </c>
      <c r="D17">
        <v>1388</v>
      </c>
      <c r="E17" s="182">
        <v>0</v>
      </c>
      <c r="F17">
        <v>0</v>
      </c>
      <c r="G17" s="182">
        <v>0</v>
      </c>
      <c r="H17" s="182">
        <f t="shared" si="0"/>
        <v>1388</v>
      </c>
      <c r="I17" s="182">
        <v>47175</v>
      </c>
      <c r="J17" s="182"/>
    </row>
    <row r="18" spans="1:10" x14ac:dyDescent="0.3">
      <c r="A18" t="s">
        <v>122</v>
      </c>
      <c r="B18" t="s">
        <v>464</v>
      </c>
      <c r="C18" s="182">
        <v>294920</v>
      </c>
      <c r="D18" s="182">
        <v>2204</v>
      </c>
      <c r="E18" s="182">
        <v>12067</v>
      </c>
      <c r="F18">
        <v>2287</v>
      </c>
      <c r="G18" s="182">
        <v>0</v>
      </c>
      <c r="H18" s="182">
        <f t="shared" si="0"/>
        <v>16558</v>
      </c>
      <c r="I18" s="182">
        <v>311478</v>
      </c>
      <c r="J18" s="182"/>
    </row>
    <row r="19" spans="1:10" x14ac:dyDescent="0.3">
      <c r="A19" t="s">
        <v>173</v>
      </c>
      <c r="B19" t="s">
        <v>747</v>
      </c>
      <c r="C19" s="182">
        <v>41476</v>
      </c>
      <c r="D19">
        <v>6218</v>
      </c>
      <c r="E19" s="182">
        <v>15771</v>
      </c>
      <c r="F19">
        <v>0</v>
      </c>
      <c r="G19" s="182">
        <v>7853</v>
      </c>
      <c r="H19" s="182">
        <f t="shared" si="0"/>
        <v>29842</v>
      </c>
      <c r="I19" s="182">
        <v>71318</v>
      </c>
      <c r="J19" s="182"/>
    </row>
    <row r="20" spans="1:10" x14ac:dyDescent="0.3">
      <c r="A20" t="s">
        <v>57</v>
      </c>
      <c r="B20" t="s">
        <v>401</v>
      </c>
      <c r="C20" s="182">
        <v>28884</v>
      </c>
      <c r="D20">
        <v>3041</v>
      </c>
      <c r="E20">
        <v>10261</v>
      </c>
      <c r="F20">
        <v>255</v>
      </c>
      <c r="G20">
        <v>702</v>
      </c>
      <c r="H20" s="182">
        <f t="shared" si="0"/>
        <v>14259</v>
      </c>
      <c r="I20" s="182">
        <v>43143</v>
      </c>
      <c r="J20" s="182"/>
    </row>
    <row r="21" spans="1:10" x14ac:dyDescent="0.3">
      <c r="A21" t="s">
        <v>99</v>
      </c>
      <c r="B21" t="s">
        <v>441</v>
      </c>
      <c r="C21" s="182">
        <v>25266</v>
      </c>
      <c r="D21">
        <v>127</v>
      </c>
      <c r="E21" s="182">
        <v>0</v>
      </c>
      <c r="F21">
        <v>0</v>
      </c>
      <c r="G21">
        <v>0</v>
      </c>
      <c r="H21" s="182">
        <f t="shared" si="0"/>
        <v>127</v>
      </c>
      <c r="I21" s="182">
        <v>25393</v>
      </c>
      <c r="J21" s="182"/>
    </row>
    <row r="22" spans="1:10" x14ac:dyDescent="0.3">
      <c r="A22" t="s">
        <v>206</v>
      </c>
      <c r="B22" t="s">
        <v>684</v>
      </c>
      <c r="C22" s="182">
        <v>458220</v>
      </c>
      <c r="D22">
        <v>9308</v>
      </c>
      <c r="E22" s="182">
        <v>19165</v>
      </c>
      <c r="F22">
        <v>0</v>
      </c>
      <c r="G22" s="182">
        <v>0</v>
      </c>
      <c r="H22" s="182">
        <f t="shared" si="0"/>
        <v>28473</v>
      </c>
      <c r="I22" s="182">
        <v>486693</v>
      </c>
      <c r="J22" s="182"/>
    </row>
    <row r="23" spans="1:10" x14ac:dyDescent="0.3">
      <c r="A23" t="s">
        <v>45</v>
      </c>
      <c r="B23" t="s">
        <v>389</v>
      </c>
      <c r="C23" s="182">
        <v>477906</v>
      </c>
      <c r="D23">
        <v>14694</v>
      </c>
      <c r="E23" s="182">
        <v>2400</v>
      </c>
      <c r="F23">
        <v>0</v>
      </c>
      <c r="G23">
        <v>6253</v>
      </c>
      <c r="H23" s="182">
        <f t="shared" si="0"/>
        <v>23347</v>
      </c>
      <c r="I23" s="182">
        <v>501253</v>
      </c>
      <c r="J23" s="182"/>
    </row>
    <row r="24" spans="1:10" x14ac:dyDescent="0.3">
      <c r="A24" t="s">
        <v>37</v>
      </c>
      <c r="B24" t="s">
        <v>383</v>
      </c>
      <c r="C24" s="182">
        <v>37213</v>
      </c>
      <c r="D24">
        <v>977</v>
      </c>
      <c r="E24">
        <v>13361</v>
      </c>
      <c r="F24">
        <v>0</v>
      </c>
      <c r="G24">
        <v>0</v>
      </c>
      <c r="H24" s="182">
        <f t="shared" si="0"/>
        <v>14338</v>
      </c>
      <c r="I24" s="182">
        <v>51551</v>
      </c>
      <c r="J24" s="182"/>
    </row>
    <row r="25" spans="1:10" x14ac:dyDescent="0.3">
      <c r="A25" t="s">
        <v>190</v>
      </c>
      <c r="B25" t="s">
        <v>527</v>
      </c>
      <c r="C25" s="182">
        <v>18222</v>
      </c>
      <c r="D25">
        <v>561</v>
      </c>
      <c r="E25" s="182">
        <v>2117</v>
      </c>
      <c r="F25">
        <v>0</v>
      </c>
      <c r="G25">
        <v>0</v>
      </c>
      <c r="H25" s="182">
        <f t="shared" si="0"/>
        <v>2678</v>
      </c>
      <c r="I25" s="182">
        <v>20900</v>
      </c>
      <c r="J25" s="182"/>
    </row>
    <row r="26" spans="1:10" x14ac:dyDescent="0.3">
      <c r="A26" t="s">
        <v>32</v>
      </c>
      <c r="B26" t="s">
        <v>378</v>
      </c>
      <c r="C26" s="182">
        <v>39395</v>
      </c>
      <c r="D26">
        <v>221</v>
      </c>
      <c r="E26" s="182">
        <v>6998</v>
      </c>
      <c r="F26">
        <v>0</v>
      </c>
      <c r="G26">
        <v>0</v>
      </c>
      <c r="H26" s="182">
        <f t="shared" si="0"/>
        <v>7219</v>
      </c>
      <c r="I26" s="182">
        <v>46614</v>
      </c>
      <c r="J26" s="182"/>
    </row>
    <row r="27" spans="1:10" x14ac:dyDescent="0.3">
      <c r="A27" t="s">
        <v>31</v>
      </c>
      <c r="B27" t="s">
        <v>377</v>
      </c>
      <c r="C27" s="182">
        <v>57995</v>
      </c>
      <c r="D27">
        <v>4733</v>
      </c>
      <c r="E27" s="182">
        <v>19181</v>
      </c>
      <c r="F27">
        <v>0</v>
      </c>
      <c r="G27">
        <v>0</v>
      </c>
      <c r="H27" s="182">
        <f t="shared" si="0"/>
        <v>23914</v>
      </c>
      <c r="I27" s="182">
        <v>81909</v>
      </c>
      <c r="J27" s="182"/>
    </row>
    <row r="28" spans="1:10" x14ac:dyDescent="0.3">
      <c r="A28" t="s">
        <v>52</v>
      </c>
      <c r="B28" t="s">
        <v>396</v>
      </c>
      <c r="C28">
        <v>150378</v>
      </c>
      <c r="D28">
        <v>355</v>
      </c>
      <c r="E28">
        <v>7851</v>
      </c>
      <c r="F28">
        <v>0</v>
      </c>
      <c r="G28">
        <v>0</v>
      </c>
      <c r="H28" s="182">
        <f t="shared" si="0"/>
        <v>8206</v>
      </c>
      <c r="I28">
        <v>158584</v>
      </c>
      <c r="J28" s="182"/>
    </row>
    <row r="29" spans="1:10" x14ac:dyDescent="0.3">
      <c r="A29" t="s">
        <v>663</v>
      </c>
      <c r="B29" t="s">
        <v>748</v>
      </c>
      <c r="C29" s="182">
        <v>0</v>
      </c>
      <c r="D29">
        <v>0</v>
      </c>
      <c r="E29">
        <v>0</v>
      </c>
      <c r="F29">
        <v>0</v>
      </c>
      <c r="G29">
        <v>0</v>
      </c>
      <c r="H29" s="182">
        <f t="shared" si="0"/>
        <v>0</v>
      </c>
      <c r="I29" s="182">
        <v>0</v>
      </c>
      <c r="J29" s="182"/>
    </row>
    <row r="30" spans="1:10" x14ac:dyDescent="0.3">
      <c r="A30" t="s">
        <v>134</v>
      </c>
      <c r="B30" t="s">
        <v>475</v>
      </c>
      <c r="C30" s="182">
        <v>34387</v>
      </c>
      <c r="D30" s="182">
        <v>436</v>
      </c>
      <c r="E30">
        <v>1213</v>
      </c>
      <c r="F30">
        <v>0</v>
      </c>
      <c r="G30">
        <v>0</v>
      </c>
      <c r="H30" s="182">
        <f t="shared" si="0"/>
        <v>1649</v>
      </c>
      <c r="I30" s="182">
        <v>36036</v>
      </c>
      <c r="J30" s="182"/>
    </row>
    <row r="31" spans="1:10" x14ac:dyDescent="0.3">
      <c r="A31" t="s">
        <v>125</v>
      </c>
      <c r="B31" t="s">
        <v>466</v>
      </c>
      <c r="C31" s="182">
        <v>1215056</v>
      </c>
      <c r="D31" s="182">
        <v>6652</v>
      </c>
      <c r="E31" s="182">
        <v>35531</v>
      </c>
      <c r="F31">
        <v>431</v>
      </c>
      <c r="G31" s="182">
        <v>0</v>
      </c>
      <c r="H31" s="182">
        <f t="shared" si="0"/>
        <v>42614</v>
      </c>
      <c r="I31" s="182">
        <v>1257670</v>
      </c>
      <c r="J31" s="182"/>
    </row>
    <row r="32" spans="1:10" x14ac:dyDescent="0.3">
      <c r="A32" t="s">
        <v>236</v>
      </c>
      <c r="B32" t="s">
        <v>565</v>
      </c>
      <c r="C32" s="182">
        <v>822033</v>
      </c>
      <c r="D32">
        <v>42768</v>
      </c>
      <c r="E32" s="182">
        <v>36947</v>
      </c>
      <c r="F32">
        <v>0</v>
      </c>
      <c r="G32">
        <v>898</v>
      </c>
      <c r="H32" s="182">
        <f t="shared" si="0"/>
        <v>80613</v>
      </c>
      <c r="I32" s="182">
        <v>902646</v>
      </c>
      <c r="J32" s="182"/>
    </row>
    <row r="33" spans="1:10" x14ac:dyDescent="0.3">
      <c r="A33" t="s">
        <v>154</v>
      </c>
      <c r="B33" t="s">
        <v>495</v>
      </c>
      <c r="C33" s="182">
        <v>299699</v>
      </c>
      <c r="D33">
        <v>1159</v>
      </c>
      <c r="E33" s="182">
        <v>4149</v>
      </c>
      <c r="F33">
        <v>0</v>
      </c>
      <c r="G33">
        <v>0</v>
      </c>
      <c r="H33" s="182">
        <f t="shared" si="0"/>
        <v>5308</v>
      </c>
      <c r="I33" s="182">
        <v>305007</v>
      </c>
      <c r="J33" s="182"/>
    </row>
    <row r="34" spans="1:10" x14ac:dyDescent="0.3">
      <c r="A34" t="s">
        <v>152</v>
      </c>
      <c r="B34" t="s">
        <v>493</v>
      </c>
      <c r="C34" s="182">
        <v>254836</v>
      </c>
      <c r="D34">
        <v>2507</v>
      </c>
      <c r="E34" s="182">
        <v>5734</v>
      </c>
      <c r="F34" s="182">
        <v>0</v>
      </c>
      <c r="G34">
        <v>0</v>
      </c>
      <c r="H34" s="182">
        <f t="shared" si="0"/>
        <v>8241</v>
      </c>
      <c r="I34" s="182">
        <v>263077</v>
      </c>
      <c r="J34" s="182"/>
    </row>
    <row r="35" spans="1:10" x14ac:dyDescent="0.3">
      <c r="A35" t="s">
        <v>238</v>
      </c>
      <c r="B35" t="s">
        <v>567</v>
      </c>
      <c r="C35" s="182">
        <v>662253</v>
      </c>
      <c r="D35">
        <v>10277</v>
      </c>
      <c r="E35" s="182">
        <v>74321</v>
      </c>
      <c r="F35">
        <v>2851</v>
      </c>
      <c r="G35" s="182">
        <v>0</v>
      </c>
      <c r="H35" s="182">
        <f t="shared" si="0"/>
        <v>87449</v>
      </c>
      <c r="I35" s="182">
        <v>749702</v>
      </c>
      <c r="J35" s="182"/>
    </row>
    <row r="36" spans="1:10" x14ac:dyDescent="0.3">
      <c r="A36" t="s">
        <v>245</v>
      </c>
      <c r="B36" t="s">
        <v>572</v>
      </c>
      <c r="C36">
        <v>131946</v>
      </c>
      <c r="D36">
        <v>1788</v>
      </c>
      <c r="E36">
        <v>19096</v>
      </c>
      <c r="F36">
        <v>0</v>
      </c>
      <c r="G36">
        <v>1932</v>
      </c>
      <c r="H36" s="182">
        <f t="shared" si="0"/>
        <v>22816</v>
      </c>
      <c r="I36">
        <v>154762</v>
      </c>
      <c r="J36" s="182"/>
    </row>
    <row r="37" spans="1:10" x14ac:dyDescent="0.3">
      <c r="A37" t="s">
        <v>660</v>
      </c>
      <c r="B37" t="s">
        <v>749</v>
      </c>
      <c r="C37" s="182">
        <v>0</v>
      </c>
      <c r="D37" s="182">
        <v>0</v>
      </c>
      <c r="E37">
        <v>0</v>
      </c>
      <c r="F37">
        <v>0</v>
      </c>
      <c r="G37">
        <v>0</v>
      </c>
      <c r="H37" s="182">
        <f t="shared" si="0"/>
        <v>0</v>
      </c>
      <c r="I37" s="182">
        <v>0</v>
      </c>
      <c r="J37" s="182"/>
    </row>
    <row r="38" spans="1:10" x14ac:dyDescent="0.3">
      <c r="A38" t="s">
        <v>101</v>
      </c>
      <c r="B38" t="s">
        <v>443</v>
      </c>
      <c r="C38" s="182">
        <v>175276</v>
      </c>
      <c r="D38" s="182">
        <v>1455</v>
      </c>
      <c r="E38" s="182">
        <v>7682</v>
      </c>
      <c r="F38">
        <v>0</v>
      </c>
      <c r="G38">
        <v>0</v>
      </c>
      <c r="H38" s="182">
        <f t="shared" si="0"/>
        <v>9137</v>
      </c>
      <c r="I38" s="182">
        <v>184413</v>
      </c>
      <c r="J38" s="182"/>
    </row>
    <row r="39" spans="1:10" x14ac:dyDescent="0.3">
      <c r="A39" t="s">
        <v>20</v>
      </c>
      <c r="B39" t="s">
        <v>366</v>
      </c>
      <c r="C39" s="182">
        <v>159563</v>
      </c>
      <c r="D39">
        <v>5969</v>
      </c>
      <c r="E39" s="182">
        <v>18237</v>
      </c>
      <c r="F39">
        <v>0</v>
      </c>
      <c r="G39">
        <v>0</v>
      </c>
      <c r="H39" s="182">
        <f t="shared" si="0"/>
        <v>24206</v>
      </c>
      <c r="I39" s="182">
        <v>183769</v>
      </c>
      <c r="J39" s="182"/>
    </row>
    <row r="40" spans="1:10" x14ac:dyDescent="0.3">
      <c r="A40" t="s">
        <v>131</v>
      </c>
      <c r="B40" t="s">
        <v>750</v>
      </c>
      <c r="C40" s="182">
        <v>86673</v>
      </c>
      <c r="D40">
        <v>7783</v>
      </c>
      <c r="E40">
        <v>32675</v>
      </c>
      <c r="F40">
        <v>0</v>
      </c>
      <c r="G40">
        <v>2487</v>
      </c>
      <c r="H40" s="182">
        <f t="shared" si="0"/>
        <v>42945</v>
      </c>
      <c r="I40" s="182">
        <v>129618</v>
      </c>
      <c r="J40" s="182"/>
    </row>
    <row r="41" spans="1:10" x14ac:dyDescent="0.3">
      <c r="A41" t="s">
        <v>195</v>
      </c>
      <c r="B41" t="s">
        <v>751</v>
      </c>
      <c r="C41" s="182">
        <v>828993</v>
      </c>
      <c r="D41">
        <v>934</v>
      </c>
      <c r="E41" s="182">
        <v>84110</v>
      </c>
      <c r="F41">
        <v>0</v>
      </c>
      <c r="G41">
        <v>38367</v>
      </c>
      <c r="H41" s="182">
        <f t="shared" si="0"/>
        <v>123411</v>
      </c>
      <c r="I41" s="182">
        <v>952404</v>
      </c>
      <c r="J41" s="182"/>
    </row>
    <row r="42" spans="1:10" x14ac:dyDescent="0.3">
      <c r="A42" t="s">
        <v>283</v>
      </c>
      <c r="B42" t="s">
        <v>605</v>
      </c>
      <c r="C42">
        <v>104915</v>
      </c>
      <c r="D42">
        <v>4461</v>
      </c>
      <c r="E42">
        <v>16976</v>
      </c>
      <c r="F42">
        <v>0</v>
      </c>
      <c r="G42">
        <v>0</v>
      </c>
      <c r="H42" s="182">
        <f t="shared" si="0"/>
        <v>21437</v>
      </c>
      <c r="I42">
        <v>126352</v>
      </c>
      <c r="J42" s="182"/>
    </row>
    <row r="43" spans="1:10" x14ac:dyDescent="0.3">
      <c r="A43" t="s">
        <v>267</v>
      </c>
      <c r="B43" t="s">
        <v>592</v>
      </c>
      <c r="C43" s="182">
        <v>0</v>
      </c>
      <c r="D43">
        <v>0</v>
      </c>
      <c r="E43" s="182">
        <v>0</v>
      </c>
      <c r="F43">
        <v>0</v>
      </c>
      <c r="G43">
        <v>0</v>
      </c>
      <c r="H43" s="182">
        <f t="shared" si="0"/>
        <v>0</v>
      </c>
      <c r="I43" s="182">
        <v>0</v>
      </c>
      <c r="J43" s="182"/>
    </row>
    <row r="44" spans="1:10" x14ac:dyDescent="0.3">
      <c r="A44" t="s">
        <v>287</v>
      </c>
      <c r="B44" t="s">
        <v>609</v>
      </c>
      <c r="C44" s="182">
        <v>29196</v>
      </c>
      <c r="D44">
        <v>1460</v>
      </c>
      <c r="E44" s="182">
        <v>8196</v>
      </c>
      <c r="F44">
        <v>0</v>
      </c>
      <c r="G44">
        <v>0</v>
      </c>
      <c r="H44" s="182">
        <f t="shared" si="0"/>
        <v>9656</v>
      </c>
      <c r="I44" s="182">
        <v>38852</v>
      </c>
      <c r="J44" s="182"/>
    </row>
    <row r="45" spans="1:10" x14ac:dyDescent="0.3">
      <c r="A45" t="s">
        <v>252</v>
      </c>
      <c r="B45" t="s">
        <v>752</v>
      </c>
      <c r="C45" s="182">
        <v>48148</v>
      </c>
      <c r="D45">
        <v>1001</v>
      </c>
      <c r="E45" s="182">
        <v>7516</v>
      </c>
      <c r="F45">
        <v>0</v>
      </c>
      <c r="G45" s="182">
        <v>0</v>
      </c>
      <c r="H45" s="182">
        <f t="shared" si="0"/>
        <v>8517</v>
      </c>
      <c r="I45" s="182">
        <v>56665</v>
      </c>
      <c r="J45" s="182"/>
    </row>
    <row r="46" spans="1:10" x14ac:dyDescent="0.3">
      <c r="A46" t="s">
        <v>269</v>
      </c>
      <c r="B46" t="s">
        <v>753</v>
      </c>
      <c r="C46" s="182">
        <v>76913</v>
      </c>
      <c r="D46" s="182">
        <v>1191</v>
      </c>
      <c r="E46">
        <v>4864</v>
      </c>
      <c r="F46">
        <v>0</v>
      </c>
      <c r="G46">
        <v>292</v>
      </c>
      <c r="H46" s="182">
        <f t="shared" si="0"/>
        <v>6347</v>
      </c>
      <c r="I46" s="182">
        <v>83260</v>
      </c>
      <c r="J46" s="182"/>
    </row>
    <row r="47" spans="1:10" x14ac:dyDescent="0.3">
      <c r="A47" t="s">
        <v>248</v>
      </c>
      <c r="B47" t="s">
        <v>575</v>
      </c>
      <c r="C47" s="182">
        <v>455485</v>
      </c>
      <c r="D47">
        <v>870</v>
      </c>
      <c r="E47" s="182">
        <v>28874</v>
      </c>
      <c r="F47">
        <v>0</v>
      </c>
      <c r="G47" s="182">
        <v>0</v>
      </c>
      <c r="H47" s="182">
        <f t="shared" si="0"/>
        <v>29744</v>
      </c>
      <c r="I47" s="182">
        <v>485229</v>
      </c>
      <c r="J47" s="182"/>
    </row>
    <row r="48" spans="1:10" x14ac:dyDescent="0.3">
      <c r="A48" t="s">
        <v>205</v>
      </c>
      <c r="B48" t="s">
        <v>537</v>
      </c>
      <c r="C48" s="182">
        <v>124913</v>
      </c>
      <c r="D48">
        <v>1099</v>
      </c>
      <c r="E48">
        <v>5892</v>
      </c>
      <c r="F48">
        <v>0</v>
      </c>
      <c r="G48">
        <v>7188</v>
      </c>
      <c r="H48" s="182">
        <f t="shared" si="0"/>
        <v>14179</v>
      </c>
      <c r="I48" s="182">
        <v>139092</v>
      </c>
      <c r="J48" s="182"/>
    </row>
    <row r="49" spans="1:10" x14ac:dyDescent="0.3">
      <c r="A49" t="s">
        <v>210</v>
      </c>
      <c r="B49" t="s">
        <v>540</v>
      </c>
      <c r="C49" s="182">
        <v>50995</v>
      </c>
      <c r="D49">
        <v>610</v>
      </c>
      <c r="E49">
        <v>1670</v>
      </c>
      <c r="F49">
        <v>0</v>
      </c>
      <c r="G49">
        <v>0</v>
      </c>
      <c r="H49" s="182">
        <f t="shared" si="0"/>
        <v>2280</v>
      </c>
      <c r="I49" s="182">
        <v>53275</v>
      </c>
      <c r="J49" s="182"/>
    </row>
    <row r="50" spans="1:10" x14ac:dyDescent="0.3">
      <c r="A50" t="s">
        <v>90</v>
      </c>
      <c r="B50" t="s">
        <v>432</v>
      </c>
      <c r="C50" s="182">
        <v>10836</v>
      </c>
      <c r="D50">
        <v>0</v>
      </c>
      <c r="E50" s="182">
        <v>0</v>
      </c>
      <c r="F50">
        <v>0</v>
      </c>
      <c r="G50">
        <v>0</v>
      </c>
      <c r="H50" s="182">
        <f t="shared" si="0"/>
        <v>0</v>
      </c>
      <c r="I50" s="182">
        <v>10836</v>
      </c>
      <c r="J50" s="182"/>
    </row>
    <row r="51" spans="1:10" x14ac:dyDescent="0.3">
      <c r="A51" t="s">
        <v>75</v>
      </c>
      <c r="B51" t="s">
        <v>690</v>
      </c>
      <c r="C51" s="182">
        <v>91050</v>
      </c>
      <c r="D51">
        <v>2044</v>
      </c>
      <c r="E51" s="182">
        <v>4202</v>
      </c>
      <c r="F51">
        <v>0</v>
      </c>
      <c r="G51">
        <v>1617</v>
      </c>
      <c r="H51" s="182">
        <f t="shared" si="0"/>
        <v>7863</v>
      </c>
      <c r="I51" s="182">
        <v>98913</v>
      </c>
      <c r="J51" s="182"/>
    </row>
    <row r="52" spans="1:10" x14ac:dyDescent="0.3">
      <c r="A52" t="s">
        <v>96</v>
      </c>
      <c r="B52" t="s">
        <v>438</v>
      </c>
      <c r="C52" s="182">
        <v>105366</v>
      </c>
      <c r="D52">
        <v>1159</v>
      </c>
      <c r="E52" s="182">
        <v>15939</v>
      </c>
      <c r="F52">
        <v>0</v>
      </c>
      <c r="G52">
        <v>0</v>
      </c>
      <c r="H52" s="182">
        <f t="shared" si="0"/>
        <v>17098</v>
      </c>
      <c r="I52" s="182">
        <v>122464</v>
      </c>
      <c r="J52" s="182"/>
    </row>
    <row r="53" spans="1:10" x14ac:dyDescent="0.3">
      <c r="A53" t="s">
        <v>35</v>
      </c>
      <c r="B53" t="s">
        <v>381</v>
      </c>
      <c r="C53" s="182">
        <v>19097</v>
      </c>
      <c r="D53">
        <v>622</v>
      </c>
      <c r="E53" s="182">
        <v>1941</v>
      </c>
      <c r="F53">
        <v>606</v>
      </c>
      <c r="G53">
        <v>0</v>
      </c>
      <c r="H53" s="182">
        <f t="shared" si="0"/>
        <v>3169</v>
      </c>
      <c r="I53" s="182">
        <v>22266</v>
      </c>
      <c r="J53" s="182"/>
    </row>
    <row r="54" spans="1:10" x14ac:dyDescent="0.3">
      <c r="A54" t="s">
        <v>158</v>
      </c>
      <c r="B54" t="s">
        <v>498</v>
      </c>
      <c r="C54" s="182">
        <v>112155</v>
      </c>
      <c r="D54" s="182">
        <v>3812</v>
      </c>
      <c r="E54" s="182">
        <v>29358</v>
      </c>
      <c r="F54">
        <v>0</v>
      </c>
      <c r="G54">
        <v>2707</v>
      </c>
      <c r="H54" s="182">
        <f t="shared" si="0"/>
        <v>35877</v>
      </c>
      <c r="I54" s="182">
        <v>148032</v>
      </c>
      <c r="J54" s="182"/>
    </row>
    <row r="55" spans="1:10" x14ac:dyDescent="0.3">
      <c r="A55" t="s">
        <v>63</v>
      </c>
      <c r="B55" t="s">
        <v>407</v>
      </c>
      <c r="C55" s="182">
        <v>49690</v>
      </c>
      <c r="D55">
        <v>906</v>
      </c>
      <c r="E55" s="182">
        <v>5313</v>
      </c>
      <c r="F55">
        <v>0</v>
      </c>
      <c r="G55">
        <v>0</v>
      </c>
      <c r="H55" s="182">
        <f t="shared" si="0"/>
        <v>6219</v>
      </c>
      <c r="I55" s="182">
        <v>55909</v>
      </c>
      <c r="J55" s="182"/>
    </row>
    <row r="56" spans="1:10" x14ac:dyDescent="0.3">
      <c r="A56" t="s">
        <v>185</v>
      </c>
      <c r="B56" t="s">
        <v>523</v>
      </c>
      <c r="C56" s="182">
        <v>45491</v>
      </c>
      <c r="D56">
        <v>299</v>
      </c>
      <c r="E56">
        <v>8532</v>
      </c>
      <c r="F56">
        <v>0</v>
      </c>
      <c r="G56">
        <v>0</v>
      </c>
      <c r="H56" s="182">
        <f t="shared" si="0"/>
        <v>8831</v>
      </c>
      <c r="I56" s="182">
        <v>54322</v>
      </c>
      <c r="J56" s="182"/>
    </row>
    <row r="57" spans="1:10" x14ac:dyDescent="0.3">
      <c r="A57" t="s">
        <v>227</v>
      </c>
      <c r="B57" t="s">
        <v>557</v>
      </c>
      <c r="C57" s="182">
        <v>51547</v>
      </c>
      <c r="D57">
        <v>2224</v>
      </c>
      <c r="E57" s="182">
        <v>9357</v>
      </c>
      <c r="F57">
        <v>0</v>
      </c>
      <c r="G57">
        <v>903</v>
      </c>
      <c r="H57" s="182">
        <f t="shared" si="0"/>
        <v>12484</v>
      </c>
      <c r="I57" s="182">
        <v>64031</v>
      </c>
      <c r="J57" s="182"/>
    </row>
    <row r="58" spans="1:10" x14ac:dyDescent="0.3">
      <c r="A58" t="s">
        <v>162</v>
      </c>
      <c r="B58" t="s">
        <v>502</v>
      </c>
      <c r="C58" s="182">
        <v>96951</v>
      </c>
      <c r="D58">
        <v>4810</v>
      </c>
      <c r="E58" s="182">
        <v>23459</v>
      </c>
      <c r="F58">
        <v>0</v>
      </c>
      <c r="G58">
        <v>0</v>
      </c>
      <c r="H58" s="182">
        <f t="shared" si="0"/>
        <v>28269</v>
      </c>
      <c r="I58" s="182">
        <v>125220</v>
      </c>
      <c r="J58" s="182"/>
    </row>
    <row r="59" spans="1:10" x14ac:dyDescent="0.3">
      <c r="A59" t="s">
        <v>48</v>
      </c>
      <c r="B59" t="s">
        <v>392</v>
      </c>
      <c r="C59" s="182">
        <v>48820</v>
      </c>
      <c r="D59">
        <v>1844</v>
      </c>
      <c r="E59" s="182">
        <v>19647</v>
      </c>
      <c r="F59">
        <v>0</v>
      </c>
      <c r="G59">
        <v>0</v>
      </c>
      <c r="H59" s="182">
        <f t="shared" si="0"/>
        <v>21491</v>
      </c>
      <c r="I59" s="182">
        <v>70311</v>
      </c>
      <c r="J59" s="182"/>
    </row>
    <row r="60" spans="1:10" x14ac:dyDescent="0.3">
      <c r="A60" t="s">
        <v>242</v>
      </c>
      <c r="B60" t="s">
        <v>569</v>
      </c>
      <c r="C60">
        <v>284325</v>
      </c>
      <c r="D60">
        <v>3532</v>
      </c>
      <c r="E60">
        <v>21435</v>
      </c>
      <c r="F60">
        <v>0</v>
      </c>
      <c r="G60">
        <v>0</v>
      </c>
      <c r="H60" s="182">
        <f t="shared" si="0"/>
        <v>24967</v>
      </c>
      <c r="I60">
        <v>309292</v>
      </c>
      <c r="J60" s="182"/>
    </row>
    <row r="61" spans="1:10" x14ac:dyDescent="0.3">
      <c r="A61" t="s">
        <v>193</v>
      </c>
      <c r="B61" t="s">
        <v>529</v>
      </c>
      <c r="C61" s="182">
        <v>165982</v>
      </c>
      <c r="D61">
        <v>1173</v>
      </c>
      <c r="E61">
        <v>994</v>
      </c>
      <c r="F61">
        <v>0</v>
      </c>
      <c r="G61">
        <v>0</v>
      </c>
      <c r="H61" s="182">
        <f t="shared" si="0"/>
        <v>2167</v>
      </c>
      <c r="I61" s="182">
        <v>168149</v>
      </c>
      <c r="J61" s="182"/>
    </row>
    <row r="62" spans="1:10" x14ac:dyDescent="0.3">
      <c r="A62" t="s">
        <v>265</v>
      </c>
      <c r="B62" t="s">
        <v>590</v>
      </c>
      <c r="C62" s="182">
        <v>5022</v>
      </c>
      <c r="D62">
        <v>249</v>
      </c>
      <c r="E62" s="182">
        <v>0</v>
      </c>
      <c r="F62">
        <v>0</v>
      </c>
      <c r="G62">
        <v>0</v>
      </c>
      <c r="H62" s="182">
        <f t="shared" si="0"/>
        <v>249</v>
      </c>
      <c r="I62" s="182">
        <v>5271</v>
      </c>
      <c r="J62" s="182"/>
    </row>
    <row r="63" spans="1:10" x14ac:dyDescent="0.3">
      <c r="A63" t="s">
        <v>239</v>
      </c>
      <c r="B63" t="s">
        <v>754</v>
      </c>
      <c r="C63" s="182">
        <v>577828</v>
      </c>
      <c r="D63">
        <v>2359</v>
      </c>
      <c r="E63" s="182">
        <v>100268</v>
      </c>
      <c r="F63">
        <v>0</v>
      </c>
      <c r="G63">
        <v>0</v>
      </c>
      <c r="H63" s="182">
        <f t="shared" si="0"/>
        <v>102627</v>
      </c>
      <c r="I63" s="182">
        <v>680455</v>
      </c>
      <c r="J63" s="182"/>
    </row>
    <row r="64" spans="1:10" x14ac:dyDescent="0.3">
      <c r="A64" t="s">
        <v>295</v>
      </c>
      <c r="B64" t="s">
        <v>755</v>
      </c>
      <c r="C64" s="182">
        <v>238120</v>
      </c>
      <c r="D64" s="182">
        <v>3338</v>
      </c>
      <c r="E64" s="182">
        <v>17897</v>
      </c>
      <c r="F64">
        <v>0</v>
      </c>
      <c r="G64" s="182">
        <v>0</v>
      </c>
      <c r="H64" s="182">
        <f t="shared" si="0"/>
        <v>21235</v>
      </c>
      <c r="I64" s="182">
        <v>259355</v>
      </c>
      <c r="J64" s="182"/>
    </row>
    <row r="65" spans="1:10" x14ac:dyDescent="0.3">
      <c r="A65" t="s">
        <v>59</v>
      </c>
      <c r="B65" t="s">
        <v>403</v>
      </c>
      <c r="C65" s="182">
        <v>73384</v>
      </c>
      <c r="D65">
        <v>5309</v>
      </c>
      <c r="E65">
        <v>11508</v>
      </c>
      <c r="F65">
        <v>0</v>
      </c>
      <c r="G65">
        <v>11494</v>
      </c>
      <c r="H65" s="182">
        <f t="shared" si="0"/>
        <v>28311</v>
      </c>
      <c r="I65" s="182">
        <v>101695</v>
      </c>
      <c r="J65" s="182"/>
    </row>
    <row r="66" spans="1:10" x14ac:dyDescent="0.3">
      <c r="A66" t="s">
        <v>127</v>
      </c>
      <c r="B66" t="s">
        <v>469</v>
      </c>
      <c r="C66" s="182">
        <v>22770</v>
      </c>
      <c r="D66" s="182">
        <v>335</v>
      </c>
      <c r="E66" s="182">
        <v>726</v>
      </c>
      <c r="F66">
        <v>0</v>
      </c>
      <c r="G66">
        <v>439</v>
      </c>
      <c r="H66" s="182">
        <f t="shared" ref="H66:H129" si="1">D66+E66+F66+G66</f>
        <v>1500</v>
      </c>
      <c r="I66" s="182">
        <v>24270</v>
      </c>
      <c r="J66" s="182"/>
    </row>
    <row r="67" spans="1:10" x14ac:dyDescent="0.3">
      <c r="A67" t="s">
        <v>199</v>
      </c>
      <c r="B67" t="s">
        <v>534</v>
      </c>
      <c r="C67" s="182">
        <v>235903</v>
      </c>
      <c r="D67">
        <v>1817</v>
      </c>
      <c r="E67" s="182">
        <v>6724</v>
      </c>
      <c r="F67">
        <v>0</v>
      </c>
      <c r="G67" s="182">
        <v>0</v>
      </c>
      <c r="H67" s="182">
        <f t="shared" si="1"/>
        <v>8541</v>
      </c>
      <c r="I67" s="182">
        <v>244444</v>
      </c>
      <c r="J67" s="182"/>
    </row>
    <row r="68" spans="1:10" x14ac:dyDescent="0.3">
      <c r="A68" t="s">
        <v>219</v>
      </c>
      <c r="B68" t="s">
        <v>549</v>
      </c>
      <c r="C68">
        <v>1600769</v>
      </c>
      <c r="D68">
        <v>9903</v>
      </c>
      <c r="E68">
        <v>24630</v>
      </c>
      <c r="F68">
        <v>0</v>
      </c>
      <c r="G68">
        <v>56059</v>
      </c>
      <c r="H68" s="182">
        <f t="shared" si="1"/>
        <v>90592</v>
      </c>
      <c r="I68">
        <v>1691361</v>
      </c>
      <c r="J68" s="182"/>
    </row>
    <row r="69" spans="1:10" x14ac:dyDescent="0.3">
      <c r="A69" t="s">
        <v>129</v>
      </c>
      <c r="B69" t="s">
        <v>471</v>
      </c>
      <c r="C69" s="182">
        <v>332030</v>
      </c>
      <c r="D69">
        <v>7163</v>
      </c>
      <c r="E69">
        <v>22767</v>
      </c>
      <c r="F69">
        <v>0</v>
      </c>
      <c r="G69">
        <v>401</v>
      </c>
      <c r="H69" s="182">
        <f t="shared" si="1"/>
        <v>30331</v>
      </c>
      <c r="I69" s="182">
        <v>362361</v>
      </c>
      <c r="J69" s="182"/>
    </row>
    <row r="70" spans="1:10" x14ac:dyDescent="0.3">
      <c r="A70" t="s">
        <v>87</v>
      </c>
      <c r="B70" t="s">
        <v>429</v>
      </c>
      <c r="C70" s="182">
        <v>148174</v>
      </c>
      <c r="D70">
        <v>1039</v>
      </c>
      <c r="E70">
        <v>9258</v>
      </c>
      <c r="F70">
        <v>0</v>
      </c>
      <c r="G70">
        <v>0</v>
      </c>
      <c r="H70" s="182">
        <f t="shared" si="1"/>
        <v>10297</v>
      </c>
      <c r="I70" s="182">
        <v>158471</v>
      </c>
      <c r="J70" s="182"/>
    </row>
    <row r="71" spans="1:10" x14ac:dyDescent="0.3">
      <c r="A71" t="s">
        <v>288</v>
      </c>
      <c r="B71" t="s">
        <v>610</v>
      </c>
      <c r="C71" s="182">
        <v>42195</v>
      </c>
      <c r="D71" s="182">
        <v>140</v>
      </c>
      <c r="E71" s="182">
        <v>8572</v>
      </c>
      <c r="F71">
        <v>0</v>
      </c>
      <c r="G71" s="182">
        <v>0</v>
      </c>
      <c r="H71" s="182">
        <f t="shared" si="1"/>
        <v>8712</v>
      </c>
      <c r="I71" s="182">
        <v>50907</v>
      </c>
      <c r="J71" s="182"/>
    </row>
    <row r="72" spans="1:10" x14ac:dyDescent="0.3">
      <c r="A72" t="s">
        <v>29</v>
      </c>
      <c r="B72" t="s">
        <v>375</v>
      </c>
      <c r="C72" s="182">
        <v>48359</v>
      </c>
      <c r="D72">
        <v>1326</v>
      </c>
      <c r="E72" s="182">
        <v>10938</v>
      </c>
      <c r="F72">
        <v>0</v>
      </c>
      <c r="G72">
        <v>953</v>
      </c>
      <c r="H72" s="182">
        <f t="shared" si="1"/>
        <v>13217</v>
      </c>
      <c r="I72" s="182">
        <v>61576</v>
      </c>
      <c r="J72" s="182"/>
    </row>
    <row r="73" spans="1:10" x14ac:dyDescent="0.3">
      <c r="A73" t="s">
        <v>105</v>
      </c>
      <c r="B73" t="s">
        <v>447</v>
      </c>
      <c r="C73" s="182">
        <v>482012</v>
      </c>
      <c r="D73">
        <v>1889</v>
      </c>
      <c r="E73" s="182">
        <v>9673</v>
      </c>
      <c r="F73">
        <v>0</v>
      </c>
      <c r="G73">
        <v>3243</v>
      </c>
      <c r="H73" s="182">
        <f t="shared" si="1"/>
        <v>14805</v>
      </c>
      <c r="I73" s="182">
        <v>496817</v>
      </c>
      <c r="J73" s="182"/>
    </row>
    <row r="74" spans="1:10" x14ac:dyDescent="0.3">
      <c r="A74" t="s">
        <v>79</v>
      </c>
      <c r="B74" t="s">
        <v>422</v>
      </c>
      <c r="C74" s="182">
        <v>344881</v>
      </c>
      <c r="D74">
        <v>4003</v>
      </c>
      <c r="E74" s="182">
        <v>37343</v>
      </c>
      <c r="F74">
        <v>0</v>
      </c>
      <c r="G74" s="182">
        <v>0</v>
      </c>
      <c r="H74" s="182">
        <f t="shared" si="1"/>
        <v>41346</v>
      </c>
      <c r="I74" s="182">
        <v>386227</v>
      </c>
      <c r="J74" s="182"/>
    </row>
    <row r="75" spans="1:10" x14ac:dyDescent="0.3">
      <c r="A75" t="s">
        <v>798</v>
      </c>
      <c r="B75" t="s">
        <v>756</v>
      </c>
      <c r="C75" s="182">
        <v>86041</v>
      </c>
      <c r="D75" s="182">
        <v>0</v>
      </c>
      <c r="E75">
        <v>0</v>
      </c>
      <c r="F75">
        <v>0</v>
      </c>
      <c r="G75" s="182">
        <v>0</v>
      </c>
      <c r="H75" s="182">
        <f t="shared" si="1"/>
        <v>0</v>
      </c>
      <c r="I75" s="182">
        <v>86041</v>
      </c>
      <c r="J75" s="182"/>
    </row>
    <row r="76" spans="1:10" x14ac:dyDescent="0.3">
      <c r="A76" t="s">
        <v>799</v>
      </c>
      <c r="B76" t="s">
        <v>757</v>
      </c>
      <c r="C76" s="182">
        <v>1628061</v>
      </c>
      <c r="D76">
        <v>0</v>
      </c>
      <c r="E76" s="182">
        <v>0</v>
      </c>
      <c r="F76">
        <v>0</v>
      </c>
      <c r="G76">
        <v>0</v>
      </c>
      <c r="H76" s="182">
        <f t="shared" si="1"/>
        <v>0</v>
      </c>
      <c r="I76" s="182">
        <v>1628061</v>
      </c>
      <c r="J76" s="182"/>
    </row>
    <row r="77" spans="1:10" x14ac:dyDescent="0.3">
      <c r="A77" t="s">
        <v>800</v>
      </c>
      <c r="B77" t="s">
        <v>758</v>
      </c>
      <c r="C77" s="182">
        <v>50037</v>
      </c>
      <c r="D77">
        <v>0</v>
      </c>
      <c r="E77">
        <v>0</v>
      </c>
      <c r="F77">
        <v>0</v>
      </c>
      <c r="G77">
        <v>0</v>
      </c>
      <c r="H77" s="182">
        <f t="shared" si="1"/>
        <v>0</v>
      </c>
      <c r="I77" s="182">
        <v>50037</v>
      </c>
      <c r="J77" s="182"/>
    </row>
    <row r="78" spans="1:10" x14ac:dyDescent="0.3">
      <c r="A78" t="s">
        <v>143</v>
      </c>
      <c r="B78" t="s">
        <v>484</v>
      </c>
      <c r="C78" s="182">
        <v>7162</v>
      </c>
      <c r="D78">
        <v>517</v>
      </c>
      <c r="E78" s="182">
        <v>0</v>
      </c>
      <c r="F78">
        <v>0</v>
      </c>
      <c r="G78">
        <v>328</v>
      </c>
      <c r="H78" s="182">
        <f t="shared" si="1"/>
        <v>845</v>
      </c>
      <c r="I78" s="182">
        <v>8007</v>
      </c>
      <c r="J78" s="182"/>
    </row>
    <row r="79" spans="1:10" x14ac:dyDescent="0.3">
      <c r="A79" t="s">
        <v>216</v>
      </c>
      <c r="B79" t="s">
        <v>546</v>
      </c>
      <c r="C79" s="182">
        <v>967636</v>
      </c>
      <c r="D79" s="182">
        <v>14256</v>
      </c>
      <c r="E79" s="182">
        <v>409980</v>
      </c>
      <c r="F79">
        <v>0</v>
      </c>
      <c r="G79" s="182">
        <v>0</v>
      </c>
      <c r="H79" s="182">
        <f t="shared" si="1"/>
        <v>424236</v>
      </c>
      <c r="I79" s="182">
        <v>1391872</v>
      </c>
      <c r="J79" s="182"/>
    </row>
    <row r="80" spans="1:10" x14ac:dyDescent="0.3">
      <c r="A80" t="s">
        <v>44</v>
      </c>
      <c r="B80" t="s">
        <v>759</v>
      </c>
      <c r="C80">
        <v>2115951</v>
      </c>
      <c r="D80">
        <v>38210</v>
      </c>
      <c r="E80">
        <v>61054</v>
      </c>
      <c r="F80">
        <v>0</v>
      </c>
      <c r="G80">
        <v>22073</v>
      </c>
      <c r="H80" s="182">
        <f t="shared" si="1"/>
        <v>121337</v>
      </c>
      <c r="I80">
        <v>2237288</v>
      </c>
      <c r="J80" s="182"/>
    </row>
    <row r="81" spans="1:10" x14ac:dyDescent="0.3">
      <c r="A81" t="s">
        <v>251</v>
      </c>
      <c r="B81" t="s">
        <v>760</v>
      </c>
      <c r="C81" s="182">
        <v>0</v>
      </c>
      <c r="D81" s="182">
        <v>0</v>
      </c>
      <c r="E81">
        <v>0</v>
      </c>
      <c r="F81">
        <v>0</v>
      </c>
      <c r="G81">
        <v>0</v>
      </c>
      <c r="H81" s="182">
        <f t="shared" si="1"/>
        <v>0</v>
      </c>
      <c r="I81" s="182">
        <v>0</v>
      </c>
      <c r="J81" s="182"/>
    </row>
    <row r="82" spans="1:10" x14ac:dyDescent="0.3">
      <c r="A82" t="s">
        <v>104</v>
      </c>
      <c r="B82" t="s">
        <v>446</v>
      </c>
      <c r="C82" s="182">
        <v>1468032</v>
      </c>
      <c r="D82">
        <v>42003</v>
      </c>
      <c r="E82" s="182">
        <v>0</v>
      </c>
      <c r="F82">
        <v>0</v>
      </c>
      <c r="G82">
        <v>0</v>
      </c>
      <c r="H82" s="182">
        <f t="shared" si="1"/>
        <v>42003</v>
      </c>
      <c r="I82" s="182">
        <v>1510035</v>
      </c>
      <c r="J82" s="182"/>
    </row>
    <row r="83" spans="1:10" x14ac:dyDescent="0.3">
      <c r="A83" t="s">
        <v>273</v>
      </c>
      <c r="B83" t="s">
        <v>597</v>
      </c>
      <c r="C83" s="182">
        <v>289493</v>
      </c>
      <c r="D83">
        <v>60</v>
      </c>
      <c r="E83" s="182">
        <v>6670</v>
      </c>
      <c r="F83">
        <v>0</v>
      </c>
      <c r="G83" s="182">
        <v>0</v>
      </c>
      <c r="H83" s="182">
        <f t="shared" si="1"/>
        <v>6730</v>
      </c>
      <c r="I83" s="182">
        <v>296223</v>
      </c>
      <c r="J83" s="182"/>
    </row>
    <row r="84" spans="1:10" x14ac:dyDescent="0.3">
      <c r="A84" t="s">
        <v>201</v>
      </c>
      <c r="B84" t="s">
        <v>536</v>
      </c>
      <c r="C84" s="182">
        <v>216842</v>
      </c>
      <c r="D84" s="182">
        <v>4862</v>
      </c>
      <c r="E84">
        <v>13439</v>
      </c>
      <c r="F84">
        <v>0</v>
      </c>
      <c r="G84">
        <v>15373</v>
      </c>
      <c r="H84" s="182">
        <f t="shared" si="1"/>
        <v>33674</v>
      </c>
      <c r="I84" s="182">
        <v>250516</v>
      </c>
      <c r="J84" s="182"/>
    </row>
    <row r="85" spans="1:10" x14ac:dyDescent="0.3">
      <c r="A85" t="s">
        <v>25</v>
      </c>
      <c r="B85" t="s">
        <v>370</v>
      </c>
      <c r="C85">
        <v>58179</v>
      </c>
      <c r="D85">
        <v>6341</v>
      </c>
      <c r="E85">
        <v>0</v>
      </c>
      <c r="F85">
        <v>0</v>
      </c>
      <c r="G85">
        <v>1759</v>
      </c>
      <c r="H85" s="182">
        <f t="shared" si="1"/>
        <v>8100</v>
      </c>
      <c r="I85">
        <v>66279</v>
      </c>
      <c r="J85" s="182"/>
    </row>
    <row r="86" spans="1:10" x14ac:dyDescent="0.3">
      <c r="A86" t="s">
        <v>801</v>
      </c>
      <c r="B86" t="s">
        <v>761</v>
      </c>
      <c r="C86" s="182">
        <v>0</v>
      </c>
      <c r="D86" s="182">
        <v>0</v>
      </c>
      <c r="E86" s="182">
        <v>0</v>
      </c>
      <c r="F86">
        <v>0</v>
      </c>
      <c r="G86">
        <v>0</v>
      </c>
      <c r="H86" s="182">
        <f t="shared" si="1"/>
        <v>0</v>
      </c>
      <c r="I86" s="182">
        <v>0</v>
      </c>
      <c r="J86" s="182"/>
    </row>
    <row r="87" spans="1:10" x14ac:dyDescent="0.3">
      <c r="A87" t="s">
        <v>197</v>
      </c>
      <c r="B87" t="s">
        <v>532</v>
      </c>
      <c r="C87" s="182">
        <v>527780</v>
      </c>
      <c r="D87">
        <v>29032</v>
      </c>
      <c r="E87" s="182">
        <v>15023</v>
      </c>
      <c r="F87">
        <v>0</v>
      </c>
      <c r="G87" s="182">
        <v>0</v>
      </c>
      <c r="H87" s="182">
        <f t="shared" si="1"/>
        <v>44055</v>
      </c>
      <c r="I87" s="182">
        <v>571835</v>
      </c>
      <c r="J87" s="182"/>
    </row>
    <row r="88" spans="1:10" x14ac:dyDescent="0.3">
      <c r="A88" t="s">
        <v>237</v>
      </c>
      <c r="B88" t="s">
        <v>566</v>
      </c>
      <c r="C88" s="182">
        <v>131435</v>
      </c>
      <c r="D88">
        <v>293</v>
      </c>
      <c r="E88" s="182">
        <v>26543</v>
      </c>
      <c r="F88">
        <v>0</v>
      </c>
      <c r="G88" s="182">
        <v>458</v>
      </c>
      <c r="H88" s="182">
        <f t="shared" si="1"/>
        <v>27294</v>
      </c>
      <c r="I88" s="182">
        <v>158729</v>
      </c>
      <c r="J88" s="182"/>
    </row>
    <row r="89" spans="1:10" x14ac:dyDescent="0.3">
      <c r="A89" t="s">
        <v>285</v>
      </c>
      <c r="B89" t="s">
        <v>607</v>
      </c>
      <c r="C89" s="182">
        <v>63857</v>
      </c>
      <c r="D89" s="182">
        <v>464</v>
      </c>
      <c r="E89">
        <v>21338</v>
      </c>
      <c r="F89">
        <v>0</v>
      </c>
      <c r="G89">
        <v>0</v>
      </c>
      <c r="H89" s="182">
        <f t="shared" si="1"/>
        <v>21802</v>
      </c>
      <c r="I89" s="182">
        <v>85659</v>
      </c>
      <c r="J89" s="182"/>
    </row>
    <row r="90" spans="1:10" x14ac:dyDescent="0.3">
      <c r="A90" t="s">
        <v>136</v>
      </c>
      <c r="B90" t="s">
        <v>477</v>
      </c>
      <c r="C90" s="182">
        <v>19985</v>
      </c>
      <c r="D90">
        <v>1049</v>
      </c>
      <c r="E90" s="182">
        <v>68</v>
      </c>
      <c r="F90">
        <v>0</v>
      </c>
      <c r="G90">
        <v>233</v>
      </c>
      <c r="H90" s="182">
        <f t="shared" si="1"/>
        <v>1350</v>
      </c>
      <c r="I90" s="182">
        <v>21335</v>
      </c>
      <c r="J90" s="182"/>
    </row>
    <row r="91" spans="1:10" x14ac:dyDescent="0.3">
      <c r="A91" t="s">
        <v>139</v>
      </c>
      <c r="B91" t="s">
        <v>480</v>
      </c>
      <c r="C91" s="182">
        <v>85978</v>
      </c>
      <c r="D91">
        <v>136</v>
      </c>
      <c r="E91" s="182">
        <v>24529</v>
      </c>
      <c r="F91">
        <v>0</v>
      </c>
      <c r="G91">
        <v>0</v>
      </c>
      <c r="H91" s="182">
        <f t="shared" si="1"/>
        <v>24665</v>
      </c>
      <c r="I91" s="182">
        <v>110643</v>
      </c>
      <c r="J91" s="182"/>
    </row>
    <row r="92" spans="1:10" x14ac:dyDescent="0.3">
      <c r="A92" t="s">
        <v>81</v>
      </c>
      <c r="B92" t="s">
        <v>424</v>
      </c>
      <c r="C92" s="182">
        <v>103271</v>
      </c>
      <c r="D92">
        <v>1052</v>
      </c>
      <c r="E92" s="182">
        <v>25313</v>
      </c>
      <c r="F92" s="182">
        <v>0</v>
      </c>
      <c r="G92">
        <v>760</v>
      </c>
      <c r="H92" s="182">
        <f t="shared" si="1"/>
        <v>27125</v>
      </c>
      <c r="I92" s="182">
        <v>130396</v>
      </c>
      <c r="J92" s="182"/>
    </row>
    <row r="93" spans="1:10" x14ac:dyDescent="0.3">
      <c r="A93" t="s">
        <v>298</v>
      </c>
      <c r="B93" t="s">
        <v>618</v>
      </c>
      <c r="C93" s="182">
        <v>213536</v>
      </c>
      <c r="D93">
        <v>3418</v>
      </c>
      <c r="E93" s="182">
        <v>20313</v>
      </c>
      <c r="F93">
        <v>7671</v>
      </c>
      <c r="G93">
        <v>0</v>
      </c>
      <c r="H93" s="182">
        <f t="shared" si="1"/>
        <v>31402</v>
      </c>
      <c r="I93" s="182">
        <v>244938</v>
      </c>
      <c r="J93" s="182"/>
    </row>
    <row r="94" spans="1:10" x14ac:dyDescent="0.3">
      <c r="A94" t="s">
        <v>302</v>
      </c>
      <c r="B94" t="s">
        <v>622</v>
      </c>
      <c r="C94" s="182">
        <v>78103</v>
      </c>
      <c r="D94">
        <v>1050</v>
      </c>
      <c r="E94" s="182">
        <v>14718</v>
      </c>
      <c r="F94">
        <v>0</v>
      </c>
      <c r="G94">
        <v>0</v>
      </c>
      <c r="H94" s="182">
        <f t="shared" si="1"/>
        <v>15768</v>
      </c>
      <c r="I94" s="182">
        <v>93871</v>
      </c>
      <c r="J94" s="182"/>
    </row>
    <row r="95" spans="1:10" x14ac:dyDescent="0.3">
      <c r="A95" t="s">
        <v>228</v>
      </c>
      <c r="B95" t="s">
        <v>558</v>
      </c>
      <c r="C95" s="182">
        <v>299366</v>
      </c>
      <c r="D95">
        <v>588</v>
      </c>
      <c r="E95">
        <v>4421</v>
      </c>
      <c r="F95">
        <v>0</v>
      </c>
      <c r="G95">
        <v>0</v>
      </c>
      <c r="H95" s="182">
        <f t="shared" si="1"/>
        <v>5009</v>
      </c>
      <c r="I95" s="182">
        <v>304375</v>
      </c>
      <c r="J95" s="182"/>
    </row>
    <row r="96" spans="1:10" x14ac:dyDescent="0.3">
      <c r="A96" t="s">
        <v>164</v>
      </c>
      <c r="B96" t="s">
        <v>504</v>
      </c>
      <c r="C96" s="182">
        <v>21423</v>
      </c>
      <c r="D96">
        <v>213</v>
      </c>
      <c r="E96">
        <v>423</v>
      </c>
      <c r="F96">
        <v>0</v>
      </c>
      <c r="G96">
        <v>0</v>
      </c>
      <c r="H96" s="182">
        <f t="shared" si="1"/>
        <v>636</v>
      </c>
      <c r="I96" s="182">
        <v>22059</v>
      </c>
      <c r="J96" s="182"/>
    </row>
    <row r="97" spans="1:10" x14ac:dyDescent="0.3">
      <c r="A97" t="s">
        <v>232</v>
      </c>
      <c r="B97" t="s">
        <v>561</v>
      </c>
      <c r="C97">
        <v>18498</v>
      </c>
      <c r="D97">
        <v>243</v>
      </c>
      <c r="E97">
        <v>0</v>
      </c>
      <c r="F97">
        <v>0</v>
      </c>
      <c r="G97">
        <v>0</v>
      </c>
      <c r="H97" s="182">
        <f t="shared" si="1"/>
        <v>243</v>
      </c>
      <c r="I97">
        <v>18741</v>
      </c>
      <c r="J97" s="182"/>
    </row>
    <row r="98" spans="1:10" x14ac:dyDescent="0.3">
      <c r="A98" t="s">
        <v>802</v>
      </c>
      <c r="B98" t="s">
        <v>762</v>
      </c>
      <c r="C98">
        <v>0</v>
      </c>
      <c r="D98">
        <v>0</v>
      </c>
      <c r="E98">
        <v>0</v>
      </c>
      <c r="F98">
        <v>0</v>
      </c>
      <c r="G98">
        <v>0</v>
      </c>
      <c r="H98" s="182">
        <f t="shared" si="1"/>
        <v>0</v>
      </c>
      <c r="I98">
        <v>0</v>
      </c>
      <c r="J98" s="182"/>
    </row>
    <row r="99" spans="1:10" x14ac:dyDescent="0.3">
      <c r="A99" t="s">
        <v>803</v>
      </c>
      <c r="B99" t="s">
        <v>763</v>
      </c>
      <c r="C99">
        <v>0</v>
      </c>
      <c r="D99">
        <v>0</v>
      </c>
      <c r="E99">
        <v>0</v>
      </c>
      <c r="F99">
        <v>0</v>
      </c>
      <c r="G99">
        <v>0</v>
      </c>
      <c r="H99" s="182">
        <f t="shared" si="1"/>
        <v>0</v>
      </c>
      <c r="I99">
        <v>0</v>
      </c>
      <c r="J99" s="182"/>
    </row>
    <row r="100" spans="1:10" x14ac:dyDescent="0.3">
      <c r="A100" t="s">
        <v>644</v>
      </c>
      <c r="B100" t="s">
        <v>764</v>
      </c>
      <c r="C100" s="182">
        <v>0</v>
      </c>
      <c r="D100">
        <v>0</v>
      </c>
      <c r="E100">
        <v>0</v>
      </c>
      <c r="F100">
        <v>0</v>
      </c>
      <c r="G100">
        <v>0</v>
      </c>
      <c r="H100" s="182">
        <f t="shared" si="1"/>
        <v>0</v>
      </c>
      <c r="I100" s="182">
        <v>0</v>
      </c>
      <c r="J100" s="182"/>
    </row>
    <row r="101" spans="1:10" x14ac:dyDescent="0.3">
      <c r="A101" t="s">
        <v>42</v>
      </c>
      <c r="B101" t="s">
        <v>387</v>
      </c>
      <c r="C101" s="182">
        <v>22132</v>
      </c>
      <c r="D101">
        <v>980</v>
      </c>
      <c r="E101">
        <v>0</v>
      </c>
      <c r="F101">
        <v>0</v>
      </c>
      <c r="G101">
        <v>0</v>
      </c>
      <c r="H101" s="182">
        <f t="shared" si="1"/>
        <v>980</v>
      </c>
      <c r="I101" s="182">
        <v>23112</v>
      </c>
      <c r="J101" s="182"/>
    </row>
    <row r="102" spans="1:10" x14ac:dyDescent="0.3">
      <c r="A102" t="s">
        <v>261</v>
      </c>
      <c r="B102" t="s">
        <v>586</v>
      </c>
      <c r="C102" s="182">
        <v>99877</v>
      </c>
      <c r="D102" s="182">
        <v>172</v>
      </c>
      <c r="E102" s="182">
        <v>1182</v>
      </c>
      <c r="F102">
        <v>0</v>
      </c>
      <c r="G102">
        <v>0</v>
      </c>
      <c r="H102" s="182">
        <f t="shared" si="1"/>
        <v>1354</v>
      </c>
      <c r="I102" s="182">
        <v>101231</v>
      </c>
      <c r="J102" s="182"/>
    </row>
    <row r="103" spans="1:10" x14ac:dyDescent="0.3">
      <c r="A103" t="s">
        <v>161</v>
      </c>
      <c r="B103" t="s">
        <v>501</v>
      </c>
      <c r="C103" s="182">
        <v>49338</v>
      </c>
      <c r="D103">
        <v>1381</v>
      </c>
      <c r="E103" s="182">
        <v>5203</v>
      </c>
      <c r="F103">
        <v>0</v>
      </c>
      <c r="G103">
        <v>0</v>
      </c>
      <c r="H103" s="182">
        <f t="shared" si="1"/>
        <v>6584</v>
      </c>
      <c r="I103" s="182">
        <v>55922</v>
      </c>
      <c r="J103" s="182"/>
    </row>
    <row r="104" spans="1:10" x14ac:dyDescent="0.3">
      <c r="A104" t="s">
        <v>301</v>
      </c>
      <c r="B104" t="s">
        <v>621</v>
      </c>
      <c r="C104" s="182">
        <v>136908</v>
      </c>
      <c r="D104" s="182">
        <v>1600</v>
      </c>
      <c r="E104" s="182">
        <v>15890</v>
      </c>
      <c r="F104">
        <v>0</v>
      </c>
      <c r="G104">
        <v>5444</v>
      </c>
      <c r="H104" s="182">
        <f t="shared" si="1"/>
        <v>22934</v>
      </c>
      <c r="I104" s="182">
        <v>159842</v>
      </c>
      <c r="J104" s="182"/>
    </row>
    <row r="105" spans="1:10" x14ac:dyDescent="0.3">
      <c r="A105" t="s">
        <v>107</v>
      </c>
      <c r="B105" t="s">
        <v>449</v>
      </c>
      <c r="C105">
        <v>769217</v>
      </c>
      <c r="D105">
        <v>30278</v>
      </c>
      <c r="E105" s="182">
        <v>27250</v>
      </c>
      <c r="F105">
        <v>0</v>
      </c>
      <c r="G105">
        <v>0</v>
      </c>
      <c r="H105" s="182">
        <f t="shared" si="1"/>
        <v>57528</v>
      </c>
      <c r="I105" s="182">
        <v>826745</v>
      </c>
      <c r="J105" s="182"/>
    </row>
    <row r="106" spans="1:10" x14ac:dyDescent="0.3">
      <c r="A106" t="s">
        <v>40</v>
      </c>
      <c r="B106" t="s">
        <v>386</v>
      </c>
      <c r="C106" s="182">
        <v>186840</v>
      </c>
      <c r="D106">
        <v>504</v>
      </c>
      <c r="E106">
        <v>9526</v>
      </c>
      <c r="F106">
        <v>0</v>
      </c>
      <c r="G106" s="182">
        <v>0</v>
      </c>
      <c r="H106" s="182">
        <f t="shared" si="1"/>
        <v>10030</v>
      </c>
      <c r="I106" s="182">
        <v>196870</v>
      </c>
      <c r="J106" s="182"/>
    </row>
    <row r="107" spans="1:10" x14ac:dyDescent="0.3">
      <c r="A107" t="s">
        <v>169</v>
      </c>
      <c r="B107" t="s">
        <v>509</v>
      </c>
      <c r="C107" s="182">
        <v>47457</v>
      </c>
      <c r="D107">
        <v>431</v>
      </c>
      <c r="E107" s="182">
        <v>122</v>
      </c>
      <c r="F107">
        <v>0</v>
      </c>
      <c r="G107">
        <v>0</v>
      </c>
      <c r="H107" s="182">
        <f t="shared" si="1"/>
        <v>553</v>
      </c>
      <c r="I107" s="182">
        <v>48010</v>
      </c>
      <c r="J107" s="182"/>
    </row>
    <row r="108" spans="1:10" x14ac:dyDescent="0.3">
      <c r="A108" t="s">
        <v>83</v>
      </c>
      <c r="B108" t="s">
        <v>426</v>
      </c>
      <c r="C108">
        <v>129306</v>
      </c>
      <c r="D108">
        <v>1996</v>
      </c>
      <c r="E108">
        <v>14990</v>
      </c>
      <c r="F108">
        <v>0</v>
      </c>
      <c r="G108">
        <v>0</v>
      </c>
      <c r="H108" s="182">
        <f t="shared" si="1"/>
        <v>16986</v>
      </c>
      <c r="I108">
        <v>146292</v>
      </c>
      <c r="J108" s="182"/>
    </row>
    <row r="109" spans="1:10" x14ac:dyDescent="0.3">
      <c r="A109" t="s">
        <v>646</v>
      </c>
      <c r="B109" t="s">
        <v>765</v>
      </c>
      <c r="C109">
        <v>0</v>
      </c>
      <c r="D109">
        <v>0</v>
      </c>
      <c r="E109">
        <v>0</v>
      </c>
      <c r="F109">
        <v>0</v>
      </c>
      <c r="G109">
        <v>0</v>
      </c>
      <c r="H109" s="182">
        <f t="shared" si="1"/>
        <v>0</v>
      </c>
      <c r="I109">
        <v>0</v>
      </c>
      <c r="J109" s="182"/>
    </row>
    <row r="110" spans="1:10" x14ac:dyDescent="0.3">
      <c r="A110" t="s">
        <v>695</v>
      </c>
      <c r="B110" t="s">
        <v>766</v>
      </c>
      <c r="C110">
        <v>0</v>
      </c>
      <c r="D110">
        <v>0</v>
      </c>
      <c r="E110">
        <v>0</v>
      </c>
      <c r="F110">
        <v>0</v>
      </c>
      <c r="G110">
        <v>0</v>
      </c>
      <c r="H110" s="182">
        <f t="shared" si="1"/>
        <v>0</v>
      </c>
      <c r="I110">
        <v>0</v>
      </c>
      <c r="J110" s="182"/>
    </row>
    <row r="111" spans="1:10" x14ac:dyDescent="0.3">
      <c r="A111" t="s">
        <v>661</v>
      </c>
      <c r="B111" t="s">
        <v>767</v>
      </c>
      <c r="C111">
        <v>0</v>
      </c>
      <c r="D111">
        <v>0</v>
      </c>
      <c r="E111">
        <v>0</v>
      </c>
      <c r="F111">
        <v>0</v>
      </c>
      <c r="G111">
        <v>0</v>
      </c>
      <c r="H111" s="182">
        <f t="shared" si="1"/>
        <v>0</v>
      </c>
      <c r="I111">
        <v>0</v>
      </c>
      <c r="J111" s="182"/>
    </row>
    <row r="112" spans="1:10" x14ac:dyDescent="0.3">
      <c r="A112" t="s">
        <v>65</v>
      </c>
      <c r="B112" t="s">
        <v>409</v>
      </c>
      <c r="C112" s="182">
        <v>0</v>
      </c>
      <c r="D112">
        <v>0</v>
      </c>
      <c r="E112">
        <v>0</v>
      </c>
      <c r="F112">
        <v>0</v>
      </c>
      <c r="G112">
        <v>0</v>
      </c>
      <c r="H112" s="182">
        <f t="shared" si="1"/>
        <v>0</v>
      </c>
      <c r="I112" s="182">
        <v>0</v>
      </c>
      <c r="J112" s="182"/>
    </row>
    <row r="113" spans="1:10" x14ac:dyDescent="0.3">
      <c r="A113" t="s">
        <v>222</v>
      </c>
      <c r="B113" t="s">
        <v>552</v>
      </c>
      <c r="C113">
        <v>2176</v>
      </c>
      <c r="D113">
        <v>0</v>
      </c>
      <c r="E113">
        <v>0</v>
      </c>
      <c r="F113">
        <v>0</v>
      </c>
      <c r="G113">
        <v>0</v>
      </c>
      <c r="H113" s="182">
        <f t="shared" si="1"/>
        <v>0</v>
      </c>
      <c r="I113">
        <v>2176</v>
      </c>
      <c r="J113" s="182"/>
    </row>
    <row r="114" spans="1:10" x14ac:dyDescent="0.3">
      <c r="A114" t="s">
        <v>648</v>
      </c>
      <c r="B114" t="s">
        <v>768</v>
      </c>
      <c r="C114" s="182">
        <v>0</v>
      </c>
      <c r="D114" s="182">
        <v>0</v>
      </c>
      <c r="E114">
        <v>0</v>
      </c>
      <c r="F114">
        <v>0</v>
      </c>
      <c r="G114">
        <v>0</v>
      </c>
      <c r="H114" s="182">
        <f t="shared" si="1"/>
        <v>0</v>
      </c>
      <c r="I114" s="182">
        <v>0</v>
      </c>
      <c r="J114" s="182"/>
    </row>
    <row r="115" spans="1:10" x14ac:dyDescent="0.3">
      <c r="A115" t="s">
        <v>117</v>
      </c>
      <c r="B115" t="s">
        <v>459</v>
      </c>
      <c r="C115" s="182">
        <v>1397202</v>
      </c>
      <c r="D115">
        <v>50197</v>
      </c>
      <c r="E115" s="182">
        <v>0</v>
      </c>
      <c r="F115">
        <v>0</v>
      </c>
      <c r="G115">
        <v>0</v>
      </c>
      <c r="H115" s="182">
        <f t="shared" si="1"/>
        <v>50197</v>
      </c>
      <c r="I115" s="182">
        <v>1447399</v>
      </c>
      <c r="J115" s="182"/>
    </row>
    <row r="116" spans="1:10" x14ac:dyDescent="0.3">
      <c r="A116" t="s">
        <v>70</v>
      </c>
      <c r="B116" t="s">
        <v>414</v>
      </c>
      <c r="C116">
        <v>26766</v>
      </c>
      <c r="D116">
        <v>911</v>
      </c>
      <c r="E116">
        <v>783</v>
      </c>
      <c r="F116">
        <v>0</v>
      </c>
      <c r="G116">
        <v>0</v>
      </c>
      <c r="H116" s="182">
        <f t="shared" si="1"/>
        <v>1694</v>
      </c>
      <c r="I116">
        <v>28460</v>
      </c>
      <c r="J116" s="182"/>
    </row>
    <row r="117" spans="1:10" x14ac:dyDescent="0.3">
      <c r="A117" t="s">
        <v>53</v>
      </c>
      <c r="B117" t="s">
        <v>397</v>
      </c>
      <c r="C117">
        <v>0</v>
      </c>
      <c r="D117">
        <v>0</v>
      </c>
      <c r="E117">
        <v>0</v>
      </c>
      <c r="F117">
        <v>0</v>
      </c>
      <c r="G117">
        <v>0</v>
      </c>
      <c r="H117" s="182">
        <f t="shared" si="1"/>
        <v>0</v>
      </c>
      <c r="I117">
        <v>0</v>
      </c>
      <c r="J117" s="182"/>
    </row>
    <row r="118" spans="1:10" x14ac:dyDescent="0.3">
      <c r="A118" t="s">
        <v>62</v>
      </c>
      <c r="B118" t="s">
        <v>406</v>
      </c>
      <c r="C118" s="182">
        <v>23333</v>
      </c>
      <c r="D118">
        <v>0</v>
      </c>
      <c r="E118" s="182">
        <v>0</v>
      </c>
      <c r="F118">
        <v>0</v>
      </c>
      <c r="G118">
        <v>0</v>
      </c>
      <c r="H118" s="182">
        <f t="shared" si="1"/>
        <v>0</v>
      </c>
      <c r="I118" s="182">
        <v>23333</v>
      </c>
      <c r="J118" s="182"/>
    </row>
    <row r="119" spans="1:10" x14ac:dyDescent="0.3">
      <c r="A119" t="s">
        <v>55</v>
      </c>
      <c r="B119" t="s">
        <v>399</v>
      </c>
      <c r="C119" s="182">
        <v>378825</v>
      </c>
      <c r="D119" s="182">
        <v>6836</v>
      </c>
      <c r="E119" s="182">
        <v>26140</v>
      </c>
      <c r="F119">
        <v>635</v>
      </c>
      <c r="G119" s="182">
        <v>780</v>
      </c>
      <c r="H119" s="182">
        <f t="shared" si="1"/>
        <v>34391</v>
      </c>
      <c r="I119" s="182">
        <v>413216</v>
      </c>
      <c r="J119" s="182"/>
    </row>
    <row r="120" spans="1:10" x14ac:dyDescent="0.3">
      <c r="A120" t="s">
        <v>22</v>
      </c>
      <c r="B120" t="s">
        <v>368</v>
      </c>
      <c r="C120" s="182">
        <v>1892418</v>
      </c>
      <c r="D120" s="182">
        <v>127541</v>
      </c>
      <c r="E120" s="182">
        <v>136968</v>
      </c>
      <c r="F120">
        <v>0</v>
      </c>
      <c r="G120" s="182">
        <v>23793</v>
      </c>
      <c r="H120" s="182">
        <f t="shared" si="1"/>
        <v>288302</v>
      </c>
      <c r="I120" s="182">
        <v>2180720</v>
      </c>
      <c r="J120" s="182"/>
    </row>
    <row r="121" spans="1:10" x14ac:dyDescent="0.3">
      <c r="A121" t="s">
        <v>120</v>
      </c>
      <c r="B121" t="s">
        <v>462</v>
      </c>
      <c r="C121" s="182">
        <v>1278255</v>
      </c>
      <c r="D121">
        <v>28577</v>
      </c>
      <c r="E121" s="182">
        <v>35314</v>
      </c>
      <c r="F121">
        <v>0</v>
      </c>
      <c r="G121">
        <v>24021</v>
      </c>
      <c r="H121" s="182">
        <f t="shared" si="1"/>
        <v>87912</v>
      </c>
      <c r="I121" s="182">
        <v>1366167</v>
      </c>
      <c r="J121" s="182"/>
    </row>
    <row r="122" spans="1:10" x14ac:dyDescent="0.3">
      <c r="A122" t="s">
        <v>255</v>
      </c>
      <c r="B122" t="s">
        <v>580</v>
      </c>
      <c r="C122" s="182">
        <v>124810</v>
      </c>
      <c r="D122">
        <v>5150</v>
      </c>
      <c r="E122">
        <v>26880</v>
      </c>
      <c r="F122">
        <v>0</v>
      </c>
      <c r="G122">
        <v>0</v>
      </c>
      <c r="H122" s="182">
        <f t="shared" si="1"/>
        <v>32030</v>
      </c>
      <c r="I122" s="182">
        <v>156840</v>
      </c>
      <c r="J122" s="182"/>
    </row>
    <row r="123" spans="1:10" x14ac:dyDescent="0.3">
      <c r="A123" t="s">
        <v>24</v>
      </c>
      <c r="B123" t="s">
        <v>769</v>
      </c>
      <c r="C123" s="182">
        <v>112354</v>
      </c>
      <c r="D123">
        <v>3537</v>
      </c>
      <c r="E123" s="182">
        <v>19003</v>
      </c>
      <c r="F123">
        <v>0</v>
      </c>
      <c r="G123" s="182">
        <v>0</v>
      </c>
      <c r="H123" s="182">
        <f t="shared" si="1"/>
        <v>22540</v>
      </c>
      <c r="I123" s="182">
        <v>134894</v>
      </c>
      <c r="J123" s="182"/>
    </row>
    <row r="124" spans="1:10" x14ac:dyDescent="0.3">
      <c r="A124" t="s">
        <v>130</v>
      </c>
      <c r="B124" t="s">
        <v>472</v>
      </c>
      <c r="C124" s="182">
        <v>78215</v>
      </c>
      <c r="D124" s="182">
        <v>2476</v>
      </c>
      <c r="E124" s="182">
        <v>11591</v>
      </c>
      <c r="F124">
        <v>0</v>
      </c>
      <c r="G124" s="182">
        <v>0</v>
      </c>
      <c r="H124" s="182">
        <f t="shared" si="1"/>
        <v>14067</v>
      </c>
      <c r="I124" s="182">
        <v>92282</v>
      </c>
      <c r="J124" s="182"/>
    </row>
    <row r="125" spans="1:10" x14ac:dyDescent="0.3">
      <c r="A125" t="s">
        <v>137</v>
      </c>
      <c r="B125" t="s">
        <v>478</v>
      </c>
      <c r="C125">
        <v>33103</v>
      </c>
      <c r="D125">
        <v>622</v>
      </c>
      <c r="E125">
        <v>6546</v>
      </c>
      <c r="F125">
        <v>0</v>
      </c>
      <c r="G125">
        <v>620</v>
      </c>
      <c r="H125" s="182">
        <f t="shared" si="1"/>
        <v>7788</v>
      </c>
      <c r="I125">
        <v>40891</v>
      </c>
      <c r="J125" s="182"/>
    </row>
    <row r="126" spans="1:10" x14ac:dyDescent="0.3">
      <c r="A126" t="s">
        <v>41</v>
      </c>
      <c r="B126" t="s">
        <v>701</v>
      </c>
      <c r="C126" s="182">
        <v>0</v>
      </c>
      <c r="D126">
        <v>0</v>
      </c>
      <c r="E126" s="182">
        <v>0</v>
      </c>
      <c r="F126">
        <v>0</v>
      </c>
      <c r="G126">
        <v>0</v>
      </c>
      <c r="H126" s="182">
        <f t="shared" si="1"/>
        <v>0</v>
      </c>
      <c r="I126" s="182">
        <v>0</v>
      </c>
      <c r="J126" s="182"/>
    </row>
    <row r="127" spans="1:10" x14ac:dyDescent="0.3">
      <c r="A127" t="s">
        <v>209</v>
      </c>
      <c r="B127" t="s">
        <v>770</v>
      </c>
      <c r="C127" s="182">
        <v>114548</v>
      </c>
      <c r="D127">
        <v>2211</v>
      </c>
      <c r="E127" s="182">
        <v>14265</v>
      </c>
      <c r="F127">
        <v>0</v>
      </c>
      <c r="G127">
        <v>0</v>
      </c>
      <c r="H127" s="182">
        <f t="shared" si="1"/>
        <v>16476</v>
      </c>
      <c r="I127" s="182">
        <v>131024</v>
      </c>
      <c r="J127" s="182"/>
    </row>
    <row r="128" spans="1:10" x14ac:dyDescent="0.3">
      <c r="A128" t="s">
        <v>279</v>
      </c>
      <c r="B128" t="s">
        <v>702</v>
      </c>
      <c r="C128" s="182">
        <v>65837</v>
      </c>
      <c r="D128" s="182">
        <v>1105</v>
      </c>
      <c r="E128">
        <v>15546</v>
      </c>
      <c r="F128">
        <v>0</v>
      </c>
      <c r="G128" s="182">
        <v>0</v>
      </c>
      <c r="H128" s="182">
        <f t="shared" si="1"/>
        <v>16651</v>
      </c>
      <c r="I128" s="182">
        <v>82488</v>
      </c>
      <c r="J128" s="182"/>
    </row>
    <row r="129" spans="1:10" x14ac:dyDescent="0.3">
      <c r="A129" t="s">
        <v>30</v>
      </c>
      <c r="B129" t="s">
        <v>376</v>
      </c>
      <c r="C129" s="182">
        <v>255153</v>
      </c>
      <c r="D129">
        <v>29193</v>
      </c>
      <c r="E129" s="182">
        <v>0</v>
      </c>
      <c r="F129">
        <v>0</v>
      </c>
      <c r="G129">
        <v>52954</v>
      </c>
      <c r="H129" s="182">
        <f t="shared" si="1"/>
        <v>82147</v>
      </c>
      <c r="I129" s="182">
        <v>337300</v>
      </c>
      <c r="J129" s="182"/>
    </row>
    <row r="130" spans="1:10" x14ac:dyDescent="0.3">
      <c r="A130" t="s">
        <v>89</v>
      </c>
      <c r="B130" t="s">
        <v>431</v>
      </c>
      <c r="C130" s="182">
        <v>66018</v>
      </c>
      <c r="D130">
        <v>1202</v>
      </c>
      <c r="E130" s="182">
        <v>3263</v>
      </c>
      <c r="F130">
        <v>0</v>
      </c>
      <c r="G130">
        <v>0</v>
      </c>
      <c r="H130" s="182">
        <f t="shared" ref="H130:H193" si="2">D130+E130+F130+G130</f>
        <v>4465</v>
      </c>
      <c r="I130" s="182">
        <v>70483</v>
      </c>
      <c r="J130" s="182"/>
    </row>
    <row r="131" spans="1:10" x14ac:dyDescent="0.3">
      <c r="A131" t="s">
        <v>217</v>
      </c>
      <c r="B131" t="s">
        <v>547</v>
      </c>
      <c r="C131" s="182">
        <v>802222</v>
      </c>
      <c r="D131">
        <v>1101</v>
      </c>
      <c r="E131" s="182">
        <v>9528</v>
      </c>
      <c r="F131">
        <v>0</v>
      </c>
      <c r="G131" s="182">
        <v>0</v>
      </c>
      <c r="H131" s="182">
        <f t="shared" si="2"/>
        <v>10629</v>
      </c>
      <c r="I131" s="182">
        <v>812851</v>
      </c>
      <c r="J131" s="182"/>
    </row>
    <row r="132" spans="1:10" x14ac:dyDescent="0.3">
      <c r="A132" t="s">
        <v>119</v>
      </c>
      <c r="B132" t="s">
        <v>461</v>
      </c>
      <c r="C132" s="182">
        <v>1217413</v>
      </c>
      <c r="D132">
        <v>10107</v>
      </c>
      <c r="E132" s="182">
        <v>29571</v>
      </c>
      <c r="F132">
        <v>0</v>
      </c>
      <c r="G132">
        <v>53372</v>
      </c>
      <c r="H132" s="182">
        <f t="shared" si="2"/>
        <v>93050</v>
      </c>
      <c r="I132" s="182">
        <v>1310463</v>
      </c>
      <c r="J132" s="182"/>
    </row>
    <row r="133" spans="1:10" x14ac:dyDescent="0.3">
      <c r="A133" t="s">
        <v>225</v>
      </c>
      <c r="B133" t="s">
        <v>555</v>
      </c>
      <c r="C133" s="182">
        <v>200188</v>
      </c>
      <c r="D133">
        <v>2221</v>
      </c>
      <c r="E133" s="182">
        <v>19349</v>
      </c>
      <c r="F133">
        <v>0</v>
      </c>
      <c r="G133">
        <v>0</v>
      </c>
      <c r="H133" s="182">
        <f t="shared" si="2"/>
        <v>21570</v>
      </c>
      <c r="I133" s="182">
        <v>221758</v>
      </c>
      <c r="J133" s="182"/>
    </row>
    <row r="134" spans="1:10" x14ac:dyDescent="0.3">
      <c r="A134" t="s">
        <v>280</v>
      </c>
      <c r="B134" t="s">
        <v>602</v>
      </c>
      <c r="C134" s="182">
        <v>10531</v>
      </c>
      <c r="D134">
        <v>253</v>
      </c>
      <c r="E134" s="182">
        <v>1112</v>
      </c>
      <c r="F134">
        <v>0</v>
      </c>
      <c r="G134" s="182">
        <v>0</v>
      </c>
      <c r="H134" s="182">
        <f t="shared" si="2"/>
        <v>1365</v>
      </c>
      <c r="I134" s="182">
        <v>11896</v>
      </c>
      <c r="J134" s="182"/>
    </row>
    <row r="135" spans="1:10" x14ac:dyDescent="0.3">
      <c r="A135" t="s">
        <v>240</v>
      </c>
      <c r="B135" t="s">
        <v>568</v>
      </c>
      <c r="C135" s="182">
        <v>138873</v>
      </c>
      <c r="D135">
        <v>1265</v>
      </c>
      <c r="E135" s="182">
        <v>14730</v>
      </c>
      <c r="F135">
        <v>0</v>
      </c>
      <c r="G135">
        <v>10692</v>
      </c>
      <c r="H135" s="182">
        <f t="shared" si="2"/>
        <v>26687</v>
      </c>
      <c r="I135" s="182">
        <v>165560</v>
      </c>
      <c r="J135" s="182"/>
    </row>
    <row r="136" spans="1:10" x14ac:dyDescent="0.3">
      <c r="A136" t="s">
        <v>18</v>
      </c>
      <c r="B136" t="s">
        <v>364</v>
      </c>
      <c r="C136" s="182">
        <v>238648</v>
      </c>
      <c r="D136" s="182">
        <v>8267</v>
      </c>
      <c r="E136" s="182">
        <v>27319</v>
      </c>
      <c r="F136">
        <v>0</v>
      </c>
      <c r="G136" s="182">
        <v>0</v>
      </c>
      <c r="H136" s="182">
        <f t="shared" si="2"/>
        <v>35586</v>
      </c>
      <c r="I136" s="182">
        <v>274234</v>
      </c>
      <c r="J136" s="182"/>
    </row>
    <row r="137" spans="1:10" x14ac:dyDescent="0.3">
      <c r="A137" t="s">
        <v>50</v>
      </c>
      <c r="B137" t="s">
        <v>394</v>
      </c>
      <c r="C137">
        <v>466940</v>
      </c>
      <c r="D137">
        <v>4722</v>
      </c>
      <c r="E137">
        <v>31674</v>
      </c>
      <c r="F137">
        <v>0</v>
      </c>
      <c r="G137">
        <v>0</v>
      </c>
      <c r="H137" s="182">
        <f t="shared" si="2"/>
        <v>36396</v>
      </c>
      <c r="I137">
        <v>503336</v>
      </c>
      <c r="J137" s="182"/>
    </row>
    <row r="138" spans="1:10" x14ac:dyDescent="0.3">
      <c r="A138" t="s">
        <v>249</v>
      </c>
      <c r="B138" t="s">
        <v>576</v>
      </c>
      <c r="C138" s="182">
        <v>0</v>
      </c>
      <c r="D138">
        <v>0</v>
      </c>
      <c r="E138">
        <v>0</v>
      </c>
      <c r="F138">
        <v>0</v>
      </c>
      <c r="G138">
        <v>0</v>
      </c>
      <c r="H138" s="182">
        <f t="shared" si="2"/>
        <v>0</v>
      </c>
      <c r="I138" s="182">
        <v>0</v>
      </c>
      <c r="J138" s="182"/>
    </row>
    <row r="139" spans="1:10" x14ac:dyDescent="0.3">
      <c r="A139" t="s">
        <v>203</v>
      </c>
      <c r="B139" t="s">
        <v>771</v>
      </c>
      <c r="C139">
        <v>25223</v>
      </c>
      <c r="D139">
        <v>1627</v>
      </c>
      <c r="E139">
        <v>1260</v>
      </c>
      <c r="F139">
        <v>0</v>
      </c>
      <c r="G139">
        <v>0</v>
      </c>
      <c r="H139" s="182">
        <f t="shared" si="2"/>
        <v>2887</v>
      </c>
      <c r="I139">
        <v>28110</v>
      </c>
      <c r="J139" s="182"/>
    </row>
    <row r="140" spans="1:10" x14ac:dyDescent="0.3">
      <c r="A140" t="s">
        <v>664</v>
      </c>
      <c r="B140" t="s">
        <v>772</v>
      </c>
      <c r="C140">
        <v>0</v>
      </c>
      <c r="D140">
        <v>0</v>
      </c>
      <c r="E140">
        <v>0</v>
      </c>
      <c r="F140">
        <v>0</v>
      </c>
      <c r="G140">
        <v>0</v>
      </c>
      <c r="H140" s="182">
        <f t="shared" si="2"/>
        <v>0</v>
      </c>
      <c r="I140">
        <v>0</v>
      </c>
      <c r="J140" s="182"/>
    </row>
    <row r="141" spans="1:10" x14ac:dyDescent="0.3">
      <c r="A141" t="s">
        <v>634</v>
      </c>
      <c r="B141" t="s">
        <v>773</v>
      </c>
      <c r="C141" s="182">
        <v>0</v>
      </c>
      <c r="D141">
        <v>0</v>
      </c>
      <c r="E141" s="182">
        <v>0</v>
      </c>
      <c r="F141">
        <v>0</v>
      </c>
      <c r="G141">
        <v>0</v>
      </c>
      <c r="H141" s="182">
        <f t="shared" si="2"/>
        <v>0</v>
      </c>
      <c r="I141" s="182">
        <v>0</v>
      </c>
      <c r="J141" s="182"/>
    </row>
    <row r="142" spans="1:10" x14ac:dyDescent="0.3">
      <c r="A142" t="s">
        <v>141</v>
      </c>
      <c r="B142" t="s">
        <v>482</v>
      </c>
      <c r="C142" s="182">
        <v>38400</v>
      </c>
      <c r="D142">
        <v>0</v>
      </c>
      <c r="E142" s="182">
        <v>4178</v>
      </c>
      <c r="F142">
        <v>0</v>
      </c>
      <c r="G142" s="182">
        <v>7791</v>
      </c>
      <c r="H142" s="182">
        <f t="shared" si="2"/>
        <v>11969</v>
      </c>
      <c r="I142" s="182">
        <v>50369</v>
      </c>
      <c r="J142" s="182"/>
    </row>
    <row r="143" spans="1:10" x14ac:dyDescent="0.3">
      <c r="A143" t="s">
        <v>275</v>
      </c>
      <c r="B143" t="s">
        <v>599</v>
      </c>
      <c r="C143" s="182">
        <v>244485</v>
      </c>
      <c r="D143">
        <v>3768</v>
      </c>
      <c r="E143" s="182">
        <v>26439</v>
      </c>
      <c r="F143">
        <v>0</v>
      </c>
      <c r="G143" s="182">
        <v>2225</v>
      </c>
      <c r="H143" s="182">
        <f t="shared" si="2"/>
        <v>32432</v>
      </c>
      <c r="I143" s="182">
        <v>276917</v>
      </c>
      <c r="J143" s="182"/>
    </row>
    <row r="144" spans="1:10" x14ac:dyDescent="0.3">
      <c r="A144" t="s">
        <v>297</v>
      </c>
      <c r="B144" t="s">
        <v>617</v>
      </c>
      <c r="C144" s="182">
        <v>21008</v>
      </c>
      <c r="D144">
        <v>1899</v>
      </c>
      <c r="E144" s="182">
        <v>10923</v>
      </c>
      <c r="F144">
        <v>0</v>
      </c>
      <c r="G144">
        <v>6409</v>
      </c>
      <c r="H144" s="182">
        <f t="shared" si="2"/>
        <v>19231</v>
      </c>
      <c r="I144" s="182">
        <v>40239</v>
      </c>
      <c r="J144" s="182"/>
    </row>
    <row r="145" spans="1:10" x14ac:dyDescent="0.3">
      <c r="A145" t="s">
        <v>60</v>
      </c>
      <c r="B145" t="s">
        <v>404</v>
      </c>
      <c r="C145">
        <v>41757</v>
      </c>
      <c r="D145">
        <v>173</v>
      </c>
      <c r="E145">
        <v>9901</v>
      </c>
      <c r="F145">
        <v>0</v>
      </c>
      <c r="G145">
        <v>881</v>
      </c>
      <c r="H145" s="182">
        <f t="shared" si="2"/>
        <v>10955</v>
      </c>
      <c r="I145">
        <v>52712</v>
      </c>
      <c r="J145" s="182"/>
    </row>
    <row r="146" spans="1:10" x14ac:dyDescent="0.3">
      <c r="A146" t="s">
        <v>28</v>
      </c>
      <c r="B146" t="s">
        <v>373</v>
      </c>
      <c r="C146" s="182">
        <v>0</v>
      </c>
      <c r="D146">
        <v>0</v>
      </c>
      <c r="E146">
        <v>0</v>
      </c>
      <c r="F146">
        <v>0</v>
      </c>
      <c r="G146">
        <v>0</v>
      </c>
      <c r="H146" s="182">
        <f t="shared" si="2"/>
        <v>0</v>
      </c>
      <c r="I146" s="182">
        <v>0</v>
      </c>
      <c r="J146" s="182"/>
    </row>
    <row r="147" spans="1:10" x14ac:dyDescent="0.3">
      <c r="A147" t="s">
        <v>166</v>
      </c>
      <c r="B147" t="s">
        <v>506</v>
      </c>
      <c r="C147">
        <v>45009</v>
      </c>
      <c r="D147">
        <v>3599</v>
      </c>
      <c r="E147">
        <v>182</v>
      </c>
      <c r="F147">
        <v>0</v>
      </c>
      <c r="G147">
        <v>0</v>
      </c>
      <c r="H147" s="182">
        <f t="shared" si="2"/>
        <v>3781</v>
      </c>
      <c r="I147">
        <v>48790</v>
      </c>
      <c r="J147" s="182"/>
    </row>
    <row r="148" spans="1:10" x14ac:dyDescent="0.3">
      <c r="A148" t="s">
        <v>253</v>
      </c>
      <c r="B148" t="s">
        <v>578</v>
      </c>
      <c r="C148" s="182">
        <v>47071</v>
      </c>
      <c r="D148">
        <v>0</v>
      </c>
      <c r="E148" s="182">
        <v>0</v>
      </c>
      <c r="F148">
        <v>0</v>
      </c>
      <c r="G148" s="182">
        <v>0</v>
      </c>
      <c r="H148" s="182">
        <f t="shared" si="2"/>
        <v>0</v>
      </c>
      <c r="I148" s="182">
        <v>47071</v>
      </c>
      <c r="J148" s="182"/>
    </row>
    <row r="149" spans="1:10" x14ac:dyDescent="0.3">
      <c r="A149" t="s">
        <v>221</v>
      </c>
      <c r="B149" t="s">
        <v>551</v>
      </c>
      <c r="C149" s="182">
        <v>1091523</v>
      </c>
      <c r="D149">
        <v>5243</v>
      </c>
      <c r="E149">
        <v>19911</v>
      </c>
      <c r="F149">
        <v>0</v>
      </c>
      <c r="G149">
        <v>24309</v>
      </c>
      <c r="H149" s="182">
        <f t="shared" si="2"/>
        <v>49463</v>
      </c>
      <c r="I149" s="182">
        <v>1140986</v>
      </c>
      <c r="J149" s="182"/>
    </row>
    <row r="150" spans="1:10" x14ac:dyDescent="0.3">
      <c r="A150" t="s">
        <v>85</v>
      </c>
      <c r="B150" t="s">
        <v>705</v>
      </c>
      <c r="C150" s="182">
        <v>18340</v>
      </c>
      <c r="D150">
        <v>293</v>
      </c>
      <c r="E150" s="182">
        <v>0</v>
      </c>
      <c r="F150">
        <v>0</v>
      </c>
      <c r="G150" s="182">
        <v>0</v>
      </c>
      <c r="H150" s="182">
        <f t="shared" si="2"/>
        <v>293</v>
      </c>
      <c r="I150" s="182">
        <v>18633</v>
      </c>
      <c r="J150" s="182"/>
    </row>
    <row r="151" spans="1:10" x14ac:dyDescent="0.3">
      <c r="A151" t="s">
        <v>235</v>
      </c>
      <c r="B151" t="s">
        <v>564</v>
      </c>
      <c r="C151" s="182">
        <v>1059570</v>
      </c>
      <c r="D151">
        <v>4482</v>
      </c>
      <c r="E151" s="182">
        <v>41966</v>
      </c>
      <c r="F151">
        <v>0</v>
      </c>
      <c r="G151" s="182">
        <v>0</v>
      </c>
      <c r="H151" s="182">
        <f t="shared" si="2"/>
        <v>46448</v>
      </c>
      <c r="I151" s="182">
        <v>1106018</v>
      </c>
      <c r="J151" s="182"/>
    </row>
    <row r="152" spans="1:10" x14ac:dyDescent="0.3">
      <c r="A152" t="s">
        <v>234</v>
      </c>
      <c r="B152" t="s">
        <v>563</v>
      </c>
      <c r="C152" s="182">
        <v>210517</v>
      </c>
      <c r="D152">
        <v>4289</v>
      </c>
      <c r="E152" s="182">
        <v>12044</v>
      </c>
      <c r="F152">
        <v>0</v>
      </c>
      <c r="G152">
        <v>446</v>
      </c>
      <c r="H152" s="182">
        <f t="shared" si="2"/>
        <v>16779</v>
      </c>
      <c r="I152" s="182">
        <v>227296</v>
      </c>
      <c r="J152" s="182"/>
    </row>
    <row r="153" spans="1:10" x14ac:dyDescent="0.3">
      <c r="A153" t="s">
        <v>106</v>
      </c>
      <c r="B153" t="s">
        <v>448</v>
      </c>
      <c r="C153" s="182">
        <v>171600</v>
      </c>
      <c r="D153">
        <v>3246</v>
      </c>
      <c r="E153" s="182">
        <v>10482</v>
      </c>
      <c r="F153">
        <v>121</v>
      </c>
      <c r="G153" s="182">
        <v>293</v>
      </c>
      <c r="H153" s="182">
        <f t="shared" si="2"/>
        <v>14142</v>
      </c>
      <c r="I153" s="182">
        <v>185742</v>
      </c>
      <c r="J153" s="182"/>
    </row>
    <row r="154" spans="1:10" x14ac:dyDescent="0.3">
      <c r="A154" t="s">
        <v>276</v>
      </c>
      <c r="B154" t="s">
        <v>600</v>
      </c>
      <c r="C154" s="182">
        <v>169241</v>
      </c>
      <c r="D154" s="182">
        <v>3604</v>
      </c>
      <c r="E154" s="182">
        <v>16496</v>
      </c>
      <c r="F154">
        <v>0</v>
      </c>
      <c r="G154" s="182">
        <v>4978</v>
      </c>
      <c r="H154" s="182">
        <f t="shared" si="2"/>
        <v>25078</v>
      </c>
      <c r="I154" s="182">
        <v>194319</v>
      </c>
      <c r="J154" s="182"/>
    </row>
    <row r="155" spans="1:10" x14ac:dyDescent="0.3">
      <c r="A155" t="s">
        <v>175</v>
      </c>
      <c r="B155" t="s">
        <v>514</v>
      </c>
      <c r="C155" s="182">
        <v>131561</v>
      </c>
      <c r="D155">
        <v>9111</v>
      </c>
      <c r="E155">
        <v>25192</v>
      </c>
      <c r="F155">
        <v>1950</v>
      </c>
      <c r="G155" s="182">
        <v>0</v>
      </c>
      <c r="H155" s="182">
        <f t="shared" si="2"/>
        <v>36253</v>
      </c>
      <c r="I155" s="182">
        <v>167814</v>
      </c>
      <c r="J155" s="182"/>
    </row>
    <row r="156" spans="1:10" x14ac:dyDescent="0.3">
      <c r="A156" t="s">
        <v>214</v>
      </c>
      <c r="B156" t="s">
        <v>544</v>
      </c>
      <c r="C156" s="182">
        <v>23026</v>
      </c>
      <c r="D156">
        <v>2915</v>
      </c>
      <c r="E156" s="182">
        <v>0</v>
      </c>
      <c r="F156">
        <v>0</v>
      </c>
      <c r="G156" s="182">
        <v>0</v>
      </c>
      <c r="H156" s="182">
        <f t="shared" si="2"/>
        <v>2915</v>
      </c>
      <c r="I156" s="182">
        <v>25941</v>
      </c>
      <c r="J156" s="182"/>
    </row>
    <row r="157" spans="1:10" x14ac:dyDescent="0.3">
      <c r="A157" t="s">
        <v>223</v>
      </c>
      <c r="B157" t="s">
        <v>553</v>
      </c>
      <c r="C157" s="182">
        <v>558165</v>
      </c>
      <c r="D157">
        <v>3636</v>
      </c>
      <c r="E157" s="182">
        <v>22814</v>
      </c>
      <c r="F157">
        <v>0</v>
      </c>
      <c r="G157">
        <v>21471</v>
      </c>
      <c r="H157" s="182">
        <f t="shared" si="2"/>
        <v>47921</v>
      </c>
      <c r="I157" s="182">
        <v>606086</v>
      </c>
      <c r="J157" s="182"/>
    </row>
    <row r="158" spans="1:10" x14ac:dyDescent="0.3">
      <c r="A158" t="s">
        <v>86</v>
      </c>
      <c r="B158" t="s">
        <v>428</v>
      </c>
      <c r="C158" s="182">
        <v>64166</v>
      </c>
      <c r="D158">
        <v>825</v>
      </c>
      <c r="E158" s="182">
        <v>20586</v>
      </c>
      <c r="F158">
        <v>0</v>
      </c>
      <c r="G158">
        <v>1804</v>
      </c>
      <c r="H158" s="182">
        <f t="shared" si="2"/>
        <v>23215</v>
      </c>
      <c r="I158" s="182">
        <v>87381</v>
      </c>
      <c r="J158" s="182"/>
    </row>
    <row r="159" spans="1:10" x14ac:dyDescent="0.3">
      <c r="A159" t="s">
        <v>145</v>
      </c>
      <c r="B159" t="s">
        <v>486</v>
      </c>
      <c r="C159" s="182">
        <v>51400</v>
      </c>
      <c r="D159" s="182">
        <v>313</v>
      </c>
      <c r="E159" s="182">
        <v>6902</v>
      </c>
      <c r="F159">
        <v>0</v>
      </c>
      <c r="G159">
        <v>0</v>
      </c>
      <c r="H159" s="182">
        <f t="shared" si="2"/>
        <v>7215</v>
      </c>
      <c r="I159" s="182">
        <v>58615</v>
      </c>
      <c r="J159" s="182"/>
    </row>
    <row r="160" spans="1:10" x14ac:dyDescent="0.3">
      <c r="A160" t="s">
        <v>78</v>
      </c>
      <c r="B160" t="s">
        <v>421</v>
      </c>
      <c r="C160" s="182">
        <v>789406</v>
      </c>
      <c r="D160">
        <v>1631</v>
      </c>
      <c r="E160" s="182">
        <v>27910</v>
      </c>
      <c r="F160">
        <v>0</v>
      </c>
      <c r="G160">
        <v>0</v>
      </c>
      <c r="H160" s="182">
        <f t="shared" si="2"/>
        <v>29541</v>
      </c>
      <c r="I160" s="182">
        <v>818947</v>
      </c>
      <c r="J160" s="182"/>
    </row>
    <row r="161" spans="1:10" x14ac:dyDescent="0.3">
      <c r="A161" t="s">
        <v>144</v>
      </c>
      <c r="B161" t="s">
        <v>485</v>
      </c>
      <c r="C161" s="182">
        <v>75071</v>
      </c>
      <c r="D161">
        <v>483</v>
      </c>
      <c r="E161" s="182">
        <v>6369</v>
      </c>
      <c r="F161">
        <v>0</v>
      </c>
      <c r="G161">
        <v>1296</v>
      </c>
      <c r="H161" s="182">
        <f t="shared" si="2"/>
        <v>8148</v>
      </c>
      <c r="I161" s="182">
        <v>83219</v>
      </c>
      <c r="J161" s="182"/>
    </row>
    <row r="162" spans="1:10" x14ac:dyDescent="0.3">
      <c r="A162" t="s">
        <v>306</v>
      </c>
      <c r="B162" t="s">
        <v>625</v>
      </c>
      <c r="C162" s="182">
        <v>142690</v>
      </c>
      <c r="D162">
        <v>0</v>
      </c>
      <c r="E162" s="182">
        <v>10205</v>
      </c>
      <c r="F162">
        <v>0</v>
      </c>
      <c r="G162" s="182">
        <v>542</v>
      </c>
      <c r="H162" s="182">
        <f t="shared" si="2"/>
        <v>10747</v>
      </c>
      <c r="I162" s="182">
        <v>153437</v>
      </c>
      <c r="J162" s="182"/>
    </row>
    <row r="163" spans="1:10" x14ac:dyDescent="0.3">
      <c r="A163" t="s">
        <v>278</v>
      </c>
      <c r="B163" t="s">
        <v>774</v>
      </c>
      <c r="C163" s="182">
        <v>415483</v>
      </c>
      <c r="D163">
        <v>2781</v>
      </c>
      <c r="E163">
        <v>10236</v>
      </c>
      <c r="F163">
        <v>0</v>
      </c>
      <c r="G163">
        <v>9055</v>
      </c>
      <c r="H163" s="182">
        <f t="shared" si="2"/>
        <v>22072</v>
      </c>
      <c r="I163" s="182">
        <v>437555</v>
      </c>
      <c r="J163" s="182"/>
    </row>
    <row r="164" spans="1:10" x14ac:dyDescent="0.3">
      <c r="A164" t="s">
        <v>213</v>
      </c>
      <c r="B164" t="s">
        <v>543</v>
      </c>
      <c r="C164" s="182">
        <v>7734</v>
      </c>
      <c r="D164">
        <v>190</v>
      </c>
      <c r="E164" s="182">
        <v>0</v>
      </c>
      <c r="F164">
        <v>0</v>
      </c>
      <c r="G164">
        <v>0</v>
      </c>
      <c r="H164" s="182">
        <f t="shared" si="2"/>
        <v>190</v>
      </c>
      <c r="I164" s="182">
        <v>7924</v>
      </c>
      <c r="J164" s="182"/>
    </row>
    <row r="165" spans="1:10" x14ac:dyDescent="0.3">
      <c r="A165" t="s">
        <v>211</v>
      </c>
      <c r="B165" t="s">
        <v>541</v>
      </c>
      <c r="C165">
        <v>581097</v>
      </c>
      <c r="D165">
        <v>14384</v>
      </c>
      <c r="E165">
        <v>12004</v>
      </c>
      <c r="F165">
        <v>0</v>
      </c>
      <c r="G165">
        <v>0</v>
      </c>
      <c r="H165" s="182">
        <f t="shared" si="2"/>
        <v>26388</v>
      </c>
      <c r="I165">
        <v>607485</v>
      </c>
      <c r="J165" s="182"/>
    </row>
    <row r="166" spans="1:10" x14ac:dyDescent="0.3">
      <c r="A166" t="s">
        <v>637</v>
      </c>
      <c r="B166" t="s">
        <v>775</v>
      </c>
      <c r="C166" s="182">
        <v>0</v>
      </c>
      <c r="D166">
        <v>0</v>
      </c>
      <c r="E166" s="182">
        <v>0</v>
      </c>
      <c r="F166">
        <v>0</v>
      </c>
      <c r="G166">
        <v>0</v>
      </c>
      <c r="H166" s="182">
        <f t="shared" si="2"/>
        <v>0</v>
      </c>
      <c r="I166" s="182">
        <v>0</v>
      </c>
      <c r="J166" s="182"/>
    </row>
    <row r="167" spans="1:10" x14ac:dyDescent="0.3">
      <c r="A167" t="s">
        <v>218</v>
      </c>
      <c r="B167" t="s">
        <v>548</v>
      </c>
      <c r="C167" s="182">
        <v>1041276</v>
      </c>
      <c r="D167">
        <v>11369</v>
      </c>
      <c r="E167" s="182">
        <v>39751</v>
      </c>
      <c r="F167">
        <v>0</v>
      </c>
      <c r="G167">
        <v>22245</v>
      </c>
      <c r="H167" s="182">
        <f t="shared" si="2"/>
        <v>73365</v>
      </c>
      <c r="I167" s="182">
        <v>1114641</v>
      </c>
      <c r="J167" s="182"/>
    </row>
    <row r="168" spans="1:10" x14ac:dyDescent="0.3">
      <c r="A168" t="s">
        <v>293</v>
      </c>
      <c r="B168" t="s">
        <v>614</v>
      </c>
      <c r="C168" s="182">
        <v>0</v>
      </c>
      <c r="D168">
        <v>0</v>
      </c>
      <c r="E168" s="182">
        <v>0</v>
      </c>
      <c r="F168">
        <v>0</v>
      </c>
      <c r="G168">
        <v>0</v>
      </c>
      <c r="H168" s="182">
        <f t="shared" si="2"/>
        <v>0</v>
      </c>
      <c r="I168" s="182">
        <v>0</v>
      </c>
      <c r="J168" s="182"/>
    </row>
    <row r="169" spans="1:10" x14ac:dyDescent="0.3">
      <c r="A169" t="s">
        <v>142</v>
      </c>
      <c r="B169" t="s">
        <v>483</v>
      </c>
      <c r="C169" s="182">
        <v>72776</v>
      </c>
      <c r="D169">
        <v>522</v>
      </c>
      <c r="E169" s="182">
        <v>9392</v>
      </c>
      <c r="F169">
        <v>0</v>
      </c>
      <c r="G169">
        <v>656</v>
      </c>
      <c r="H169" s="182">
        <f t="shared" si="2"/>
        <v>10570</v>
      </c>
      <c r="I169" s="182">
        <v>83346</v>
      </c>
      <c r="J169" s="182"/>
    </row>
    <row r="170" spans="1:10" x14ac:dyDescent="0.3">
      <c r="A170" t="s">
        <v>181</v>
      </c>
      <c r="B170" t="s">
        <v>776</v>
      </c>
      <c r="C170">
        <v>68803</v>
      </c>
      <c r="D170">
        <v>2679</v>
      </c>
      <c r="E170">
        <v>9816</v>
      </c>
      <c r="F170">
        <v>0</v>
      </c>
      <c r="G170" s="182">
        <v>0</v>
      </c>
      <c r="H170" s="182">
        <f t="shared" si="2"/>
        <v>12495</v>
      </c>
      <c r="I170" s="182">
        <v>81298</v>
      </c>
      <c r="J170" s="182"/>
    </row>
    <row r="171" spans="1:10" x14ac:dyDescent="0.3">
      <c r="A171" t="s">
        <v>170</v>
      </c>
      <c r="B171" t="s">
        <v>510</v>
      </c>
      <c r="C171" s="182">
        <v>15453</v>
      </c>
      <c r="D171" s="182">
        <v>396</v>
      </c>
      <c r="E171">
        <v>1594</v>
      </c>
      <c r="F171">
        <v>0</v>
      </c>
      <c r="G171">
        <v>867</v>
      </c>
      <c r="H171" s="182">
        <f t="shared" si="2"/>
        <v>2857</v>
      </c>
      <c r="I171" s="182">
        <v>18310</v>
      </c>
      <c r="J171" s="182"/>
    </row>
    <row r="172" spans="1:10" x14ac:dyDescent="0.3">
      <c r="A172" t="s">
        <v>184</v>
      </c>
      <c r="B172" t="s">
        <v>522</v>
      </c>
      <c r="C172">
        <v>157960</v>
      </c>
      <c r="D172">
        <v>1600</v>
      </c>
      <c r="E172" s="182">
        <v>15520</v>
      </c>
      <c r="F172">
        <v>0</v>
      </c>
      <c r="G172">
        <v>0</v>
      </c>
      <c r="H172" s="182">
        <f t="shared" si="2"/>
        <v>17120</v>
      </c>
      <c r="I172" s="182">
        <v>175080</v>
      </c>
      <c r="J172" s="182"/>
    </row>
    <row r="173" spans="1:10" x14ac:dyDescent="0.3">
      <c r="A173" t="s">
        <v>233</v>
      </c>
      <c r="B173" t="s">
        <v>562</v>
      </c>
      <c r="C173" s="182">
        <v>193575</v>
      </c>
      <c r="D173">
        <v>24804</v>
      </c>
      <c r="E173" s="182">
        <v>3876</v>
      </c>
      <c r="F173">
        <v>0</v>
      </c>
      <c r="G173">
        <v>0</v>
      </c>
      <c r="H173" s="182">
        <f t="shared" si="2"/>
        <v>28680</v>
      </c>
      <c r="I173" s="182">
        <v>222255</v>
      </c>
      <c r="J173" s="182"/>
    </row>
    <row r="174" spans="1:10" x14ac:dyDescent="0.3">
      <c r="A174" t="s">
        <v>277</v>
      </c>
      <c r="B174" t="s">
        <v>777</v>
      </c>
      <c r="C174" s="182">
        <v>212083</v>
      </c>
      <c r="D174">
        <v>2931</v>
      </c>
      <c r="E174" s="182">
        <v>17192</v>
      </c>
      <c r="F174">
        <v>0</v>
      </c>
      <c r="G174" s="182">
        <v>0</v>
      </c>
      <c r="H174" s="182">
        <f t="shared" si="2"/>
        <v>20123</v>
      </c>
      <c r="I174" s="182">
        <v>232206</v>
      </c>
      <c r="J174" s="182"/>
    </row>
    <row r="175" spans="1:10" x14ac:dyDescent="0.3">
      <c r="A175" t="s">
        <v>84</v>
      </c>
      <c r="B175" t="s">
        <v>427</v>
      </c>
      <c r="C175" s="182">
        <v>139798</v>
      </c>
      <c r="D175">
        <v>3440</v>
      </c>
      <c r="E175" s="182">
        <v>18291</v>
      </c>
      <c r="F175">
        <v>0</v>
      </c>
      <c r="G175" s="182">
        <v>0</v>
      </c>
      <c r="H175" s="182">
        <f t="shared" si="2"/>
        <v>21731</v>
      </c>
      <c r="I175" s="182">
        <v>161529</v>
      </c>
      <c r="J175" s="182"/>
    </row>
    <row r="176" spans="1:10" x14ac:dyDescent="0.3">
      <c r="A176" t="s">
        <v>68</v>
      </c>
      <c r="B176" t="s">
        <v>412</v>
      </c>
      <c r="C176" s="182">
        <v>416724</v>
      </c>
      <c r="D176">
        <v>7754</v>
      </c>
      <c r="E176">
        <v>31242</v>
      </c>
      <c r="F176">
        <v>0</v>
      </c>
      <c r="G176">
        <v>16724</v>
      </c>
      <c r="H176" s="182">
        <f t="shared" si="2"/>
        <v>55720</v>
      </c>
      <c r="I176" s="182">
        <v>472444</v>
      </c>
      <c r="J176" s="182"/>
    </row>
    <row r="177" spans="1:10" x14ac:dyDescent="0.3">
      <c r="A177" t="s">
        <v>124</v>
      </c>
      <c r="B177" t="s">
        <v>465</v>
      </c>
      <c r="C177" s="182">
        <v>596611</v>
      </c>
      <c r="D177">
        <v>1196</v>
      </c>
      <c r="E177" s="182">
        <v>15160</v>
      </c>
      <c r="F177">
        <v>0</v>
      </c>
      <c r="G177">
        <v>0</v>
      </c>
      <c r="H177" s="182">
        <f t="shared" si="2"/>
        <v>16356</v>
      </c>
      <c r="I177" s="182">
        <v>612967</v>
      </c>
      <c r="J177" s="182"/>
    </row>
    <row r="178" spans="1:10" x14ac:dyDescent="0.3">
      <c r="A178" t="s">
        <v>168</v>
      </c>
      <c r="B178" t="s">
        <v>508</v>
      </c>
      <c r="C178" s="182">
        <v>364252</v>
      </c>
      <c r="D178">
        <v>1200</v>
      </c>
      <c r="E178" s="182">
        <v>24330</v>
      </c>
      <c r="F178">
        <v>0</v>
      </c>
      <c r="G178">
        <v>0</v>
      </c>
      <c r="H178" s="182">
        <f t="shared" si="2"/>
        <v>25530</v>
      </c>
      <c r="I178" s="182">
        <v>389782</v>
      </c>
      <c r="J178" s="182"/>
    </row>
    <row r="179" spans="1:10" x14ac:dyDescent="0.3">
      <c r="A179" t="s">
        <v>183</v>
      </c>
      <c r="B179" t="s">
        <v>521</v>
      </c>
      <c r="C179" s="182">
        <v>33412</v>
      </c>
      <c r="D179">
        <v>687</v>
      </c>
      <c r="E179">
        <v>3812</v>
      </c>
      <c r="F179">
        <v>0</v>
      </c>
      <c r="G179" s="182">
        <v>0</v>
      </c>
      <c r="H179" s="182">
        <f t="shared" si="2"/>
        <v>4499</v>
      </c>
      <c r="I179" s="182">
        <v>37911</v>
      </c>
      <c r="J179" s="182"/>
    </row>
    <row r="180" spans="1:10" x14ac:dyDescent="0.3">
      <c r="A180" t="s">
        <v>257</v>
      </c>
      <c r="B180" t="s">
        <v>582</v>
      </c>
      <c r="C180" s="182">
        <v>1194776</v>
      </c>
      <c r="D180">
        <v>2699</v>
      </c>
      <c r="E180" s="182">
        <v>13174</v>
      </c>
      <c r="F180">
        <v>3261</v>
      </c>
      <c r="G180">
        <v>0</v>
      </c>
      <c r="H180" s="182">
        <f t="shared" si="2"/>
        <v>19134</v>
      </c>
      <c r="I180" s="182">
        <v>1213910</v>
      </c>
      <c r="J180" s="182"/>
    </row>
    <row r="181" spans="1:10" x14ac:dyDescent="0.3">
      <c r="A181" t="s">
        <v>254</v>
      </c>
      <c r="B181" t="s">
        <v>579</v>
      </c>
      <c r="C181" s="182">
        <v>61915</v>
      </c>
      <c r="D181">
        <v>880</v>
      </c>
      <c r="E181">
        <v>8268</v>
      </c>
      <c r="F181">
        <v>0</v>
      </c>
      <c r="G181" s="182">
        <v>0</v>
      </c>
      <c r="H181" s="182">
        <f t="shared" si="2"/>
        <v>9148</v>
      </c>
      <c r="I181" s="182">
        <v>71063</v>
      </c>
      <c r="J181" s="182"/>
    </row>
    <row r="182" spans="1:10" x14ac:dyDescent="0.3">
      <c r="A182" t="s">
        <v>121</v>
      </c>
      <c r="B182" t="s">
        <v>463</v>
      </c>
      <c r="C182" s="182">
        <v>1436020</v>
      </c>
      <c r="D182" s="182">
        <v>24178</v>
      </c>
      <c r="E182" s="182">
        <v>72694</v>
      </c>
      <c r="F182">
        <v>0</v>
      </c>
      <c r="G182">
        <v>41703</v>
      </c>
      <c r="H182" s="182">
        <f t="shared" si="2"/>
        <v>138575</v>
      </c>
      <c r="I182" s="182">
        <v>1574595</v>
      </c>
      <c r="J182" s="182"/>
    </row>
    <row r="183" spans="1:10" x14ac:dyDescent="0.3">
      <c r="A183" t="s">
        <v>95</v>
      </c>
      <c r="B183" t="s">
        <v>437</v>
      </c>
      <c r="C183" s="182">
        <v>360000</v>
      </c>
      <c r="D183">
        <v>36000</v>
      </c>
      <c r="E183" s="182">
        <v>0</v>
      </c>
      <c r="F183">
        <v>0</v>
      </c>
      <c r="G183">
        <v>0</v>
      </c>
      <c r="H183" s="182">
        <f t="shared" si="2"/>
        <v>36000</v>
      </c>
      <c r="I183" s="182">
        <v>396000</v>
      </c>
      <c r="J183" s="182"/>
    </row>
    <row r="184" spans="1:10" x14ac:dyDescent="0.3">
      <c r="A184" t="s">
        <v>291</v>
      </c>
      <c r="B184" t="s">
        <v>612</v>
      </c>
      <c r="C184" s="182">
        <v>51240</v>
      </c>
      <c r="D184">
        <v>4177</v>
      </c>
      <c r="E184" s="182">
        <v>18945</v>
      </c>
      <c r="F184">
        <v>0</v>
      </c>
      <c r="G184" s="182">
        <v>0</v>
      </c>
      <c r="H184" s="182">
        <f t="shared" si="2"/>
        <v>23122</v>
      </c>
      <c r="I184" s="182">
        <v>74362</v>
      </c>
      <c r="J184" s="182"/>
    </row>
    <row r="185" spans="1:10" x14ac:dyDescent="0.3">
      <c r="A185" t="s">
        <v>94</v>
      </c>
      <c r="B185" t="s">
        <v>436</v>
      </c>
      <c r="C185" s="182">
        <v>9566</v>
      </c>
      <c r="D185">
        <v>470</v>
      </c>
      <c r="E185" s="182">
        <v>2348</v>
      </c>
      <c r="F185">
        <v>0</v>
      </c>
      <c r="G185">
        <v>0</v>
      </c>
      <c r="H185" s="182">
        <f t="shared" si="2"/>
        <v>2818</v>
      </c>
      <c r="I185" s="182">
        <v>12384</v>
      </c>
      <c r="J185" s="182"/>
    </row>
    <row r="186" spans="1:10" x14ac:dyDescent="0.3">
      <c r="A186" t="s">
        <v>178</v>
      </c>
      <c r="B186" t="s">
        <v>517</v>
      </c>
      <c r="C186" s="182">
        <v>234682</v>
      </c>
      <c r="D186">
        <v>6613</v>
      </c>
      <c r="E186" s="182">
        <v>23820</v>
      </c>
      <c r="F186" s="182">
        <v>0</v>
      </c>
      <c r="G186">
        <v>0</v>
      </c>
      <c r="H186" s="182">
        <f t="shared" si="2"/>
        <v>30433</v>
      </c>
      <c r="I186" s="182">
        <v>265115</v>
      </c>
      <c r="J186" s="182"/>
    </row>
    <row r="187" spans="1:10" x14ac:dyDescent="0.3">
      <c r="A187" t="s">
        <v>93</v>
      </c>
      <c r="B187" t="s">
        <v>435</v>
      </c>
      <c r="C187" s="182">
        <v>61698</v>
      </c>
      <c r="D187">
        <v>3664</v>
      </c>
      <c r="E187">
        <v>5791</v>
      </c>
      <c r="F187" s="182">
        <v>0</v>
      </c>
      <c r="G187" s="182">
        <v>0</v>
      </c>
      <c r="H187" s="182">
        <f t="shared" si="2"/>
        <v>9455</v>
      </c>
      <c r="I187" s="182">
        <v>71153</v>
      </c>
      <c r="J187" s="182"/>
    </row>
    <row r="188" spans="1:10" x14ac:dyDescent="0.3">
      <c r="A188" t="s">
        <v>159</v>
      </c>
      <c r="B188" t="s">
        <v>499</v>
      </c>
      <c r="C188" s="182">
        <v>93434</v>
      </c>
      <c r="D188">
        <v>455</v>
      </c>
      <c r="E188" s="182">
        <v>2611</v>
      </c>
      <c r="F188">
        <v>993</v>
      </c>
      <c r="G188" s="182">
        <v>8453</v>
      </c>
      <c r="H188" s="182">
        <f t="shared" si="2"/>
        <v>12512</v>
      </c>
      <c r="I188" s="182">
        <v>105946</v>
      </c>
      <c r="J188" s="182"/>
    </row>
    <row r="189" spans="1:10" x14ac:dyDescent="0.3">
      <c r="A189" t="s">
        <v>172</v>
      </c>
      <c r="B189" t="s">
        <v>512</v>
      </c>
      <c r="C189" s="182">
        <v>95648</v>
      </c>
      <c r="D189">
        <v>3442</v>
      </c>
      <c r="E189" s="182">
        <v>22038</v>
      </c>
      <c r="F189">
        <v>0</v>
      </c>
      <c r="G189">
        <v>0</v>
      </c>
      <c r="H189" s="182">
        <f t="shared" si="2"/>
        <v>25480</v>
      </c>
      <c r="I189" s="182">
        <v>121128</v>
      </c>
      <c r="J189" s="182"/>
    </row>
    <row r="190" spans="1:10" x14ac:dyDescent="0.3">
      <c r="A190" t="s">
        <v>259</v>
      </c>
      <c r="B190" t="s">
        <v>584</v>
      </c>
      <c r="C190" s="182">
        <v>701544</v>
      </c>
      <c r="D190">
        <v>1574</v>
      </c>
      <c r="E190" s="182">
        <v>18076</v>
      </c>
      <c r="F190">
        <v>0</v>
      </c>
      <c r="G190">
        <v>0</v>
      </c>
      <c r="H190" s="182">
        <f t="shared" si="2"/>
        <v>19650</v>
      </c>
      <c r="I190" s="182">
        <v>721194</v>
      </c>
      <c r="J190" s="182"/>
    </row>
    <row r="191" spans="1:10" x14ac:dyDescent="0.3">
      <c r="A191" t="s">
        <v>171</v>
      </c>
      <c r="B191" t="s">
        <v>511</v>
      </c>
      <c r="C191" s="182">
        <v>257296</v>
      </c>
      <c r="D191">
        <v>2886</v>
      </c>
      <c r="E191" s="182">
        <v>18942</v>
      </c>
      <c r="F191">
        <v>0</v>
      </c>
      <c r="G191">
        <v>218</v>
      </c>
      <c r="H191" s="182">
        <f t="shared" si="2"/>
        <v>22046</v>
      </c>
      <c r="I191" s="182">
        <v>279342</v>
      </c>
      <c r="J191" s="182"/>
    </row>
    <row r="192" spans="1:10" x14ac:dyDescent="0.3">
      <c r="A192" t="s">
        <v>150</v>
      </c>
      <c r="B192" t="s">
        <v>491</v>
      </c>
      <c r="C192" s="182">
        <v>99914</v>
      </c>
      <c r="D192">
        <v>3524</v>
      </c>
      <c r="E192">
        <v>5083</v>
      </c>
      <c r="F192">
        <v>0</v>
      </c>
      <c r="G192">
        <v>0</v>
      </c>
      <c r="H192" s="182">
        <f t="shared" si="2"/>
        <v>8607</v>
      </c>
      <c r="I192" s="182">
        <v>108521</v>
      </c>
      <c r="J192" s="182"/>
    </row>
    <row r="193" spans="1:10" x14ac:dyDescent="0.3">
      <c r="A193" t="s">
        <v>244</v>
      </c>
      <c r="B193" t="s">
        <v>571</v>
      </c>
      <c r="C193" s="182">
        <v>20309</v>
      </c>
      <c r="D193">
        <v>0</v>
      </c>
      <c r="E193" s="182">
        <v>0</v>
      </c>
      <c r="F193">
        <v>0</v>
      </c>
      <c r="G193" s="182">
        <v>0</v>
      </c>
      <c r="H193" s="182">
        <f t="shared" si="2"/>
        <v>0</v>
      </c>
      <c r="I193" s="182">
        <v>20309</v>
      </c>
      <c r="J193" s="182"/>
    </row>
    <row r="194" spans="1:10" x14ac:dyDescent="0.3">
      <c r="A194" t="s">
        <v>202</v>
      </c>
      <c r="B194" t="s">
        <v>708</v>
      </c>
      <c r="C194" s="182">
        <v>11245</v>
      </c>
      <c r="D194">
        <v>0</v>
      </c>
      <c r="E194">
        <v>3086</v>
      </c>
      <c r="F194">
        <v>0</v>
      </c>
      <c r="G194">
        <v>1007</v>
      </c>
      <c r="H194" s="182">
        <f t="shared" ref="H194:H257" si="3">D194+E194+F194+G194</f>
        <v>4093</v>
      </c>
      <c r="I194" s="182">
        <v>15338</v>
      </c>
      <c r="J194" s="182"/>
    </row>
    <row r="195" spans="1:10" x14ac:dyDescent="0.3">
      <c r="A195" t="s">
        <v>231</v>
      </c>
      <c r="B195" t="s">
        <v>560</v>
      </c>
      <c r="C195" s="182">
        <v>5831</v>
      </c>
      <c r="D195">
        <v>0</v>
      </c>
      <c r="E195">
        <v>0</v>
      </c>
      <c r="F195">
        <v>0</v>
      </c>
      <c r="G195">
        <v>0</v>
      </c>
      <c r="H195" s="182">
        <f t="shared" si="3"/>
        <v>0</v>
      </c>
      <c r="I195" s="182">
        <v>5831</v>
      </c>
      <c r="J195" s="182"/>
    </row>
    <row r="196" spans="1:10" x14ac:dyDescent="0.3">
      <c r="A196" t="s">
        <v>64</v>
      </c>
      <c r="B196" t="s">
        <v>408</v>
      </c>
      <c r="C196" s="182">
        <v>52594</v>
      </c>
      <c r="D196">
        <v>26</v>
      </c>
      <c r="E196">
        <v>0</v>
      </c>
      <c r="F196">
        <v>0</v>
      </c>
      <c r="G196" s="182">
        <v>0</v>
      </c>
      <c r="H196" s="182">
        <f t="shared" si="3"/>
        <v>26</v>
      </c>
      <c r="I196" s="182">
        <v>52620</v>
      </c>
      <c r="J196" s="182"/>
    </row>
    <row r="197" spans="1:10" x14ac:dyDescent="0.3">
      <c r="A197" t="s">
        <v>56</v>
      </c>
      <c r="B197" t="s">
        <v>400</v>
      </c>
      <c r="C197" s="182">
        <v>83772</v>
      </c>
      <c r="D197">
        <v>1062</v>
      </c>
      <c r="E197" s="182">
        <v>954</v>
      </c>
      <c r="F197">
        <v>0</v>
      </c>
      <c r="G197">
        <v>5200</v>
      </c>
      <c r="H197" s="182">
        <f t="shared" si="3"/>
        <v>7216</v>
      </c>
      <c r="I197" s="182">
        <v>90988</v>
      </c>
      <c r="J197" s="182"/>
    </row>
    <row r="198" spans="1:10" x14ac:dyDescent="0.3">
      <c r="A198" t="s">
        <v>177</v>
      </c>
      <c r="B198" t="s">
        <v>516</v>
      </c>
      <c r="C198" s="182">
        <v>35886</v>
      </c>
      <c r="D198">
        <v>676</v>
      </c>
      <c r="E198" s="182">
        <v>5552</v>
      </c>
      <c r="F198">
        <v>0</v>
      </c>
      <c r="G198">
        <v>2270</v>
      </c>
      <c r="H198" s="182">
        <f t="shared" si="3"/>
        <v>8498</v>
      </c>
      <c r="I198" s="182">
        <v>44384</v>
      </c>
      <c r="J198" s="182"/>
    </row>
    <row r="199" spans="1:10" x14ac:dyDescent="0.3">
      <c r="A199" t="s">
        <v>194</v>
      </c>
      <c r="B199" t="s">
        <v>530</v>
      </c>
      <c r="C199" s="182">
        <v>215334</v>
      </c>
      <c r="D199">
        <v>0</v>
      </c>
      <c r="E199" s="182">
        <v>11415</v>
      </c>
      <c r="F199">
        <v>0</v>
      </c>
      <c r="G199" s="182">
        <v>9081</v>
      </c>
      <c r="H199" s="182">
        <f t="shared" si="3"/>
        <v>20496</v>
      </c>
      <c r="I199" s="182">
        <v>235830</v>
      </c>
      <c r="J199" s="182"/>
    </row>
    <row r="200" spans="1:10" x14ac:dyDescent="0.3">
      <c r="A200" t="s">
        <v>17</v>
      </c>
      <c r="B200" t="s">
        <v>363</v>
      </c>
      <c r="C200" s="182">
        <v>261426</v>
      </c>
      <c r="D200">
        <v>3795</v>
      </c>
      <c r="E200">
        <v>29722</v>
      </c>
      <c r="F200">
        <v>0</v>
      </c>
      <c r="G200">
        <v>10629</v>
      </c>
      <c r="H200" s="182">
        <f t="shared" si="3"/>
        <v>44146</v>
      </c>
      <c r="I200" s="182">
        <v>305572</v>
      </c>
      <c r="J200" s="182"/>
    </row>
    <row r="201" spans="1:10" x14ac:dyDescent="0.3">
      <c r="A201" t="s">
        <v>58</v>
      </c>
      <c r="B201" t="s">
        <v>402</v>
      </c>
      <c r="C201">
        <v>21353</v>
      </c>
      <c r="D201">
        <v>284</v>
      </c>
      <c r="E201">
        <v>0</v>
      </c>
      <c r="F201">
        <v>0</v>
      </c>
      <c r="G201">
        <v>0</v>
      </c>
      <c r="H201" s="182">
        <f t="shared" si="3"/>
        <v>284</v>
      </c>
      <c r="I201">
        <v>21637</v>
      </c>
      <c r="J201" s="182"/>
    </row>
    <row r="202" spans="1:10" x14ac:dyDescent="0.3">
      <c r="A202" t="s">
        <v>284</v>
      </c>
      <c r="B202" t="s">
        <v>606</v>
      </c>
      <c r="C202" s="182">
        <v>0</v>
      </c>
      <c r="D202">
        <v>0</v>
      </c>
      <c r="E202" s="182">
        <v>0</v>
      </c>
      <c r="F202">
        <v>0</v>
      </c>
      <c r="G202">
        <v>0</v>
      </c>
      <c r="H202" s="182">
        <f t="shared" si="3"/>
        <v>0</v>
      </c>
      <c r="I202" s="182">
        <v>0</v>
      </c>
      <c r="J202" s="182"/>
    </row>
    <row r="203" spans="1:10" x14ac:dyDescent="0.3">
      <c r="A203" t="s">
        <v>67</v>
      </c>
      <c r="B203" t="s">
        <v>411</v>
      </c>
      <c r="C203" s="182">
        <v>1027284</v>
      </c>
      <c r="D203">
        <v>0</v>
      </c>
      <c r="E203" s="182">
        <v>10200</v>
      </c>
      <c r="F203">
        <v>0</v>
      </c>
      <c r="G203">
        <v>0</v>
      </c>
      <c r="H203" s="182">
        <f t="shared" si="3"/>
        <v>10200</v>
      </c>
      <c r="I203" s="182">
        <v>1037484</v>
      </c>
      <c r="J203" s="182"/>
    </row>
    <row r="204" spans="1:10" x14ac:dyDescent="0.3">
      <c r="A204" t="s">
        <v>174</v>
      </c>
      <c r="B204" t="s">
        <v>513</v>
      </c>
      <c r="C204" s="182">
        <v>36734</v>
      </c>
      <c r="D204">
        <v>2089</v>
      </c>
      <c r="E204">
        <v>11081</v>
      </c>
      <c r="F204">
        <v>0</v>
      </c>
      <c r="G204" s="182">
        <v>1734</v>
      </c>
      <c r="H204" s="182">
        <f t="shared" si="3"/>
        <v>14904</v>
      </c>
      <c r="I204" s="182">
        <v>51638</v>
      </c>
      <c r="J204" s="182"/>
    </row>
    <row r="205" spans="1:10" x14ac:dyDescent="0.3">
      <c r="A205" t="s">
        <v>23</v>
      </c>
      <c r="B205" t="s">
        <v>369</v>
      </c>
      <c r="C205" s="182">
        <v>55703</v>
      </c>
      <c r="D205">
        <v>688</v>
      </c>
      <c r="E205" s="182">
        <v>3106</v>
      </c>
      <c r="F205" s="182">
        <v>0</v>
      </c>
      <c r="G205">
        <v>1723</v>
      </c>
      <c r="H205" s="182">
        <f t="shared" si="3"/>
        <v>5517</v>
      </c>
      <c r="I205" s="182">
        <v>61220</v>
      </c>
      <c r="J205" s="182"/>
    </row>
    <row r="206" spans="1:10" x14ac:dyDescent="0.3">
      <c r="A206" t="s">
        <v>151</v>
      </c>
      <c r="B206" t="s">
        <v>492</v>
      </c>
      <c r="C206" s="182">
        <v>24172</v>
      </c>
      <c r="D206">
        <v>2627</v>
      </c>
      <c r="E206" s="182">
        <v>19587</v>
      </c>
      <c r="F206" s="182">
        <v>0</v>
      </c>
      <c r="G206">
        <v>1812</v>
      </c>
      <c r="H206" s="182">
        <f t="shared" si="3"/>
        <v>24026</v>
      </c>
      <c r="I206" s="182">
        <v>48198</v>
      </c>
      <c r="J206" s="182"/>
    </row>
    <row r="207" spans="1:10" x14ac:dyDescent="0.3">
      <c r="A207" t="s">
        <v>196</v>
      </c>
      <c r="B207" t="s">
        <v>531</v>
      </c>
      <c r="C207">
        <v>1221911</v>
      </c>
      <c r="D207">
        <v>31119</v>
      </c>
      <c r="E207">
        <v>14157</v>
      </c>
      <c r="F207">
        <v>8523</v>
      </c>
      <c r="G207">
        <v>32891</v>
      </c>
      <c r="H207" s="182">
        <f t="shared" si="3"/>
        <v>86690</v>
      </c>
      <c r="I207">
        <v>1308601</v>
      </c>
      <c r="J207" s="182"/>
    </row>
    <row r="208" spans="1:10" x14ac:dyDescent="0.3">
      <c r="A208" t="s">
        <v>709</v>
      </c>
      <c r="B208" t="s">
        <v>778</v>
      </c>
      <c r="C208" s="182">
        <v>0</v>
      </c>
      <c r="D208">
        <v>0</v>
      </c>
      <c r="E208">
        <v>0</v>
      </c>
      <c r="F208">
        <v>0</v>
      </c>
      <c r="G208">
        <v>0</v>
      </c>
      <c r="H208" s="182">
        <f t="shared" si="3"/>
        <v>0</v>
      </c>
      <c r="I208" s="182">
        <v>0</v>
      </c>
      <c r="J208" s="182"/>
    </row>
    <row r="209" spans="1:10" x14ac:dyDescent="0.3">
      <c r="A209" t="s">
        <v>167</v>
      </c>
      <c r="B209" t="s">
        <v>507</v>
      </c>
      <c r="C209" s="182">
        <v>103007</v>
      </c>
      <c r="D209">
        <v>51</v>
      </c>
      <c r="E209" s="182">
        <v>221</v>
      </c>
      <c r="F209">
        <v>0</v>
      </c>
      <c r="G209">
        <v>0</v>
      </c>
      <c r="H209" s="182">
        <f t="shared" si="3"/>
        <v>272</v>
      </c>
      <c r="I209" s="182">
        <v>103279</v>
      </c>
      <c r="J209" s="182"/>
    </row>
    <row r="210" spans="1:10" x14ac:dyDescent="0.3">
      <c r="A210" t="s">
        <v>71</v>
      </c>
      <c r="B210" t="s">
        <v>415</v>
      </c>
      <c r="C210" s="182">
        <v>77264</v>
      </c>
      <c r="D210">
        <v>1097</v>
      </c>
      <c r="E210" s="182">
        <v>14862</v>
      </c>
      <c r="F210">
        <v>0</v>
      </c>
      <c r="G210" s="182">
        <v>293</v>
      </c>
      <c r="H210" s="182">
        <f t="shared" si="3"/>
        <v>16252</v>
      </c>
      <c r="I210" s="182">
        <v>93516</v>
      </c>
      <c r="J210" s="182"/>
    </row>
    <row r="211" spans="1:10" x14ac:dyDescent="0.3">
      <c r="A211" t="s">
        <v>34</v>
      </c>
      <c r="B211" t="s">
        <v>380</v>
      </c>
      <c r="C211">
        <v>277876</v>
      </c>
      <c r="D211">
        <v>7800</v>
      </c>
      <c r="E211">
        <v>16999</v>
      </c>
      <c r="F211">
        <v>0</v>
      </c>
      <c r="G211">
        <v>0</v>
      </c>
      <c r="H211" s="182">
        <f t="shared" si="3"/>
        <v>24799</v>
      </c>
      <c r="I211">
        <v>302675</v>
      </c>
      <c r="J211" s="182"/>
    </row>
    <row r="212" spans="1:10" x14ac:dyDescent="0.3">
      <c r="A212" t="s">
        <v>102</v>
      </c>
      <c r="B212" t="s">
        <v>444</v>
      </c>
      <c r="C212">
        <v>101711</v>
      </c>
      <c r="D212">
        <v>6266</v>
      </c>
      <c r="E212">
        <v>7158</v>
      </c>
      <c r="F212">
        <v>0</v>
      </c>
      <c r="G212">
        <v>0</v>
      </c>
      <c r="H212" s="182">
        <f t="shared" si="3"/>
        <v>13424</v>
      </c>
      <c r="I212">
        <v>115135</v>
      </c>
      <c r="J212" s="182"/>
    </row>
    <row r="213" spans="1:10" x14ac:dyDescent="0.3">
      <c r="A213" t="s">
        <v>271</v>
      </c>
      <c r="B213" t="s">
        <v>595</v>
      </c>
      <c r="C213">
        <v>96762</v>
      </c>
      <c r="D213">
        <v>1689</v>
      </c>
      <c r="E213">
        <v>4411</v>
      </c>
      <c r="F213">
        <v>1234</v>
      </c>
      <c r="G213">
        <v>10676</v>
      </c>
      <c r="H213" s="182">
        <f t="shared" si="3"/>
        <v>18010</v>
      </c>
      <c r="I213">
        <v>114772</v>
      </c>
      <c r="J213" s="182"/>
    </row>
    <row r="214" spans="1:10" x14ac:dyDescent="0.3">
      <c r="A214" t="s">
        <v>638</v>
      </c>
      <c r="B214" t="s">
        <v>779</v>
      </c>
      <c r="C214" s="182">
        <v>0</v>
      </c>
      <c r="D214">
        <v>0</v>
      </c>
      <c r="E214" s="182">
        <v>0</v>
      </c>
      <c r="F214">
        <v>0</v>
      </c>
      <c r="G214" s="182">
        <v>0</v>
      </c>
      <c r="H214" s="182">
        <f t="shared" si="3"/>
        <v>0</v>
      </c>
      <c r="I214" s="182">
        <v>0</v>
      </c>
      <c r="J214" s="182"/>
    </row>
    <row r="215" spans="1:10" x14ac:dyDescent="0.3">
      <c r="A215" t="s">
        <v>26</v>
      </c>
      <c r="B215" t="s">
        <v>371</v>
      </c>
      <c r="C215" s="182">
        <v>297812</v>
      </c>
      <c r="D215">
        <v>4672</v>
      </c>
      <c r="E215">
        <v>26570</v>
      </c>
      <c r="F215">
        <v>0</v>
      </c>
      <c r="G215">
        <v>5477</v>
      </c>
      <c r="H215" s="182">
        <f t="shared" si="3"/>
        <v>36719</v>
      </c>
      <c r="I215" s="182">
        <v>334531</v>
      </c>
      <c r="J215" s="182"/>
    </row>
    <row r="216" spans="1:10" x14ac:dyDescent="0.3">
      <c r="A216" t="s">
        <v>804</v>
      </c>
      <c r="B216" t="s">
        <v>780</v>
      </c>
      <c r="C216">
        <v>192599</v>
      </c>
      <c r="D216">
        <v>0</v>
      </c>
      <c r="E216">
        <v>0</v>
      </c>
      <c r="F216">
        <v>0</v>
      </c>
      <c r="G216">
        <v>0</v>
      </c>
      <c r="H216" s="182">
        <f t="shared" si="3"/>
        <v>0</v>
      </c>
      <c r="I216">
        <v>192599</v>
      </c>
      <c r="J216" s="182"/>
    </row>
    <row r="217" spans="1:10" x14ac:dyDescent="0.3">
      <c r="A217" t="s">
        <v>282</v>
      </c>
      <c r="B217" t="s">
        <v>604</v>
      </c>
      <c r="C217" s="182">
        <v>142970</v>
      </c>
      <c r="D217">
        <v>1644</v>
      </c>
      <c r="E217">
        <v>58982</v>
      </c>
      <c r="F217">
        <v>0</v>
      </c>
      <c r="G217">
        <v>4492</v>
      </c>
      <c r="H217" s="182">
        <f t="shared" si="3"/>
        <v>65118</v>
      </c>
      <c r="I217" s="182">
        <v>208088</v>
      </c>
      <c r="J217" s="182"/>
    </row>
    <row r="218" spans="1:10" x14ac:dyDescent="0.3">
      <c r="A218" t="s">
        <v>712</v>
      </c>
      <c r="B218" t="s">
        <v>781</v>
      </c>
      <c r="C218" s="182">
        <v>0</v>
      </c>
      <c r="D218">
        <v>0</v>
      </c>
      <c r="E218" s="182">
        <v>0</v>
      </c>
      <c r="F218">
        <v>0</v>
      </c>
      <c r="G218" s="182">
        <v>0</v>
      </c>
      <c r="H218" s="182">
        <f t="shared" si="3"/>
        <v>0</v>
      </c>
      <c r="I218" s="182">
        <v>0</v>
      </c>
      <c r="J218" s="182"/>
    </row>
    <row r="219" spans="1:10" x14ac:dyDescent="0.3">
      <c r="A219" t="s">
        <v>188</v>
      </c>
      <c r="B219" t="s">
        <v>525</v>
      </c>
      <c r="C219" s="182">
        <v>1212946</v>
      </c>
      <c r="D219">
        <v>5757</v>
      </c>
      <c r="E219">
        <v>27394</v>
      </c>
      <c r="F219">
        <v>0</v>
      </c>
      <c r="G219">
        <v>0</v>
      </c>
      <c r="H219" s="182">
        <f t="shared" si="3"/>
        <v>33151</v>
      </c>
      <c r="I219" s="182">
        <v>1246097</v>
      </c>
      <c r="J219" s="182"/>
    </row>
    <row r="220" spans="1:10" x14ac:dyDescent="0.3">
      <c r="A220" t="s">
        <v>98</v>
      </c>
      <c r="B220" t="s">
        <v>440</v>
      </c>
      <c r="C220" s="182">
        <v>4458</v>
      </c>
      <c r="D220">
        <v>0</v>
      </c>
      <c r="E220" s="182">
        <v>0</v>
      </c>
      <c r="F220">
        <v>0</v>
      </c>
      <c r="G220" s="182">
        <v>0</v>
      </c>
      <c r="H220" s="182">
        <f t="shared" si="3"/>
        <v>0</v>
      </c>
      <c r="I220" s="182">
        <v>4458</v>
      </c>
      <c r="J220" s="182"/>
    </row>
    <row r="221" spans="1:10" x14ac:dyDescent="0.3">
      <c r="A221" t="s">
        <v>100</v>
      </c>
      <c r="B221" t="s">
        <v>442</v>
      </c>
      <c r="C221">
        <v>63523</v>
      </c>
      <c r="D221">
        <v>2264</v>
      </c>
      <c r="E221">
        <v>7329</v>
      </c>
      <c r="F221">
        <v>0</v>
      </c>
      <c r="G221">
        <v>1084</v>
      </c>
      <c r="H221" s="182">
        <f t="shared" si="3"/>
        <v>10677</v>
      </c>
      <c r="I221">
        <v>74200</v>
      </c>
      <c r="J221" s="182"/>
    </row>
    <row r="222" spans="1:10" x14ac:dyDescent="0.3">
      <c r="A222" t="s">
        <v>636</v>
      </c>
      <c r="B222" t="s">
        <v>782</v>
      </c>
      <c r="C222" s="182">
        <v>0</v>
      </c>
      <c r="D222">
        <v>0</v>
      </c>
      <c r="E222" s="182">
        <v>0</v>
      </c>
      <c r="F222">
        <v>0</v>
      </c>
      <c r="G222" s="182">
        <v>0</v>
      </c>
      <c r="H222" s="182">
        <f t="shared" si="3"/>
        <v>0</v>
      </c>
      <c r="I222" s="182">
        <v>0</v>
      </c>
      <c r="J222" s="182"/>
    </row>
    <row r="223" spans="1:10" x14ac:dyDescent="0.3">
      <c r="A223" t="s">
        <v>38</v>
      </c>
      <c r="B223" t="s">
        <v>384</v>
      </c>
      <c r="C223" s="182">
        <v>91646</v>
      </c>
      <c r="D223" s="182">
        <v>1779</v>
      </c>
      <c r="E223">
        <v>37757</v>
      </c>
      <c r="F223">
        <v>0</v>
      </c>
      <c r="G223" s="182">
        <v>3517</v>
      </c>
      <c r="H223" s="182">
        <f t="shared" si="3"/>
        <v>43053</v>
      </c>
      <c r="I223" s="182">
        <v>134699</v>
      </c>
      <c r="J223" s="182"/>
    </row>
    <row r="224" spans="1:10" x14ac:dyDescent="0.3">
      <c r="A224" t="s">
        <v>73</v>
      </c>
      <c r="B224" t="s">
        <v>417</v>
      </c>
      <c r="C224">
        <v>304058</v>
      </c>
      <c r="D224">
        <v>22483</v>
      </c>
      <c r="E224">
        <v>19296</v>
      </c>
      <c r="F224">
        <v>0</v>
      </c>
      <c r="G224">
        <v>5939</v>
      </c>
      <c r="H224" s="182">
        <f t="shared" si="3"/>
        <v>47718</v>
      </c>
      <c r="I224">
        <v>351776</v>
      </c>
      <c r="J224" s="182"/>
    </row>
    <row r="225" spans="1:10" x14ac:dyDescent="0.3">
      <c r="A225" t="s">
        <v>260</v>
      </c>
      <c r="B225" t="s">
        <v>585</v>
      </c>
      <c r="C225" s="182">
        <v>42832</v>
      </c>
      <c r="D225">
        <v>661</v>
      </c>
      <c r="E225" s="182">
        <v>20718</v>
      </c>
      <c r="F225">
        <v>0</v>
      </c>
      <c r="G225">
        <v>0</v>
      </c>
      <c r="H225" s="182">
        <f t="shared" si="3"/>
        <v>21379</v>
      </c>
      <c r="I225" s="182">
        <v>64211</v>
      </c>
      <c r="J225" s="182"/>
    </row>
    <row r="226" spans="1:10" x14ac:dyDescent="0.3">
      <c r="A226" t="s">
        <v>639</v>
      </c>
      <c r="B226" t="s">
        <v>714</v>
      </c>
      <c r="C226" s="182">
        <v>0</v>
      </c>
      <c r="D226">
        <v>0</v>
      </c>
      <c r="E226" s="182">
        <v>0</v>
      </c>
      <c r="F226">
        <v>0</v>
      </c>
      <c r="G226" s="182">
        <v>0</v>
      </c>
      <c r="H226" s="182">
        <f t="shared" si="3"/>
        <v>0</v>
      </c>
      <c r="I226" s="182">
        <v>0</v>
      </c>
      <c r="J226" s="182"/>
    </row>
    <row r="227" spans="1:10" x14ac:dyDescent="0.3">
      <c r="A227" t="s">
        <v>179</v>
      </c>
      <c r="B227" t="s">
        <v>518</v>
      </c>
      <c r="C227" s="182">
        <v>51860</v>
      </c>
      <c r="D227">
        <v>1439</v>
      </c>
      <c r="E227" s="182">
        <v>12794</v>
      </c>
      <c r="F227">
        <v>0</v>
      </c>
      <c r="G227">
        <v>0</v>
      </c>
      <c r="H227" s="182">
        <f t="shared" si="3"/>
        <v>14233</v>
      </c>
      <c r="I227" s="182">
        <v>66093</v>
      </c>
      <c r="J227" s="182"/>
    </row>
    <row r="228" spans="1:10" x14ac:dyDescent="0.3">
      <c r="A228" t="s">
        <v>156</v>
      </c>
      <c r="B228" t="s">
        <v>716</v>
      </c>
      <c r="C228" s="182">
        <v>160402</v>
      </c>
      <c r="D228">
        <v>512</v>
      </c>
      <c r="E228" s="182">
        <v>22019</v>
      </c>
      <c r="F228">
        <v>0</v>
      </c>
      <c r="G228" s="182">
        <v>0</v>
      </c>
      <c r="H228" s="182">
        <f t="shared" si="3"/>
        <v>22531</v>
      </c>
      <c r="I228" s="182">
        <v>182933</v>
      </c>
      <c r="J228" s="182"/>
    </row>
    <row r="229" spans="1:10" x14ac:dyDescent="0.3">
      <c r="A229" t="s">
        <v>109</v>
      </c>
      <c r="B229" t="s">
        <v>451</v>
      </c>
      <c r="C229" s="182">
        <v>1060705</v>
      </c>
      <c r="D229">
        <v>5299</v>
      </c>
      <c r="E229" s="182">
        <v>12447</v>
      </c>
      <c r="F229">
        <v>0</v>
      </c>
      <c r="G229">
        <v>22375</v>
      </c>
      <c r="H229" s="182">
        <f t="shared" si="3"/>
        <v>40121</v>
      </c>
      <c r="I229" s="182">
        <v>1100826</v>
      </c>
      <c r="J229" s="182"/>
    </row>
    <row r="230" spans="1:10" x14ac:dyDescent="0.3">
      <c r="A230" t="s">
        <v>66</v>
      </c>
      <c r="B230" t="s">
        <v>410</v>
      </c>
      <c r="C230" s="182">
        <v>72110</v>
      </c>
      <c r="D230" s="182">
        <v>57</v>
      </c>
      <c r="E230">
        <v>602</v>
      </c>
      <c r="F230">
        <v>0</v>
      </c>
      <c r="G230">
        <v>0</v>
      </c>
      <c r="H230" s="182">
        <f t="shared" si="3"/>
        <v>659</v>
      </c>
      <c r="I230" s="182">
        <v>72769</v>
      </c>
      <c r="J230" s="182"/>
    </row>
    <row r="231" spans="1:10" x14ac:dyDescent="0.3">
      <c r="A231" t="s">
        <v>27</v>
      </c>
      <c r="B231" t="s">
        <v>372</v>
      </c>
      <c r="C231">
        <v>798414</v>
      </c>
      <c r="D231">
        <v>93121</v>
      </c>
      <c r="E231">
        <v>4860</v>
      </c>
      <c r="F231">
        <v>0</v>
      </c>
      <c r="G231">
        <v>0</v>
      </c>
      <c r="H231" s="182">
        <f t="shared" si="3"/>
        <v>97981</v>
      </c>
      <c r="I231">
        <v>896395</v>
      </c>
      <c r="J231" s="182"/>
    </row>
    <row r="232" spans="1:10" x14ac:dyDescent="0.3">
      <c r="A232" t="s">
        <v>47</v>
      </c>
      <c r="B232" t="s">
        <v>391</v>
      </c>
      <c r="C232">
        <v>0</v>
      </c>
      <c r="D232">
        <v>0</v>
      </c>
      <c r="E232">
        <v>0</v>
      </c>
      <c r="F232">
        <v>0</v>
      </c>
      <c r="G232">
        <v>0</v>
      </c>
      <c r="H232" s="182">
        <f t="shared" si="3"/>
        <v>0</v>
      </c>
      <c r="I232">
        <v>0</v>
      </c>
      <c r="J232" s="182"/>
    </row>
    <row r="233" spans="1:10" x14ac:dyDescent="0.3">
      <c r="A233" t="s">
        <v>19</v>
      </c>
      <c r="B233" t="s">
        <v>365</v>
      </c>
      <c r="C233" s="182">
        <v>0</v>
      </c>
      <c r="D233" s="182">
        <v>0</v>
      </c>
      <c r="E233">
        <v>0</v>
      </c>
      <c r="F233">
        <v>0</v>
      </c>
      <c r="G233">
        <v>0</v>
      </c>
      <c r="H233" s="182">
        <f t="shared" si="3"/>
        <v>0</v>
      </c>
      <c r="I233" s="182">
        <v>0</v>
      </c>
      <c r="J233" s="182"/>
    </row>
    <row r="234" spans="1:10" x14ac:dyDescent="0.3">
      <c r="A234" t="s">
        <v>243</v>
      </c>
      <c r="B234" t="s">
        <v>570</v>
      </c>
      <c r="C234" s="182">
        <v>343545</v>
      </c>
      <c r="D234">
        <v>13614</v>
      </c>
      <c r="E234" s="182">
        <v>975</v>
      </c>
      <c r="F234">
        <v>0</v>
      </c>
      <c r="G234" s="182">
        <v>406</v>
      </c>
      <c r="H234" s="182">
        <f t="shared" si="3"/>
        <v>14995</v>
      </c>
      <c r="I234" s="182">
        <v>358540</v>
      </c>
      <c r="J234" s="182"/>
    </row>
    <row r="235" spans="1:10" x14ac:dyDescent="0.3">
      <c r="A235" t="s">
        <v>113</v>
      </c>
      <c r="B235" t="s">
        <v>455</v>
      </c>
      <c r="C235" s="182">
        <v>453815</v>
      </c>
      <c r="D235">
        <v>1935</v>
      </c>
      <c r="E235" s="182">
        <v>14309</v>
      </c>
      <c r="F235">
        <v>0</v>
      </c>
      <c r="G235">
        <v>9377</v>
      </c>
      <c r="H235" s="182">
        <f t="shared" si="3"/>
        <v>25621</v>
      </c>
      <c r="I235" s="182">
        <v>479436</v>
      </c>
      <c r="J235" s="182"/>
    </row>
    <row r="236" spans="1:10" x14ac:dyDescent="0.3">
      <c r="A236" t="s">
        <v>262</v>
      </c>
      <c r="B236" t="s">
        <v>587</v>
      </c>
      <c r="C236" s="182">
        <v>30338</v>
      </c>
      <c r="D236">
        <v>1169</v>
      </c>
      <c r="E236">
        <v>10432</v>
      </c>
      <c r="F236">
        <v>0</v>
      </c>
      <c r="G236">
        <v>0</v>
      </c>
      <c r="H236" s="182">
        <f t="shared" si="3"/>
        <v>11601</v>
      </c>
      <c r="I236" s="182">
        <v>41939</v>
      </c>
      <c r="J236" s="182"/>
    </row>
    <row r="237" spans="1:10" x14ac:dyDescent="0.3">
      <c r="A237" t="s">
        <v>138</v>
      </c>
      <c r="B237" t="s">
        <v>479</v>
      </c>
      <c r="C237" s="182">
        <v>8740</v>
      </c>
      <c r="D237">
        <v>0</v>
      </c>
      <c r="E237">
        <v>0</v>
      </c>
      <c r="F237">
        <v>0</v>
      </c>
      <c r="G237">
        <v>0</v>
      </c>
      <c r="H237" s="182">
        <f t="shared" si="3"/>
        <v>0</v>
      </c>
      <c r="I237" s="182">
        <v>8740</v>
      </c>
      <c r="J237" s="182"/>
    </row>
    <row r="238" spans="1:10" x14ac:dyDescent="0.3">
      <c r="A238" t="s">
        <v>289</v>
      </c>
      <c r="B238" t="s">
        <v>611</v>
      </c>
      <c r="C238" s="182">
        <v>26346</v>
      </c>
      <c r="D238">
        <v>965</v>
      </c>
      <c r="E238" s="182">
        <v>7216</v>
      </c>
      <c r="F238">
        <v>0</v>
      </c>
      <c r="G238" s="182">
        <v>0</v>
      </c>
      <c r="H238" s="182">
        <f t="shared" si="3"/>
        <v>8181</v>
      </c>
      <c r="I238" s="182">
        <v>34527</v>
      </c>
      <c r="J238" s="182"/>
    </row>
    <row r="239" spans="1:10" x14ac:dyDescent="0.3">
      <c r="A239" t="s">
        <v>77</v>
      </c>
      <c r="B239" t="s">
        <v>420</v>
      </c>
      <c r="C239" s="182">
        <v>222492</v>
      </c>
      <c r="D239" s="182">
        <v>9212</v>
      </c>
      <c r="E239">
        <v>30018</v>
      </c>
      <c r="F239">
        <v>0</v>
      </c>
      <c r="G239">
        <v>20348</v>
      </c>
      <c r="H239" s="182">
        <f t="shared" si="3"/>
        <v>59578</v>
      </c>
      <c r="I239" s="182">
        <v>282070</v>
      </c>
      <c r="J239" s="182"/>
    </row>
    <row r="240" spans="1:10" x14ac:dyDescent="0.3">
      <c r="A240" t="s">
        <v>204</v>
      </c>
      <c r="B240" t="s">
        <v>718</v>
      </c>
      <c r="C240">
        <v>46823</v>
      </c>
      <c r="D240">
        <v>8900</v>
      </c>
      <c r="E240">
        <v>1013</v>
      </c>
      <c r="F240">
        <v>0</v>
      </c>
      <c r="G240">
        <v>0</v>
      </c>
      <c r="H240" s="182">
        <f t="shared" si="3"/>
        <v>9913</v>
      </c>
      <c r="I240">
        <v>56736</v>
      </c>
      <c r="J240" s="182"/>
    </row>
    <row r="241" spans="1:10" x14ac:dyDescent="0.3">
      <c r="A241" t="s">
        <v>91</v>
      </c>
      <c r="B241" t="s">
        <v>433</v>
      </c>
      <c r="C241" s="182">
        <v>0</v>
      </c>
      <c r="D241">
        <v>0</v>
      </c>
      <c r="E241" s="182">
        <v>0</v>
      </c>
      <c r="F241">
        <v>0</v>
      </c>
      <c r="G241" s="182">
        <v>0</v>
      </c>
      <c r="H241" s="182">
        <f t="shared" si="3"/>
        <v>0</v>
      </c>
      <c r="I241" s="182">
        <v>0</v>
      </c>
      <c r="J241" s="182"/>
    </row>
    <row r="242" spans="1:10" x14ac:dyDescent="0.3">
      <c r="A242" t="s">
        <v>103</v>
      </c>
      <c r="B242" t="s">
        <v>445</v>
      </c>
      <c r="C242" s="182">
        <v>2781424</v>
      </c>
      <c r="D242">
        <v>12111</v>
      </c>
      <c r="E242" s="182">
        <v>47052</v>
      </c>
      <c r="F242">
        <v>0</v>
      </c>
      <c r="G242">
        <v>104652</v>
      </c>
      <c r="H242" s="182">
        <f t="shared" si="3"/>
        <v>163815</v>
      </c>
      <c r="I242" s="182">
        <v>2945239</v>
      </c>
      <c r="J242" s="182"/>
    </row>
    <row r="243" spans="1:10" x14ac:dyDescent="0.3">
      <c r="A243" t="s">
        <v>207</v>
      </c>
      <c r="B243" t="s">
        <v>719</v>
      </c>
      <c r="C243" s="182">
        <v>556600</v>
      </c>
      <c r="D243">
        <v>3340</v>
      </c>
      <c r="E243" s="182">
        <v>13262</v>
      </c>
      <c r="F243">
        <v>0</v>
      </c>
      <c r="G243">
        <v>0</v>
      </c>
      <c r="H243" s="182">
        <f t="shared" si="3"/>
        <v>16602</v>
      </c>
      <c r="I243" s="182">
        <v>573202</v>
      </c>
      <c r="J243" s="182"/>
    </row>
    <row r="244" spans="1:10" x14ac:dyDescent="0.3">
      <c r="A244" t="s">
        <v>296</v>
      </c>
      <c r="B244" t="s">
        <v>616</v>
      </c>
      <c r="C244" s="182">
        <v>245304</v>
      </c>
      <c r="D244">
        <v>956</v>
      </c>
      <c r="E244" s="182">
        <v>14050</v>
      </c>
      <c r="F244">
        <v>42</v>
      </c>
      <c r="G244">
        <v>3569</v>
      </c>
      <c r="H244" s="182">
        <f t="shared" si="3"/>
        <v>18617</v>
      </c>
      <c r="I244" s="182">
        <v>263921</v>
      </c>
      <c r="J244" s="182"/>
    </row>
    <row r="245" spans="1:10" x14ac:dyDescent="0.3">
      <c r="A245" t="s">
        <v>186</v>
      </c>
      <c r="B245" t="s">
        <v>524</v>
      </c>
      <c r="C245" s="182">
        <v>55486</v>
      </c>
      <c r="D245">
        <v>160</v>
      </c>
      <c r="E245" s="182">
        <v>16283</v>
      </c>
      <c r="F245" s="182">
        <v>515</v>
      </c>
      <c r="G245">
        <v>0</v>
      </c>
      <c r="H245" s="182">
        <f t="shared" si="3"/>
        <v>16958</v>
      </c>
      <c r="I245" s="182">
        <v>72444</v>
      </c>
      <c r="J245" s="182"/>
    </row>
    <row r="246" spans="1:10" x14ac:dyDescent="0.3">
      <c r="A246" t="s">
        <v>36</v>
      </c>
      <c r="B246" t="s">
        <v>382</v>
      </c>
      <c r="C246" s="182">
        <v>227010</v>
      </c>
      <c r="D246" s="182">
        <v>755</v>
      </c>
      <c r="E246" s="182">
        <v>12286</v>
      </c>
      <c r="F246">
        <v>160</v>
      </c>
      <c r="G246">
        <v>0</v>
      </c>
      <c r="H246" s="182">
        <f t="shared" si="3"/>
        <v>13201</v>
      </c>
      <c r="I246" s="182">
        <v>240211</v>
      </c>
      <c r="J246" s="182"/>
    </row>
    <row r="247" spans="1:10" x14ac:dyDescent="0.3">
      <c r="A247" t="s">
        <v>165</v>
      </c>
      <c r="B247" t="s">
        <v>505</v>
      </c>
      <c r="C247" s="182">
        <v>575635</v>
      </c>
      <c r="D247" s="182">
        <v>4554</v>
      </c>
      <c r="E247" s="182">
        <v>14979</v>
      </c>
      <c r="F247">
        <v>0</v>
      </c>
      <c r="G247">
        <v>0</v>
      </c>
      <c r="H247" s="182">
        <f t="shared" si="3"/>
        <v>19533</v>
      </c>
      <c r="I247" s="182">
        <v>595168</v>
      </c>
      <c r="J247" s="182"/>
    </row>
    <row r="248" spans="1:10" x14ac:dyDescent="0.3">
      <c r="A248" t="s">
        <v>118</v>
      </c>
      <c r="B248" t="s">
        <v>460</v>
      </c>
      <c r="C248" s="182">
        <v>345347</v>
      </c>
      <c r="D248">
        <v>27727</v>
      </c>
      <c r="E248">
        <v>18237</v>
      </c>
      <c r="F248">
        <v>0</v>
      </c>
      <c r="G248">
        <v>0</v>
      </c>
      <c r="H248" s="182">
        <f t="shared" si="3"/>
        <v>45964</v>
      </c>
      <c r="I248" s="182">
        <v>391311</v>
      </c>
      <c r="J248" s="182"/>
    </row>
    <row r="249" spans="1:10" x14ac:dyDescent="0.3">
      <c r="A249" t="s">
        <v>212</v>
      </c>
      <c r="B249" t="s">
        <v>542</v>
      </c>
      <c r="C249" s="182">
        <v>9761</v>
      </c>
      <c r="D249">
        <v>64</v>
      </c>
      <c r="E249">
        <v>0</v>
      </c>
      <c r="F249">
        <v>0</v>
      </c>
      <c r="G249">
        <v>968</v>
      </c>
      <c r="H249" s="182">
        <f t="shared" si="3"/>
        <v>1032</v>
      </c>
      <c r="I249" s="182">
        <v>10793</v>
      </c>
      <c r="J249" s="182"/>
    </row>
    <row r="250" spans="1:10" x14ac:dyDescent="0.3">
      <c r="A250" t="s">
        <v>110</v>
      </c>
      <c r="B250" t="s">
        <v>452</v>
      </c>
      <c r="C250" s="182">
        <v>9824</v>
      </c>
      <c r="D250" s="182">
        <v>1107</v>
      </c>
      <c r="E250">
        <v>0</v>
      </c>
      <c r="F250">
        <v>0</v>
      </c>
      <c r="G250" s="182">
        <v>0</v>
      </c>
      <c r="H250" s="182">
        <f t="shared" si="3"/>
        <v>1107</v>
      </c>
      <c r="I250" s="182">
        <v>10931</v>
      </c>
      <c r="J250" s="182"/>
    </row>
    <row r="251" spans="1:10" x14ac:dyDescent="0.3">
      <c r="A251" t="s">
        <v>224</v>
      </c>
      <c r="B251" t="s">
        <v>554</v>
      </c>
      <c r="C251" s="182">
        <v>886349</v>
      </c>
      <c r="D251">
        <v>6950</v>
      </c>
      <c r="E251">
        <v>20960</v>
      </c>
      <c r="F251">
        <v>0</v>
      </c>
      <c r="G251">
        <v>12796</v>
      </c>
      <c r="H251" s="182">
        <f t="shared" si="3"/>
        <v>40706</v>
      </c>
      <c r="I251" s="182">
        <v>927055</v>
      </c>
      <c r="J251" s="182"/>
    </row>
    <row r="252" spans="1:10" x14ac:dyDescent="0.3">
      <c r="A252" t="s">
        <v>116</v>
      </c>
      <c r="B252" t="s">
        <v>458</v>
      </c>
      <c r="C252" s="182">
        <v>554543</v>
      </c>
      <c r="D252">
        <v>407</v>
      </c>
      <c r="E252" s="182">
        <v>12954</v>
      </c>
      <c r="F252">
        <v>0</v>
      </c>
      <c r="G252" s="182">
        <v>3876</v>
      </c>
      <c r="H252" s="182">
        <f t="shared" si="3"/>
        <v>17237</v>
      </c>
      <c r="I252" s="182">
        <v>571780</v>
      </c>
      <c r="J252" s="182"/>
    </row>
    <row r="253" spans="1:10" x14ac:dyDescent="0.3">
      <c r="A253" t="s">
        <v>76</v>
      </c>
      <c r="B253" t="s">
        <v>419</v>
      </c>
      <c r="C253">
        <v>57729</v>
      </c>
      <c r="D253">
        <v>4712</v>
      </c>
      <c r="E253">
        <v>9399</v>
      </c>
      <c r="F253">
        <v>0</v>
      </c>
      <c r="G253">
        <v>0</v>
      </c>
      <c r="H253" s="182">
        <f t="shared" si="3"/>
        <v>14111</v>
      </c>
      <c r="I253">
        <v>71840</v>
      </c>
      <c r="J253" s="182"/>
    </row>
    <row r="254" spans="1:10" x14ac:dyDescent="0.3">
      <c r="A254" t="s">
        <v>805</v>
      </c>
      <c r="B254" t="s">
        <v>783</v>
      </c>
      <c r="C254" s="182">
        <v>0</v>
      </c>
      <c r="D254">
        <v>0</v>
      </c>
      <c r="E254" s="182">
        <v>0</v>
      </c>
      <c r="F254">
        <v>0</v>
      </c>
      <c r="G254" s="182">
        <v>0</v>
      </c>
      <c r="H254" s="182">
        <f t="shared" si="3"/>
        <v>0</v>
      </c>
      <c r="I254" s="182">
        <v>0</v>
      </c>
      <c r="J254" s="182"/>
    </row>
    <row r="255" spans="1:10" x14ac:dyDescent="0.3">
      <c r="A255" t="s">
        <v>180</v>
      </c>
      <c r="B255" t="s">
        <v>519</v>
      </c>
      <c r="C255" s="182">
        <v>46079</v>
      </c>
      <c r="D255" s="182">
        <v>783</v>
      </c>
      <c r="E255" s="182">
        <v>9034</v>
      </c>
      <c r="F255">
        <v>0</v>
      </c>
      <c r="G255">
        <v>1728</v>
      </c>
      <c r="H255" s="182">
        <f t="shared" si="3"/>
        <v>11545</v>
      </c>
      <c r="I255" s="182">
        <v>57624</v>
      </c>
      <c r="J255" s="182"/>
    </row>
    <row r="256" spans="1:10" x14ac:dyDescent="0.3">
      <c r="A256" t="s">
        <v>126</v>
      </c>
      <c r="B256" t="s">
        <v>467</v>
      </c>
      <c r="C256" s="182">
        <v>1158238</v>
      </c>
      <c r="D256">
        <v>37285</v>
      </c>
      <c r="E256" s="182">
        <v>0</v>
      </c>
      <c r="F256">
        <v>0</v>
      </c>
      <c r="G256">
        <v>0</v>
      </c>
      <c r="H256" s="182">
        <f t="shared" si="3"/>
        <v>37285</v>
      </c>
      <c r="I256" s="182">
        <v>1195523</v>
      </c>
      <c r="J256" s="182"/>
    </row>
    <row r="257" spans="1:10" x14ac:dyDescent="0.3">
      <c r="A257" t="s">
        <v>97</v>
      </c>
      <c r="B257" t="s">
        <v>439</v>
      </c>
      <c r="C257" s="182">
        <v>188919</v>
      </c>
      <c r="D257">
        <v>0</v>
      </c>
      <c r="E257">
        <v>11923</v>
      </c>
      <c r="F257">
        <v>0</v>
      </c>
      <c r="G257">
        <v>0</v>
      </c>
      <c r="H257" s="182">
        <f t="shared" si="3"/>
        <v>11923</v>
      </c>
      <c r="I257" s="182">
        <v>200842</v>
      </c>
      <c r="J257" s="182"/>
    </row>
    <row r="258" spans="1:10" x14ac:dyDescent="0.3">
      <c r="A258" t="s">
        <v>163</v>
      </c>
      <c r="B258" t="s">
        <v>503</v>
      </c>
      <c r="C258">
        <v>14203</v>
      </c>
      <c r="D258">
        <v>299</v>
      </c>
      <c r="E258">
        <v>0</v>
      </c>
      <c r="F258">
        <v>0</v>
      </c>
      <c r="G258">
        <v>0</v>
      </c>
      <c r="H258" s="182">
        <f t="shared" ref="H258:H321" si="4">D258+E258+F258+G258</f>
        <v>299</v>
      </c>
      <c r="I258">
        <v>14502</v>
      </c>
      <c r="J258" s="182"/>
    </row>
    <row r="259" spans="1:10" x14ac:dyDescent="0.3">
      <c r="A259" t="s">
        <v>230</v>
      </c>
      <c r="B259" t="s">
        <v>559</v>
      </c>
      <c r="C259" s="182">
        <v>1833980</v>
      </c>
      <c r="D259" s="182">
        <v>143545</v>
      </c>
      <c r="E259">
        <v>0</v>
      </c>
      <c r="F259">
        <v>0</v>
      </c>
      <c r="G259">
        <v>23768</v>
      </c>
      <c r="H259" s="182">
        <f t="shared" si="4"/>
        <v>167313</v>
      </c>
      <c r="I259" s="182">
        <v>2001293</v>
      </c>
      <c r="J259" s="182"/>
    </row>
    <row r="260" spans="1:10" x14ac:dyDescent="0.3">
      <c r="A260" t="s">
        <v>640</v>
      </c>
      <c r="B260" t="s">
        <v>784</v>
      </c>
      <c r="C260" s="182">
        <v>0</v>
      </c>
      <c r="D260">
        <v>0</v>
      </c>
      <c r="E260" s="182">
        <v>0</v>
      </c>
      <c r="F260">
        <v>0</v>
      </c>
      <c r="G260">
        <v>0</v>
      </c>
      <c r="H260" s="182">
        <f t="shared" si="4"/>
        <v>0</v>
      </c>
      <c r="I260" s="182">
        <v>0</v>
      </c>
      <c r="J260" s="182"/>
    </row>
    <row r="261" spans="1:10" x14ac:dyDescent="0.3">
      <c r="A261" t="s">
        <v>155</v>
      </c>
      <c r="B261" t="s">
        <v>496</v>
      </c>
      <c r="C261" s="182">
        <v>23760</v>
      </c>
      <c r="D261">
        <v>18</v>
      </c>
      <c r="E261" s="182">
        <v>15799</v>
      </c>
      <c r="F261">
        <v>0</v>
      </c>
      <c r="G261">
        <v>26</v>
      </c>
      <c r="H261" s="182">
        <f t="shared" si="4"/>
        <v>15843</v>
      </c>
      <c r="I261" s="182">
        <v>39603</v>
      </c>
      <c r="J261" s="182"/>
    </row>
    <row r="262" spans="1:10" x14ac:dyDescent="0.3">
      <c r="A262" t="s">
        <v>290</v>
      </c>
      <c r="B262" t="s">
        <v>785</v>
      </c>
      <c r="C262" s="182">
        <v>72243</v>
      </c>
      <c r="D262">
        <v>156</v>
      </c>
      <c r="E262" s="182">
        <v>22525</v>
      </c>
      <c r="F262">
        <v>0</v>
      </c>
      <c r="G262" s="182">
        <v>0</v>
      </c>
      <c r="H262" s="182">
        <f t="shared" si="4"/>
        <v>22681</v>
      </c>
      <c r="I262" s="182">
        <v>94924</v>
      </c>
      <c r="J262" s="182"/>
    </row>
    <row r="263" spans="1:10" x14ac:dyDescent="0.3">
      <c r="A263" t="s">
        <v>229</v>
      </c>
      <c r="B263" t="s">
        <v>722</v>
      </c>
      <c r="C263" s="182">
        <v>776193</v>
      </c>
      <c r="D263">
        <v>1414</v>
      </c>
      <c r="E263">
        <v>14588</v>
      </c>
      <c r="F263">
        <v>725</v>
      </c>
      <c r="G263">
        <v>5820</v>
      </c>
      <c r="H263" s="182">
        <f t="shared" si="4"/>
        <v>22547</v>
      </c>
      <c r="I263" s="182">
        <v>798740</v>
      </c>
      <c r="J263" s="182"/>
    </row>
    <row r="264" spans="1:10" x14ac:dyDescent="0.3">
      <c r="A264" t="s">
        <v>69</v>
      </c>
      <c r="B264" t="s">
        <v>413</v>
      </c>
      <c r="C264">
        <v>44244</v>
      </c>
      <c r="D264">
        <v>0</v>
      </c>
      <c r="E264">
        <v>0</v>
      </c>
      <c r="F264">
        <v>0</v>
      </c>
      <c r="G264">
        <v>0</v>
      </c>
      <c r="H264" s="182">
        <f t="shared" si="4"/>
        <v>0</v>
      </c>
      <c r="I264">
        <v>44244</v>
      </c>
      <c r="J264" s="182"/>
    </row>
    <row r="265" spans="1:10" x14ac:dyDescent="0.3">
      <c r="A265" t="s">
        <v>49</v>
      </c>
      <c r="B265" t="s">
        <v>393</v>
      </c>
      <c r="C265">
        <v>0</v>
      </c>
      <c r="D265">
        <v>0</v>
      </c>
      <c r="E265">
        <v>0</v>
      </c>
      <c r="F265">
        <v>0</v>
      </c>
      <c r="G265">
        <v>0</v>
      </c>
      <c r="H265" s="182">
        <f t="shared" si="4"/>
        <v>0</v>
      </c>
      <c r="I265">
        <v>0</v>
      </c>
      <c r="J265" s="182"/>
    </row>
    <row r="266" spans="1:10" x14ac:dyDescent="0.3">
      <c r="A266" t="s">
        <v>187</v>
      </c>
      <c r="B266" t="s">
        <v>786</v>
      </c>
      <c r="C266" s="182">
        <v>414289</v>
      </c>
      <c r="D266">
        <v>10161</v>
      </c>
      <c r="E266">
        <v>13401</v>
      </c>
      <c r="F266">
        <v>0</v>
      </c>
      <c r="G266">
        <v>0</v>
      </c>
      <c r="H266" s="182">
        <f t="shared" si="4"/>
        <v>23562</v>
      </c>
      <c r="I266" s="182">
        <v>437851</v>
      </c>
      <c r="J266" s="182"/>
    </row>
    <row r="267" spans="1:10" x14ac:dyDescent="0.3">
      <c r="A267" t="s">
        <v>286</v>
      </c>
      <c r="B267" t="s">
        <v>608</v>
      </c>
      <c r="C267" s="182">
        <v>18740</v>
      </c>
      <c r="D267">
        <v>0</v>
      </c>
      <c r="E267" s="182">
        <v>323</v>
      </c>
      <c r="F267">
        <v>0</v>
      </c>
      <c r="G267">
        <v>0</v>
      </c>
      <c r="H267" s="182">
        <f t="shared" si="4"/>
        <v>323</v>
      </c>
      <c r="I267" s="182">
        <v>19063</v>
      </c>
      <c r="J267" s="182"/>
    </row>
    <row r="268" spans="1:10" x14ac:dyDescent="0.3">
      <c r="A268" t="s">
        <v>215</v>
      </c>
      <c r="B268" t="s">
        <v>545</v>
      </c>
      <c r="C268" s="182">
        <v>157803</v>
      </c>
      <c r="D268" s="182">
        <v>2507</v>
      </c>
      <c r="E268">
        <v>23800</v>
      </c>
      <c r="F268">
        <v>0</v>
      </c>
      <c r="G268">
        <v>0</v>
      </c>
      <c r="H268" s="182">
        <f t="shared" si="4"/>
        <v>26307</v>
      </c>
      <c r="I268" s="182">
        <v>184110</v>
      </c>
      <c r="J268" s="182"/>
    </row>
    <row r="269" spans="1:10" x14ac:dyDescent="0.3">
      <c r="A269" t="s">
        <v>226</v>
      </c>
      <c r="B269" t="s">
        <v>556</v>
      </c>
      <c r="C269">
        <v>43584</v>
      </c>
      <c r="D269">
        <v>0</v>
      </c>
      <c r="E269">
        <v>2559</v>
      </c>
      <c r="F269">
        <v>0</v>
      </c>
      <c r="G269">
        <v>0</v>
      </c>
      <c r="H269" s="182">
        <f t="shared" si="4"/>
        <v>2559</v>
      </c>
      <c r="I269">
        <v>46143</v>
      </c>
      <c r="J269" s="182"/>
    </row>
    <row r="270" spans="1:10" x14ac:dyDescent="0.3">
      <c r="A270" t="s">
        <v>645</v>
      </c>
      <c r="B270" t="s">
        <v>787</v>
      </c>
      <c r="C270">
        <v>0</v>
      </c>
      <c r="D270">
        <v>0</v>
      </c>
      <c r="E270">
        <v>0</v>
      </c>
      <c r="F270">
        <v>0</v>
      </c>
      <c r="G270">
        <v>0</v>
      </c>
      <c r="H270" s="182">
        <f t="shared" si="4"/>
        <v>0</v>
      </c>
      <c r="I270">
        <v>0</v>
      </c>
      <c r="J270" s="182"/>
    </row>
    <row r="271" spans="1:10" x14ac:dyDescent="0.3">
      <c r="A271" t="s">
        <v>641</v>
      </c>
      <c r="B271" t="s">
        <v>788</v>
      </c>
      <c r="C271">
        <v>0</v>
      </c>
      <c r="D271">
        <v>0</v>
      </c>
      <c r="E271">
        <v>0</v>
      </c>
      <c r="F271">
        <v>0</v>
      </c>
      <c r="G271">
        <v>0</v>
      </c>
      <c r="H271" s="182">
        <f t="shared" si="4"/>
        <v>0</v>
      </c>
      <c r="I271">
        <v>0</v>
      </c>
      <c r="J271" s="182"/>
    </row>
    <row r="272" spans="1:10" x14ac:dyDescent="0.3">
      <c r="A272" t="s">
        <v>642</v>
      </c>
      <c r="B272" t="s">
        <v>789</v>
      </c>
      <c r="C272">
        <v>0</v>
      </c>
      <c r="D272">
        <v>0</v>
      </c>
      <c r="E272">
        <v>0</v>
      </c>
      <c r="F272">
        <v>0</v>
      </c>
      <c r="G272">
        <v>0</v>
      </c>
      <c r="H272" s="182">
        <f t="shared" si="4"/>
        <v>0</v>
      </c>
      <c r="I272">
        <v>0</v>
      </c>
      <c r="J272" s="182"/>
    </row>
    <row r="273" spans="1:10" x14ac:dyDescent="0.3">
      <c r="A273" t="s">
        <v>250</v>
      </c>
      <c r="B273" t="s">
        <v>577</v>
      </c>
      <c r="C273" s="182">
        <v>0</v>
      </c>
      <c r="D273" s="182">
        <v>0</v>
      </c>
      <c r="E273">
        <v>0</v>
      </c>
      <c r="F273">
        <v>0</v>
      </c>
      <c r="G273">
        <v>0</v>
      </c>
      <c r="H273" s="182">
        <f t="shared" si="4"/>
        <v>0</v>
      </c>
      <c r="I273" s="182">
        <v>0</v>
      </c>
      <c r="J273" s="182"/>
    </row>
    <row r="274" spans="1:10" x14ac:dyDescent="0.3">
      <c r="A274" t="s">
        <v>192</v>
      </c>
      <c r="B274" t="s">
        <v>790</v>
      </c>
      <c r="C274" s="182">
        <v>604681</v>
      </c>
      <c r="D274" s="182">
        <v>15217</v>
      </c>
      <c r="E274">
        <v>0</v>
      </c>
      <c r="F274">
        <v>0</v>
      </c>
      <c r="G274">
        <v>8992</v>
      </c>
      <c r="H274" s="182">
        <f t="shared" si="4"/>
        <v>24209</v>
      </c>
      <c r="I274" s="182">
        <v>628890</v>
      </c>
      <c r="J274" s="182"/>
    </row>
    <row r="275" spans="1:10" x14ac:dyDescent="0.3">
      <c r="A275" t="s">
        <v>299</v>
      </c>
      <c r="B275" t="s">
        <v>619</v>
      </c>
      <c r="C275">
        <v>348666</v>
      </c>
      <c r="D275">
        <v>41426</v>
      </c>
      <c r="E275">
        <v>9645</v>
      </c>
      <c r="F275">
        <v>0</v>
      </c>
      <c r="G275">
        <v>0</v>
      </c>
      <c r="H275" s="182">
        <f t="shared" si="4"/>
        <v>51071</v>
      </c>
      <c r="I275">
        <v>399737</v>
      </c>
      <c r="J275" s="182"/>
    </row>
    <row r="276" spans="1:10" x14ac:dyDescent="0.3">
      <c r="A276" t="s">
        <v>633</v>
      </c>
      <c r="B276" t="s">
        <v>791</v>
      </c>
      <c r="C276" s="182">
        <v>0</v>
      </c>
      <c r="D276">
        <v>0</v>
      </c>
      <c r="E276" s="182">
        <v>0</v>
      </c>
      <c r="F276">
        <v>0</v>
      </c>
      <c r="G276" s="182">
        <v>0</v>
      </c>
      <c r="H276" s="182">
        <f t="shared" si="4"/>
        <v>0</v>
      </c>
      <c r="I276" s="182">
        <v>0</v>
      </c>
      <c r="J276" s="182"/>
    </row>
    <row r="277" spans="1:10" x14ac:dyDescent="0.3">
      <c r="A277" t="s">
        <v>189</v>
      </c>
      <c r="B277" t="s">
        <v>526</v>
      </c>
      <c r="C277" s="182">
        <v>1866157</v>
      </c>
      <c r="D277">
        <v>11922</v>
      </c>
      <c r="E277" s="182">
        <v>18182</v>
      </c>
      <c r="F277">
        <v>0</v>
      </c>
      <c r="G277">
        <v>45599</v>
      </c>
      <c r="H277" s="182">
        <f t="shared" si="4"/>
        <v>75703</v>
      </c>
      <c r="I277" s="182">
        <v>1941860</v>
      </c>
      <c r="J277" s="182"/>
    </row>
    <row r="278" spans="1:10" x14ac:dyDescent="0.3">
      <c r="A278" t="s">
        <v>88</v>
      </c>
      <c r="B278" t="s">
        <v>430</v>
      </c>
      <c r="C278" s="182">
        <v>6565</v>
      </c>
      <c r="D278" s="182">
        <v>70</v>
      </c>
      <c r="E278" s="182">
        <v>1498</v>
      </c>
      <c r="F278">
        <v>0</v>
      </c>
      <c r="G278">
        <v>0</v>
      </c>
      <c r="H278" s="182">
        <f t="shared" si="4"/>
        <v>1568</v>
      </c>
      <c r="I278" s="182">
        <v>8133</v>
      </c>
      <c r="J278" s="182"/>
    </row>
    <row r="279" spans="1:10" x14ac:dyDescent="0.3">
      <c r="A279" t="s">
        <v>115</v>
      </c>
      <c r="B279" t="s">
        <v>457</v>
      </c>
      <c r="C279" s="182">
        <v>576642</v>
      </c>
      <c r="D279">
        <v>11991</v>
      </c>
      <c r="E279" s="182">
        <v>45249</v>
      </c>
      <c r="F279">
        <v>0</v>
      </c>
      <c r="G279">
        <v>0</v>
      </c>
      <c r="H279" s="182">
        <f t="shared" si="4"/>
        <v>57240</v>
      </c>
      <c r="I279" s="182">
        <v>633882</v>
      </c>
      <c r="J279" s="182"/>
    </row>
    <row r="280" spans="1:10" x14ac:dyDescent="0.3">
      <c r="A280" t="s">
        <v>281</v>
      </c>
      <c r="B280" t="s">
        <v>603</v>
      </c>
      <c r="C280" s="182">
        <v>24059</v>
      </c>
      <c r="D280">
        <v>447</v>
      </c>
      <c r="E280" s="182">
        <v>16634</v>
      </c>
      <c r="F280">
        <v>0</v>
      </c>
      <c r="G280" s="182">
        <v>2497</v>
      </c>
      <c r="H280" s="182">
        <f t="shared" si="4"/>
        <v>19578</v>
      </c>
      <c r="I280" s="182">
        <v>43637</v>
      </c>
      <c r="J280" s="182"/>
    </row>
    <row r="281" spans="1:10" x14ac:dyDescent="0.3">
      <c r="A281" t="s">
        <v>263</v>
      </c>
      <c r="B281" t="s">
        <v>588</v>
      </c>
      <c r="C281" s="182">
        <v>164651</v>
      </c>
      <c r="D281">
        <v>5122</v>
      </c>
      <c r="E281">
        <v>8563</v>
      </c>
      <c r="F281">
        <v>0</v>
      </c>
      <c r="G281">
        <v>0</v>
      </c>
      <c r="H281" s="182">
        <f t="shared" si="4"/>
        <v>13685</v>
      </c>
      <c r="I281" s="182">
        <v>178336</v>
      </c>
      <c r="J281" s="182"/>
    </row>
    <row r="282" spans="1:10" x14ac:dyDescent="0.3">
      <c r="A282" t="s">
        <v>128</v>
      </c>
      <c r="B282" t="s">
        <v>470</v>
      </c>
      <c r="C282" s="182">
        <v>29719</v>
      </c>
      <c r="D282">
        <v>2286</v>
      </c>
      <c r="E282" s="182">
        <v>1024</v>
      </c>
      <c r="F282">
        <v>0</v>
      </c>
      <c r="G282">
        <v>1311</v>
      </c>
      <c r="H282" s="182">
        <f t="shared" si="4"/>
        <v>4621</v>
      </c>
      <c r="I282" s="182">
        <v>34340</v>
      </c>
      <c r="J282" s="182"/>
    </row>
    <row r="283" spans="1:10" x14ac:dyDescent="0.3">
      <c r="A283" t="s">
        <v>149</v>
      </c>
      <c r="B283" t="s">
        <v>490</v>
      </c>
      <c r="C283" s="182">
        <v>122455</v>
      </c>
      <c r="D283">
        <v>282</v>
      </c>
      <c r="E283" s="182">
        <v>9288</v>
      </c>
      <c r="F283">
        <v>0</v>
      </c>
      <c r="G283" s="182">
        <v>0</v>
      </c>
      <c r="H283" s="182">
        <f t="shared" si="4"/>
        <v>9570</v>
      </c>
      <c r="I283" s="182">
        <v>132025</v>
      </c>
      <c r="J283" s="182"/>
    </row>
    <row r="284" spans="1:10" x14ac:dyDescent="0.3">
      <c r="A284" t="s">
        <v>176</v>
      </c>
      <c r="B284" t="s">
        <v>515</v>
      </c>
      <c r="C284" s="182">
        <v>176133</v>
      </c>
      <c r="D284" s="182">
        <v>3231</v>
      </c>
      <c r="E284" s="182">
        <v>19886</v>
      </c>
      <c r="F284">
        <v>0</v>
      </c>
      <c r="G284">
        <v>12125</v>
      </c>
      <c r="H284" s="182">
        <f t="shared" si="4"/>
        <v>35242</v>
      </c>
      <c r="I284" s="182">
        <v>211375</v>
      </c>
      <c r="J284" s="182"/>
    </row>
    <row r="285" spans="1:10" x14ac:dyDescent="0.3">
      <c r="A285" t="s">
        <v>300</v>
      </c>
      <c r="B285" t="s">
        <v>620</v>
      </c>
      <c r="C285" s="182">
        <v>137252</v>
      </c>
      <c r="D285">
        <v>15792</v>
      </c>
      <c r="E285" s="182">
        <v>24537</v>
      </c>
      <c r="F285">
        <v>0</v>
      </c>
      <c r="G285">
        <v>750</v>
      </c>
      <c r="H285" s="182">
        <f t="shared" si="4"/>
        <v>41079</v>
      </c>
      <c r="I285" s="182">
        <v>178331</v>
      </c>
      <c r="J285" s="182"/>
    </row>
    <row r="286" spans="1:10" x14ac:dyDescent="0.3">
      <c r="A286" t="s">
        <v>268</v>
      </c>
      <c r="B286" t="s">
        <v>593</v>
      </c>
      <c r="C286" s="182">
        <v>28428</v>
      </c>
      <c r="D286">
        <v>0</v>
      </c>
      <c r="E286" s="182">
        <v>7312</v>
      </c>
      <c r="F286">
        <v>0</v>
      </c>
      <c r="G286">
        <v>0</v>
      </c>
      <c r="H286" s="182">
        <f t="shared" si="4"/>
        <v>7312</v>
      </c>
      <c r="I286" s="182">
        <v>35740</v>
      </c>
      <c r="J286" s="182"/>
    </row>
    <row r="287" spans="1:10" x14ac:dyDescent="0.3">
      <c r="A287" t="s">
        <v>51</v>
      </c>
      <c r="B287" t="s">
        <v>395</v>
      </c>
      <c r="C287" s="182">
        <v>64398</v>
      </c>
      <c r="D287">
        <v>400</v>
      </c>
      <c r="E287" s="182">
        <v>6358</v>
      </c>
      <c r="F287">
        <v>0</v>
      </c>
      <c r="G287">
        <v>0</v>
      </c>
      <c r="H287" s="182">
        <f t="shared" si="4"/>
        <v>6758</v>
      </c>
      <c r="I287" s="182">
        <v>71156</v>
      </c>
      <c r="J287" s="182"/>
    </row>
    <row r="288" spans="1:10" x14ac:dyDescent="0.3">
      <c r="A288" t="s">
        <v>135</v>
      </c>
      <c r="B288" t="s">
        <v>476</v>
      </c>
      <c r="C288" s="182">
        <v>22903</v>
      </c>
      <c r="D288">
        <v>445</v>
      </c>
      <c r="E288">
        <v>6879</v>
      </c>
      <c r="F288">
        <v>0</v>
      </c>
      <c r="G288" s="182">
        <v>0</v>
      </c>
      <c r="H288" s="182">
        <f t="shared" si="4"/>
        <v>7324</v>
      </c>
      <c r="I288" s="182">
        <v>30227</v>
      </c>
      <c r="J288" s="182"/>
    </row>
    <row r="289" spans="1:10" x14ac:dyDescent="0.3">
      <c r="A289" t="s">
        <v>112</v>
      </c>
      <c r="B289" t="s">
        <v>454</v>
      </c>
      <c r="C289" s="182">
        <v>47045</v>
      </c>
      <c r="D289">
        <v>605</v>
      </c>
      <c r="E289" s="182">
        <v>654</v>
      </c>
      <c r="F289">
        <v>0</v>
      </c>
      <c r="G289" s="182">
        <v>3290</v>
      </c>
      <c r="H289" s="182">
        <f t="shared" si="4"/>
        <v>4549</v>
      </c>
      <c r="I289" s="182">
        <v>51594</v>
      </c>
      <c r="J289" s="182"/>
    </row>
    <row r="290" spans="1:10" x14ac:dyDescent="0.3">
      <c r="A290" t="s">
        <v>258</v>
      </c>
      <c r="B290" t="s">
        <v>583</v>
      </c>
      <c r="C290" s="182">
        <v>616118</v>
      </c>
      <c r="D290">
        <v>3688</v>
      </c>
      <c r="E290">
        <v>24559</v>
      </c>
      <c r="F290">
        <v>0</v>
      </c>
      <c r="G290" s="182">
        <v>5470</v>
      </c>
      <c r="H290" s="182">
        <f t="shared" si="4"/>
        <v>33717</v>
      </c>
      <c r="I290" s="182">
        <v>649835</v>
      </c>
      <c r="J290" s="182"/>
    </row>
    <row r="291" spans="1:10" x14ac:dyDescent="0.3">
      <c r="A291" t="s">
        <v>292</v>
      </c>
      <c r="B291" t="s">
        <v>613</v>
      </c>
      <c r="C291" s="182">
        <v>7769</v>
      </c>
      <c r="D291" s="182">
        <v>791</v>
      </c>
      <c r="E291">
        <v>1379</v>
      </c>
      <c r="F291">
        <v>0</v>
      </c>
      <c r="G291" s="182">
        <v>201</v>
      </c>
      <c r="H291" s="182">
        <f t="shared" si="4"/>
        <v>2371</v>
      </c>
      <c r="I291" s="182">
        <v>10140</v>
      </c>
      <c r="J291" s="182"/>
    </row>
    <row r="292" spans="1:10" x14ac:dyDescent="0.3">
      <c r="A292" t="s">
        <v>191</v>
      </c>
      <c r="B292" t="s">
        <v>528</v>
      </c>
      <c r="C292" s="182">
        <v>239703</v>
      </c>
      <c r="D292">
        <v>14554</v>
      </c>
      <c r="E292">
        <v>11945</v>
      </c>
      <c r="F292">
        <v>0</v>
      </c>
      <c r="G292">
        <v>2715</v>
      </c>
      <c r="H292" s="182">
        <f t="shared" si="4"/>
        <v>29214</v>
      </c>
      <c r="I292" s="182">
        <v>268917</v>
      </c>
      <c r="J292" s="182"/>
    </row>
    <row r="293" spans="1:10" x14ac:dyDescent="0.3">
      <c r="A293" t="s">
        <v>247</v>
      </c>
      <c r="B293" t="s">
        <v>574</v>
      </c>
      <c r="C293" s="182">
        <v>210423</v>
      </c>
      <c r="D293">
        <v>4596</v>
      </c>
      <c r="E293" s="182">
        <v>0</v>
      </c>
      <c r="F293">
        <v>0</v>
      </c>
      <c r="G293">
        <v>0</v>
      </c>
      <c r="H293" s="182">
        <f t="shared" si="4"/>
        <v>4596</v>
      </c>
      <c r="I293" s="182">
        <v>215019</v>
      </c>
      <c r="J293" s="182"/>
    </row>
    <row r="294" spans="1:10" x14ac:dyDescent="0.3">
      <c r="A294" t="s">
        <v>39</v>
      </c>
      <c r="B294" t="s">
        <v>385</v>
      </c>
      <c r="C294" s="182">
        <v>2822470</v>
      </c>
      <c r="D294">
        <v>19774</v>
      </c>
      <c r="E294">
        <v>56671</v>
      </c>
      <c r="F294">
        <v>0</v>
      </c>
      <c r="G294">
        <v>0</v>
      </c>
      <c r="H294" s="182">
        <f t="shared" si="4"/>
        <v>76445</v>
      </c>
      <c r="I294" s="182">
        <v>2898915</v>
      </c>
      <c r="J294" s="182"/>
    </row>
    <row r="295" spans="1:10" x14ac:dyDescent="0.3">
      <c r="A295" t="s">
        <v>108</v>
      </c>
      <c r="B295" t="s">
        <v>450</v>
      </c>
      <c r="C295">
        <v>143411</v>
      </c>
      <c r="D295">
        <v>979</v>
      </c>
      <c r="E295">
        <v>553</v>
      </c>
      <c r="F295">
        <v>0</v>
      </c>
      <c r="G295">
        <v>863</v>
      </c>
      <c r="H295" s="182">
        <f t="shared" si="4"/>
        <v>2395</v>
      </c>
      <c r="I295">
        <v>145806</v>
      </c>
      <c r="J295" s="182"/>
    </row>
    <row r="296" spans="1:10" x14ac:dyDescent="0.3">
      <c r="A296" t="s">
        <v>647</v>
      </c>
      <c r="B296" t="s">
        <v>792</v>
      </c>
      <c r="C296" s="182">
        <v>0</v>
      </c>
      <c r="D296" s="182">
        <v>0</v>
      </c>
      <c r="E296" s="182">
        <v>0</v>
      </c>
      <c r="F296">
        <v>0</v>
      </c>
      <c r="G296">
        <v>0</v>
      </c>
      <c r="H296" s="182">
        <f t="shared" si="4"/>
        <v>0</v>
      </c>
      <c r="I296" s="182">
        <v>0</v>
      </c>
      <c r="J296" s="182"/>
    </row>
    <row r="297" spans="1:10" x14ac:dyDescent="0.3">
      <c r="A297" t="s">
        <v>264</v>
      </c>
      <c r="B297" t="s">
        <v>589</v>
      </c>
      <c r="C297" s="182">
        <v>54912</v>
      </c>
      <c r="D297">
        <v>3976</v>
      </c>
      <c r="E297">
        <v>10606</v>
      </c>
      <c r="F297">
        <v>0</v>
      </c>
      <c r="G297">
        <v>0</v>
      </c>
      <c r="H297" s="182">
        <f t="shared" si="4"/>
        <v>14582</v>
      </c>
      <c r="I297" s="182">
        <v>69494</v>
      </c>
      <c r="J297" s="182"/>
    </row>
    <row r="298" spans="1:10" x14ac:dyDescent="0.3">
      <c r="A298" t="s">
        <v>72</v>
      </c>
      <c r="B298" t="s">
        <v>416</v>
      </c>
      <c r="C298" s="182">
        <v>156195</v>
      </c>
      <c r="D298">
        <v>5993</v>
      </c>
      <c r="E298">
        <v>9212</v>
      </c>
      <c r="F298">
        <v>0</v>
      </c>
      <c r="G298">
        <v>21235</v>
      </c>
      <c r="H298" s="182">
        <f t="shared" si="4"/>
        <v>36440</v>
      </c>
      <c r="I298" s="182">
        <v>192635</v>
      </c>
      <c r="J298" s="182"/>
    </row>
    <row r="299" spans="1:10" x14ac:dyDescent="0.3">
      <c r="A299" t="s">
        <v>270</v>
      </c>
      <c r="B299" t="s">
        <v>594</v>
      </c>
      <c r="C299" s="182">
        <v>20413</v>
      </c>
      <c r="D299">
        <v>622</v>
      </c>
      <c r="E299" s="182">
        <v>4057</v>
      </c>
      <c r="F299">
        <v>0</v>
      </c>
      <c r="G299">
        <v>0</v>
      </c>
      <c r="H299" s="182">
        <f t="shared" si="4"/>
        <v>4679</v>
      </c>
      <c r="I299" s="182">
        <v>25092</v>
      </c>
      <c r="J299" s="182"/>
    </row>
    <row r="300" spans="1:10" x14ac:dyDescent="0.3">
      <c r="A300" t="s">
        <v>266</v>
      </c>
      <c r="B300" t="s">
        <v>591</v>
      </c>
      <c r="C300" s="182">
        <v>309110</v>
      </c>
      <c r="D300" s="182">
        <v>9267</v>
      </c>
      <c r="E300" s="182">
        <v>54098</v>
      </c>
      <c r="F300">
        <v>0</v>
      </c>
      <c r="G300" s="182">
        <v>7536</v>
      </c>
      <c r="H300" s="182">
        <f t="shared" si="4"/>
        <v>70901</v>
      </c>
      <c r="I300" s="182">
        <v>380011</v>
      </c>
      <c r="J300" s="182"/>
    </row>
    <row r="301" spans="1:10" x14ac:dyDescent="0.3">
      <c r="A301" t="s">
        <v>304</v>
      </c>
      <c r="B301" t="s">
        <v>624</v>
      </c>
      <c r="C301" s="182">
        <v>276369</v>
      </c>
      <c r="D301">
        <v>18524</v>
      </c>
      <c r="E301" s="182">
        <v>6812</v>
      </c>
      <c r="F301">
        <v>0</v>
      </c>
      <c r="G301">
        <v>6430</v>
      </c>
      <c r="H301" s="182">
        <f t="shared" si="4"/>
        <v>31766</v>
      </c>
      <c r="I301" s="182">
        <v>308135</v>
      </c>
      <c r="J301" s="182"/>
    </row>
    <row r="302" spans="1:10" x14ac:dyDescent="0.3">
      <c r="A302" t="s">
        <v>74</v>
      </c>
      <c r="B302" t="s">
        <v>418</v>
      </c>
      <c r="C302" s="182">
        <v>60265</v>
      </c>
      <c r="D302">
        <v>3497</v>
      </c>
      <c r="E302" s="182">
        <v>15166</v>
      </c>
      <c r="F302">
        <v>0</v>
      </c>
      <c r="G302" s="182">
        <v>2169</v>
      </c>
      <c r="H302" s="182">
        <f t="shared" si="4"/>
        <v>20832</v>
      </c>
      <c r="I302" s="182">
        <v>81097</v>
      </c>
      <c r="J302" s="182"/>
    </row>
    <row r="303" spans="1:10" x14ac:dyDescent="0.3">
      <c r="A303" t="s">
        <v>43</v>
      </c>
      <c r="B303" t="s">
        <v>388</v>
      </c>
      <c r="C303" s="182">
        <v>326215</v>
      </c>
      <c r="D303">
        <v>0</v>
      </c>
      <c r="E303">
        <v>26147</v>
      </c>
      <c r="F303">
        <v>0</v>
      </c>
      <c r="G303" s="182">
        <v>0</v>
      </c>
      <c r="H303" s="182">
        <f t="shared" si="4"/>
        <v>26147</v>
      </c>
      <c r="I303" s="182">
        <v>352362</v>
      </c>
      <c r="J303" s="182"/>
    </row>
    <row r="304" spans="1:10" x14ac:dyDescent="0.3">
      <c r="A304" t="s">
        <v>15</v>
      </c>
      <c r="B304" t="s">
        <v>361</v>
      </c>
      <c r="C304" s="182">
        <v>46657</v>
      </c>
      <c r="D304">
        <v>64</v>
      </c>
      <c r="E304" s="182">
        <v>6705</v>
      </c>
      <c r="F304">
        <v>0</v>
      </c>
      <c r="G304" s="182">
        <v>5278</v>
      </c>
      <c r="H304" s="182">
        <f t="shared" si="4"/>
        <v>12047</v>
      </c>
      <c r="I304" s="182">
        <v>58704</v>
      </c>
      <c r="J304" s="182"/>
    </row>
    <row r="305" spans="1:10" x14ac:dyDescent="0.3">
      <c r="A305" t="s">
        <v>61</v>
      </c>
      <c r="B305" t="s">
        <v>405</v>
      </c>
      <c r="C305" s="182">
        <v>43684</v>
      </c>
      <c r="D305">
        <v>1250</v>
      </c>
      <c r="E305" s="182">
        <v>20184</v>
      </c>
      <c r="F305">
        <v>0</v>
      </c>
      <c r="G305">
        <v>0</v>
      </c>
      <c r="H305" s="182">
        <f t="shared" si="4"/>
        <v>21434</v>
      </c>
      <c r="I305" s="182">
        <v>65118</v>
      </c>
      <c r="J305" s="182"/>
    </row>
    <row r="306" spans="1:10" x14ac:dyDescent="0.3">
      <c r="A306" t="s">
        <v>246</v>
      </c>
      <c r="B306" t="s">
        <v>573</v>
      </c>
      <c r="C306" s="182">
        <v>41247</v>
      </c>
      <c r="D306" s="182">
        <v>3829</v>
      </c>
      <c r="E306">
        <v>9901</v>
      </c>
      <c r="F306">
        <v>0</v>
      </c>
      <c r="G306" s="182">
        <v>101</v>
      </c>
      <c r="H306" s="182">
        <f t="shared" si="4"/>
        <v>13831</v>
      </c>
      <c r="I306" s="182">
        <v>55078</v>
      </c>
      <c r="J306" s="182"/>
    </row>
    <row r="307" spans="1:10" x14ac:dyDescent="0.3">
      <c r="A307" t="s">
        <v>33</v>
      </c>
      <c r="B307" t="s">
        <v>379</v>
      </c>
      <c r="C307" s="182">
        <v>345746</v>
      </c>
      <c r="D307">
        <v>10846</v>
      </c>
      <c r="E307">
        <v>20875</v>
      </c>
      <c r="F307">
        <v>0</v>
      </c>
      <c r="G307">
        <v>6576</v>
      </c>
      <c r="H307" s="182">
        <f t="shared" si="4"/>
        <v>38297</v>
      </c>
      <c r="I307" s="182">
        <v>384043</v>
      </c>
      <c r="J307" s="182"/>
    </row>
    <row r="308" spans="1:10" x14ac:dyDescent="0.3">
      <c r="A308" t="s">
        <v>241</v>
      </c>
      <c r="B308" t="s">
        <v>793</v>
      </c>
      <c r="C308" s="182">
        <v>138632</v>
      </c>
      <c r="D308" s="182">
        <v>6221</v>
      </c>
      <c r="E308" s="182">
        <v>12442</v>
      </c>
      <c r="F308">
        <v>0</v>
      </c>
      <c r="G308">
        <v>0</v>
      </c>
      <c r="H308" s="182">
        <f t="shared" si="4"/>
        <v>18663</v>
      </c>
      <c r="I308" s="182">
        <v>157295</v>
      </c>
      <c r="J308" s="182"/>
    </row>
    <row r="309" spans="1:10" x14ac:dyDescent="0.3">
      <c r="A309" t="s">
        <v>305</v>
      </c>
      <c r="B309" t="s">
        <v>794</v>
      </c>
      <c r="C309">
        <v>399254</v>
      </c>
      <c r="D309">
        <v>3684</v>
      </c>
      <c r="E309">
        <v>29269</v>
      </c>
      <c r="F309">
        <v>0</v>
      </c>
      <c r="G309">
        <v>0</v>
      </c>
      <c r="H309" s="182">
        <f t="shared" si="4"/>
        <v>32953</v>
      </c>
      <c r="I309">
        <v>432207</v>
      </c>
      <c r="J309" s="182"/>
    </row>
    <row r="310" spans="1:10" x14ac:dyDescent="0.3">
      <c r="A310" t="s">
        <v>665</v>
      </c>
      <c r="B310" t="s">
        <v>795</v>
      </c>
      <c r="C310" s="182">
        <v>0</v>
      </c>
      <c r="D310">
        <v>0</v>
      </c>
      <c r="E310" s="182">
        <v>0</v>
      </c>
      <c r="F310">
        <v>0</v>
      </c>
      <c r="G310" s="182">
        <v>0</v>
      </c>
      <c r="H310" s="182">
        <f t="shared" si="4"/>
        <v>0</v>
      </c>
      <c r="I310" s="182">
        <v>0</v>
      </c>
      <c r="J310" s="182"/>
    </row>
    <row r="311" spans="1:10" x14ac:dyDescent="0.3">
      <c r="A311" t="s">
        <v>153</v>
      </c>
      <c r="B311" t="s">
        <v>494</v>
      </c>
      <c r="C311" s="182">
        <v>77480</v>
      </c>
      <c r="D311" s="182">
        <v>354</v>
      </c>
      <c r="E311">
        <v>12634</v>
      </c>
      <c r="F311">
        <v>0</v>
      </c>
      <c r="G311">
        <v>1841</v>
      </c>
      <c r="H311" s="182">
        <f t="shared" si="4"/>
        <v>14829</v>
      </c>
      <c r="I311" s="182">
        <v>92309</v>
      </c>
      <c r="J311" s="182"/>
    </row>
    <row r="312" spans="1:10" x14ac:dyDescent="0.3">
      <c r="A312" t="s">
        <v>200</v>
      </c>
      <c r="B312" t="s">
        <v>535</v>
      </c>
      <c r="C312" s="182">
        <v>412734</v>
      </c>
      <c r="D312">
        <v>3571</v>
      </c>
      <c r="E312" s="182">
        <v>13541</v>
      </c>
      <c r="F312">
        <v>0</v>
      </c>
      <c r="G312">
        <v>0</v>
      </c>
      <c r="H312" s="182">
        <f t="shared" si="4"/>
        <v>17112</v>
      </c>
      <c r="I312" s="182">
        <v>429846</v>
      </c>
      <c r="J312" s="182"/>
    </row>
    <row r="313" spans="1:10" x14ac:dyDescent="0.3">
      <c r="A313" t="s">
        <v>140</v>
      </c>
      <c r="B313" t="s">
        <v>796</v>
      </c>
      <c r="C313">
        <v>88541</v>
      </c>
      <c r="D313">
        <v>955</v>
      </c>
      <c r="E313">
        <v>16392</v>
      </c>
      <c r="F313">
        <v>0</v>
      </c>
      <c r="G313">
        <v>5413</v>
      </c>
      <c r="H313" s="182">
        <f t="shared" si="4"/>
        <v>22760</v>
      </c>
      <c r="I313">
        <v>111301</v>
      </c>
      <c r="J313" s="182"/>
    </row>
    <row r="314" spans="1:10" x14ac:dyDescent="0.3">
      <c r="A314" t="s">
        <v>662</v>
      </c>
      <c r="B314" t="s">
        <v>797</v>
      </c>
      <c r="C314">
        <v>0</v>
      </c>
      <c r="D314">
        <v>0</v>
      </c>
      <c r="E314">
        <v>0</v>
      </c>
      <c r="F314">
        <v>0</v>
      </c>
      <c r="G314">
        <v>0</v>
      </c>
      <c r="H314" s="182">
        <f t="shared" si="4"/>
        <v>0</v>
      </c>
      <c r="I314">
        <v>0</v>
      </c>
      <c r="J314" s="182"/>
    </row>
    <row r="315" spans="1:10" x14ac:dyDescent="0.3">
      <c r="A315" t="s">
        <v>160</v>
      </c>
      <c r="B315" t="s">
        <v>500</v>
      </c>
      <c r="C315" s="182">
        <v>0</v>
      </c>
      <c r="D315">
        <v>0</v>
      </c>
      <c r="E315" s="182">
        <v>0</v>
      </c>
      <c r="F315">
        <v>0</v>
      </c>
      <c r="G315">
        <v>0</v>
      </c>
      <c r="H315" s="182">
        <f t="shared" si="4"/>
        <v>0</v>
      </c>
      <c r="I315" s="182">
        <v>0</v>
      </c>
      <c r="J315" s="182"/>
    </row>
    <row r="316" spans="1:10" x14ac:dyDescent="0.3">
      <c r="A316" t="s">
        <v>182</v>
      </c>
      <c r="B316" t="s">
        <v>520</v>
      </c>
      <c r="C316" s="182">
        <v>112352</v>
      </c>
      <c r="D316">
        <v>1734</v>
      </c>
      <c r="E316">
        <v>15789</v>
      </c>
      <c r="F316">
        <v>0</v>
      </c>
      <c r="G316">
        <v>0</v>
      </c>
      <c r="H316" s="182">
        <f t="shared" si="4"/>
        <v>17523</v>
      </c>
      <c r="I316" s="182">
        <v>129875</v>
      </c>
      <c r="J316" s="182"/>
    </row>
    <row r="317" spans="1:10" x14ac:dyDescent="0.3">
      <c r="A317" t="s">
        <v>80</v>
      </c>
      <c r="B317" t="s">
        <v>423</v>
      </c>
      <c r="C317" s="182">
        <v>53515</v>
      </c>
      <c r="D317">
        <v>96</v>
      </c>
      <c r="E317" s="182">
        <v>3517</v>
      </c>
      <c r="F317">
        <v>0</v>
      </c>
      <c r="G317">
        <v>576</v>
      </c>
      <c r="H317" s="182">
        <f t="shared" si="4"/>
        <v>4189</v>
      </c>
      <c r="I317" s="182">
        <v>57704</v>
      </c>
      <c r="J317" s="182"/>
    </row>
    <row r="318" spans="1:10" x14ac:dyDescent="0.3">
      <c r="A318" t="s">
        <v>147</v>
      </c>
      <c r="B318" t="s">
        <v>488</v>
      </c>
      <c r="C318" s="182">
        <v>76483</v>
      </c>
      <c r="D318">
        <v>1090</v>
      </c>
      <c r="E318" s="182">
        <v>7642</v>
      </c>
      <c r="F318">
        <v>0</v>
      </c>
      <c r="G318">
        <v>0</v>
      </c>
      <c r="H318" s="182">
        <f t="shared" si="4"/>
        <v>8732</v>
      </c>
      <c r="I318" s="182">
        <v>85215</v>
      </c>
      <c r="J318" s="182"/>
    </row>
    <row r="319" spans="1:10" x14ac:dyDescent="0.3">
      <c r="A319" t="s">
        <v>92</v>
      </c>
      <c r="B319" t="s">
        <v>434</v>
      </c>
      <c r="C319" s="182">
        <v>36325</v>
      </c>
      <c r="D319">
        <v>1124</v>
      </c>
      <c r="E319" s="182">
        <v>2206</v>
      </c>
      <c r="F319">
        <v>0</v>
      </c>
      <c r="G319" s="182">
        <v>0</v>
      </c>
      <c r="H319" s="182">
        <f t="shared" si="4"/>
        <v>3330</v>
      </c>
      <c r="I319" s="182">
        <v>39655</v>
      </c>
      <c r="J319" s="182"/>
    </row>
    <row r="320" spans="1:10" x14ac:dyDescent="0.3">
      <c r="A320" t="s">
        <v>132</v>
      </c>
      <c r="B320" t="s">
        <v>473</v>
      </c>
      <c r="C320" s="182">
        <v>7045</v>
      </c>
      <c r="D320">
        <v>2030</v>
      </c>
      <c r="E320" s="182">
        <v>13705</v>
      </c>
      <c r="F320" s="182">
        <v>0</v>
      </c>
      <c r="G320">
        <v>5046</v>
      </c>
      <c r="H320" s="182">
        <f t="shared" si="4"/>
        <v>20781</v>
      </c>
      <c r="I320" s="182">
        <v>27826</v>
      </c>
      <c r="J320" s="182"/>
    </row>
    <row r="321" spans="1:10" x14ac:dyDescent="0.3">
      <c r="A321" t="s">
        <v>54</v>
      </c>
      <c r="B321" t="s">
        <v>398</v>
      </c>
      <c r="C321" s="182">
        <v>966666</v>
      </c>
      <c r="D321">
        <v>0</v>
      </c>
      <c r="E321" s="182">
        <v>35649</v>
      </c>
      <c r="F321">
        <v>0</v>
      </c>
      <c r="G321" s="182">
        <v>0</v>
      </c>
      <c r="H321" s="182">
        <f t="shared" si="4"/>
        <v>35649</v>
      </c>
      <c r="I321" s="182">
        <v>1002315</v>
      </c>
      <c r="J321" s="182"/>
    </row>
    <row r="322" spans="1:10" x14ac:dyDescent="0.3">
      <c r="A322" t="s">
        <v>294</v>
      </c>
      <c r="B322" t="s">
        <v>615</v>
      </c>
      <c r="C322" s="182">
        <v>432341</v>
      </c>
      <c r="D322" s="182">
        <v>12234</v>
      </c>
      <c r="E322" s="182">
        <v>20120</v>
      </c>
      <c r="F322">
        <v>0</v>
      </c>
      <c r="G322">
        <v>0</v>
      </c>
      <c r="H322" s="182">
        <f t="shared" ref="H322:H323" si="5">D322+E322+F322+G322</f>
        <v>32354</v>
      </c>
      <c r="I322" s="182">
        <v>464695</v>
      </c>
      <c r="J322" s="182"/>
    </row>
    <row r="323" spans="1:10" x14ac:dyDescent="0.3">
      <c r="A323" t="s">
        <v>256</v>
      </c>
      <c r="B323" t="s">
        <v>581</v>
      </c>
      <c r="C323" s="182">
        <v>634475</v>
      </c>
      <c r="D323">
        <v>1739</v>
      </c>
      <c r="E323" s="182">
        <v>11798</v>
      </c>
      <c r="F323">
        <v>0</v>
      </c>
      <c r="G323" s="182">
        <v>0</v>
      </c>
      <c r="H323" s="182">
        <f t="shared" si="5"/>
        <v>13537</v>
      </c>
      <c r="I323" s="182">
        <v>648012</v>
      </c>
      <c r="J323" s="182"/>
    </row>
    <row r="324" spans="1:10" x14ac:dyDescent="0.3">
      <c r="A324" s="173" t="s">
        <v>303</v>
      </c>
      <c r="B324" s="173" t="s">
        <v>623</v>
      </c>
      <c r="C324" s="173">
        <v>42739</v>
      </c>
      <c r="D324" s="173">
        <v>3460</v>
      </c>
      <c r="E324" s="173">
        <v>11138</v>
      </c>
      <c r="F324" s="173">
        <v>0</v>
      </c>
      <c r="G324" s="173">
        <v>1462</v>
      </c>
      <c r="I324" s="173">
        <v>58799</v>
      </c>
      <c r="J324" s="182"/>
    </row>
    <row r="325" spans="1:10" x14ac:dyDescent="0.3">
      <c r="J325" s="182"/>
    </row>
  </sheetData>
  <autoFilter ref="A1:I313" xr:uid="{EBB6E6AB-6DCD-4CCB-B187-061EE00B72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District List</vt:lpstr>
      <vt:lpstr>Regular SY Transportation</vt:lpstr>
      <vt:lpstr>RegSY Contracted Transportation</vt:lpstr>
      <vt:lpstr>ESY Transportation</vt:lpstr>
      <vt:lpstr>Reimbursement %</vt:lpstr>
      <vt:lpstr>21-22_F-196_Data</vt:lpstr>
      <vt:lpstr>21-22_To-From_Mileage</vt:lpstr>
      <vt:lpstr>'RegSY Contracted Transportation'!Print_Area</vt:lpstr>
      <vt:lpstr>'Regular SY Transportation'!Print_Area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Net Transportation Cost Calculator</dc:title>
  <dc:subject>Transportation Cost Calculator</dc:subject>
  <dc:creator>OSPI, Special Education</dc:creator>
  <cp:keywords>Special Education, Safety Net, Transportation</cp:keywords>
  <cp:lastModifiedBy>Amber O’Donnell</cp:lastModifiedBy>
  <cp:lastPrinted>2021-04-12T19:21:59Z</cp:lastPrinted>
  <dcterms:created xsi:type="dcterms:W3CDTF">2006-01-18T20:03:17Z</dcterms:created>
  <dcterms:modified xsi:type="dcterms:W3CDTF">2023-02-27T21:43:02Z</dcterms:modified>
</cp:coreProperties>
</file>