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ospi-my.sharepoint.com/personal/jennifer_kelley_k12_wa_us/Documents/WEB APPROVAL REVIEWS/Mindy Smith 1.14/"/>
    </mc:Choice>
  </mc:AlternateContent>
  <xr:revisionPtr revIDLastSave="0" documentId="8_{1186D360-8564-4EB3-A545-B1B52D46E768}" xr6:coauthVersionLast="47" xr6:coauthVersionMax="47" xr10:uidLastSave="{00000000-0000-0000-0000-000000000000}"/>
  <bookViews>
    <workbookView xWindow="2535" yWindow="2550" windowWidth="21600" windowHeight="11175" xr2:uid="{00000000-000D-0000-FFFF-FFFF00000000}"/>
  </bookViews>
  <sheets>
    <sheet name="Instructions" sheetId="4" r:id="rId1"/>
    <sheet name="Simulator" sheetId="3" r:id="rId2"/>
    <sheet name="Calculator" sheetId="1" state="hidden" r:id="rId3"/>
    <sheet name="Statewide Data" sheetId="7" r:id="rId4"/>
    <sheet name="District Data" sheetId="8" r:id="rId5"/>
  </sheets>
  <definedNames>
    <definedName name="_xlnm._FilterDatabase" localSheetId="3" hidden="1">'Statewide Data'!#REF!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J19" i="3"/>
  <c r="J8" i="3" s="1"/>
  <c r="C5" i="1" l="1"/>
  <c r="E18" i="1" l="1"/>
  <c r="E38" i="1"/>
  <c r="E32" i="1"/>
  <c r="C35" i="3"/>
  <c r="E26" i="1"/>
  <c r="E28" i="1" s="1"/>
  <c r="E24" i="1"/>
  <c r="C34" i="3"/>
  <c r="C28" i="3"/>
  <c r="C26" i="3"/>
  <c r="C20" i="3"/>
  <c r="C18" i="3"/>
  <c r="C14" i="3"/>
  <c r="G21" i="3"/>
  <c r="G10" i="3" s="1"/>
  <c r="G19" i="3"/>
  <c r="C1" i="3"/>
  <c r="C6" i="1"/>
  <c r="E6" i="1" s="1"/>
  <c r="C8" i="1"/>
  <c r="E8" i="1" s="1"/>
  <c r="C7" i="1"/>
  <c r="E7" i="1" s="1"/>
  <c r="E5" i="1"/>
  <c r="C3" i="1" l="1"/>
  <c r="E3" i="1" s="1"/>
  <c r="C4" i="1"/>
  <c r="E4" i="1" s="1"/>
  <c r="C22" i="3"/>
  <c r="C2" i="1"/>
  <c r="E2" i="1" s="1"/>
  <c r="E10" i="1" l="1"/>
  <c r="E14" i="1" s="1"/>
  <c r="B3" i="3"/>
  <c r="E34" i="1"/>
  <c r="E16" i="1" l="1"/>
  <c r="E36" i="1" l="1"/>
  <c r="E40" i="1" s="1"/>
  <c r="E42" i="1" s="1"/>
  <c r="E44" i="1" s="1"/>
  <c r="C10" i="3" s="1"/>
  <c r="C6" i="3"/>
  <c r="E20" i="1"/>
  <c r="E30" i="1" s="1"/>
  <c r="C8" i="3" l="1"/>
  <c r="C12" i="3" s="1"/>
  <c r="C16" i="3" s="1"/>
  <c r="C24" i="3" s="1"/>
  <c r="C30" i="3" s="1"/>
</calcChain>
</file>

<file path=xl/sharedStrings.xml><?xml version="1.0" encoding="utf-8"?>
<sst xmlns="http://schemas.openxmlformats.org/spreadsheetml/2006/main" count="424" uniqueCount="392">
  <si>
    <t>STARS Funding Simulator Instructions (2024-25 Coefficients)</t>
  </si>
  <si>
    <t xml:space="preserve">STARS Funding Simulator Instructions </t>
  </si>
  <si>
    <t>The STARS Funding simulator can be used to estimate the impact on a district's transportation allocation from changes in ridership or destinations.</t>
  </si>
  <si>
    <t>Care should be taken using this estimate due to changes in the formula coefficients from year to year.</t>
  </si>
  <si>
    <t>After the coefficients are calculated by OSPI, a workbook will be provided for that school year.</t>
  </si>
  <si>
    <t>Initial Set up</t>
  </si>
  <si>
    <t>On the "Statewide Data" worksheet, use the drop down list in cell A1 to select the district.</t>
  </si>
  <si>
    <t>Select the entire row by clicking on the Row Index number to the left of cell A2, and select copy.</t>
  </si>
  <si>
    <t>(The Statewide Data default district is Aberdeen.  Other districts should clear the check mark in Aberdeen and select their district name.)</t>
  </si>
  <si>
    <t>Move to the "District Data" worksheet, click on cell A2, and paste.</t>
  </si>
  <si>
    <t>Move to the "Simulator" worksheet and verify the expected district name is in Cell C1.</t>
  </si>
  <si>
    <t>The student counts and destinations in the "Working Set Data" are linked by formula to the cells in reference data set.</t>
  </si>
  <si>
    <t xml:space="preserve">Manually changing the working set while using the simulator to evaluate a scenario will overwrite the formula. </t>
  </si>
  <si>
    <t>To return the data to the original values, either manually enter the data from the reference set, or re-enter the original formula.</t>
  </si>
  <si>
    <t>Cell B3 provides a check to verify all the student counts and destinations in the working data set are equal to the reference data set.</t>
  </si>
  <si>
    <t>To verify that your calculated allocation values are approximately correct, compare with the district 2019-20 1026A.</t>
  </si>
  <si>
    <t>District 1026A reports are available on the OSPI Student Transportation website at:</t>
  </si>
  <si>
    <t>Student Transportation STARS web page</t>
  </si>
  <si>
    <t>Select "STARS Funding Reports", then select the district using the drop down list under the "Operations Allocation Detail Report 1026A" section.</t>
  </si>
  <si>
    <t>The labels for the values on the "Results" section match the corresponding Line Numbers on the 1026A.</t>
  </si>
  <si>
    <t>Districts may find their result for the expected allocation differs from the 2019-20 1026A value.</t>
  </si>
  <si>
    <t>If the amount of variation seems excessive (greater than $100), please contact your regional transportation coordinator.</t>
  </si>
  <si>
    <t>Directions to use the simulator for scenarios:</t>
  </si>
  <si>
    <t>The "Starting Point Allocation" in cell C34 provides the starting point and is locked.</t>
  </si>
  <si>
    <t>Enter the change in student counts or destinations in the working set and compare the funding results.</t>
  </si>
  <si>
    <t>The "Results from Simulation" section below the results area is provided as an unlocked area for notes during simulations.</t>
  </si>
  <si>
    <t>This workbook is locked to avoid unintention changes to reference data or formulas … but there is no password required to unlock.</t>
  </si>
  <si>
    <t>The calculations are done in a hidden worksheet "Calculator". It is also not locked.</t>
  </si>
  <si>
    <t xml:space="preserve">School District:  </t>
  </si>
  <si>
    <t>2024-25 SY Allocation</t>
  </si>
  <si>
    <t xml:space="preserve">  Working Data Set</t>
  </si>
  <si>
    <t>A.6. Calculated Expected Allocation</t>
  </si>
  <si>
    <t xml:space="preserve">       Yellow cells are for data entry during simulation.</t>
  </si>
  <si>
    <t>2024-25 Annual Data</t>
  </si>
  <si>
    <t>Alternate System Subtotal (B.1. through B.4.)</t>
  </si>
  <si>
    <t>Basic Program Count</t>
  </si>
  <si>
    <t>Special Program Counts</t>
  </si>
  <si>
    <t xml:space="preserve">B.5. Other Funding </t>
  </si>
  <si>
    <t>Destinations</t>
  </si>
  <si>
    <t>B.6. Alternate System Total</t>
  </si>
  <si>
    <t xml:space="preserve">Student counts are combined AM+PM counts. Example: adding one additional student would increase </t>
  </si>
  <si>
    <t>C.2. Adjustment: Car Mileage Reinbursement</t>
  </si>
  <si>
    <t>student count by 2, if that student rides to and from school.</t>
  </si>
  <si>
    <t>D.1. Adjusted Allocation</t>
  </si>
  <si>
    <t>Reference Data Set (Locked)</t>
  </si>
  <si>
    <t>Reference set provided to restore the working set</t>
  </si>
  <si>
    <t>D.2. Corrected Prior Year Expenditures</t>
  </si>
  <si>
    <t>D.3. Federal Restricted Rate Indirectes</t>
  </si>
  <si>
    <t>D.4. Adjusted Prior Year Expenditures</t>
  </si>
  <si>
    <t>D.5. Lesser of (D.1.) or (D.4.)</t>
  </si>
  <si>
    <t>D.6. Legislative Salary Adjustment</t>
  </si>
  <si>
    <t>D.7. Legislative Benefits Adjustment</t>
  </si>
  <si>
    <t xml:space="preserve">D.8. Actual Allocation Amount                     </t>
  </si>
  <si>
    <t>(D.5. plus (D.6.+D.7.)</t>
  </si>
  <si>
    <t xml:space="preserve">                                 Results</t>
  </si>
  <si>
    <t>Starting Point Allocation</t>
  </si>
  <si>
    <t xml:space="preserve">Starting Point Alternate Funding System Total </t>
  </si>
  <si>
    <t>Basic Program Riders</t>
  </si>
  <si>
    <t>Special Program Riders</t>
  </si>
  <si>
    <t>Average Distance</t>
  </si>
  <si>
    <t>Land Area</t>
  </si>
  <si>
    <t>Non-High District Providing Transportation (yes = 1)</t>
  </si>
  <si>
    <t>Non-High District Not Providing Transportation (yes = 1)</t>
  </si>
  <si>
    <t>Sum of Calculated Values</t>
  </si>
  <si>
    <t>Expected Allocation Constant Value</t>
  </si>
  <si>
    <t>Expected Allocation Value</t>
  </si>
  <si>
    <t>Expected Allocation</t>
  </si>
  <si>
    <t>Car Mile Reimbursement</t>
  </si>
  <si>
    <t>Expected allocation + Car Mileage</t>
  </si>
  <si>
    <t>Average District Funding Level</t>
  </si>
  <si>
    <t>Alternate System Eligible (yes=1)</t>
  </si>
  <si>
    <t>Corrected expenditures</t>
  </si>
  <si>
    <t>Alternate system target allocation</t>
  </si>
  <si>
    <t>Alternate system amount</t>
  </si>
  <si>
    <t>$558K district (yes=1)</t>
  </si>
  <si>
    <t>Has data changed? (yes=1)</t>
  </si>
  <si>
    <t>Change in expected allocation</t>
  </si>
  <si>
    <t>Original Other Funding</t>
  </si>
  <si>
    <t>Reduction in Other Funding</t>
  </si>
  <si>
    <t>Adjust to positive value</t>
  </si>
  <si>
    <t>Limit to zero</t>
  </si>
  <si>
    <t>District Name</t>
  </si>
  <si>
    <t>Land_Area_DLA_</t>
  </si>
  <si>
    <t>Roadway_Miles_TRM_</t>
  </si>
  <si>
    <t>Average_Distance_AAD_</t>
  </si>
  <si>
    <t>Midday_Route_KRN_</t>
  </si>
  <si>
    <t>Destinations_AND_</t>
  </si>
  <si>
    <t>Basic_Program_CBPC_</t>
  </si>
  <si>
    <t>Special_Program_CSPC_</t>
  </si>
  <si>
    <t>Non_High_Yes_NHY_</t>
  </si>
  <si>
    <t>Non_High_No_NHN_</t>
  </si>
  <si>
    <t>Sum_of_Calculated_Values_SCV_</t>
  </si>
  <si>
    <t>Calculated_Expected_Allocation_EXAL_</t>
  </si>
  <si>
    <t>Adjustment_Non_High_AFNH_</t>
  </si>
  <si>
    <t>Adjustment_Low_Ridership_AFLE_</t>
  </si>
  <si>
    <t>Adjustment_Trans_Co_op_AFTC_</t>
  </si>
  <si>
    <t>Adjustment_ESD_AFET_</t>
  </si>
  <si>
    <t>Adjustment_Other_AFO_</t>
  </si>
  <si>
    <t>Alt_Calendar_Modifier_ACPA_</t>
  </si>
  <si>
    <t>Adjustment_Car_Mileage_CMA_</t>
  </si>
  <si>
    <t>Adjustment_Allocation_ADAL_</t>
  </si>
  <si>
    <t>Correct_Prior_Year_Exp_PYE_</t>
  </si>
  <si>
    <t>Federal_Indirects_FRR_</t>
  </si>
  <si>
    <t>Adjusted_Prior_Year_Exp_APYE_</t>
  </si>
  <si>
    <t>ID_ACAL_</t>
  </si>
  <si>
    <t>Adjustment_Legislative_Salary_LSA_</t>
  </si>
  <si>
    <t>Adjustment_Legislative_Benefit_LBA_</t>
  </si>
  <si>
    <t>Actual_Allocation_Amount_ALLOC_</t>
  </si>
  <si>
    <t>Aberdeen School District</t>
  </si>
  <si>
    <t>Adna School District</t>
  </si>
  <si>
    <t>Almira School District</t>
  </si>
  <si>
    <t>Anacortes School District</t>
  </si>
  <si>
    <t>Arlington School District</t>
  </si>
  <si>
    <t>Asotin-Anatone School District</t>
  </si>
  <si>
    <t>Auburn School District</t>
  </si>
  <si>
    <t>Bainbridge Island School District</t>
  </si>
  <si>
    <t>Battle Ground School District</t>
  </si>
  <si>
    <t>Bellevue School District</t>
  </si>
  <si>
    <t>Bellingham School District</t>
  </si>
  <si>
    <t>Benge School District</t>
  </si>
  <si>
    <t>Bethel School District</t>
  </si>
  <si>
    <t>Bickleton School District</t>
  </si>
  <si>
    <t>Blaine School District</t>
  </si>
  <si>
    <t>Boistfort School District</t>
  </si>
  <si>
    <t>Bremerton School District</t>
  </si>
  <si>
    <t>Brewster School District</t>
  </si>
  <si>
    <t>Bridgeport School District</t>
  </si>
  <si>
    <t>Brinnon School District</t>
  </si>
  <si>
    <t>Burlington-Edison School District</t>
  </si>
  <si>
    <t>Camas School District</t>
  </si>
  <si>
    <t>Cape Flattery School District</t>
  </si>
  <si>
    <t>Carbonado School District</t>
  </si>
  <si>
    <t>Cascade School District</t>
  </si>
  <si>
    <t>Cashmere School District</t>
  </si>
  <si>
    <t>Castle Rock School District</t>
  </si>
  <si>
    <t>Centerville School District</t>
  </si>
  <si>
    <t>Central Kitsap School District</t>
  </si>
  <si>
    <t>Central Valley School District</t>
  </si>
  <si>
    <t>Centralia School District</t>
  </si>
  <si>
    <t>Chehalis School District</t>
  </si>
  <si>
    <t>Cheney School District</t>
  </si>
  <si>
    <t>Chewelah School District</t>
  </si>
  <si>
    <t>Chimacum School District</t>
  </si>
  <si>
    <t>Clarkston School District</t>
  </si>
  <si>
    <t>Cle Elum-Roslyn School District</t>
  </si>
  <si>
    <t>Clover Park School District</t>
  </si>
  <si>
    <t>Colfax School District</t>
  </si>
  <si>
    <t>College Place School District</t>
  </si>
  <si>
    <t>Colton School District</t>
  </si>
  <si>
    <t>Columbia (Stevens) School District</t>
  </si>
  <si>
    <t>Columbia (Walla Walla) School District</t>
  </si>
  <si>
    <t>Colville School District</t>
  </si>
  <si>
    <t>Concrete School District</t>
  </si>
  <si>
    <t>Conway School District</t>
  </si>
  <si>
    <t>Cosmopolis School District</t>
  </si>
  <si>
    <t>Coulee-Hartline School District</t>
  </si>
  <si>
    <t>Coupeville School District</t>
  </si>
  <si>
    <t>Crescent School District</t>
  </si>
  <si>
    <t>Creston School District</t>
  </si>
  <si>
    <t>Curlew School District</t>
  </si>
  <si>
    <t>Cusick School District</t>
  </si>
  <si>
    <t>Darrington School District</t>
  </si>
  <si>
    <t>Davenport School District</t>
  </si>
  <si>
    <t>Dayton School District</t>
  </si>
  <si>
    <t>Deer Park School District</t>
  </si>
  <si>
    <t>Dieringer School District</t>
  </si>
  <si>
    <t>Dixie School District</t>
  </si>
  <si>
    <t>East Valley School District (Spokane)</t>
  </si>
  <si>
    <t>East Valley School District (Yakima)</t>
  </si>
  <si>
    <t>Eastmont School District</t>
  </si>
  <si>
    <t>Easton School District</t>
  </si>
  <si>
    <t>Eatonville School District</t>
  </si>
  <si>
    <t>Edmonds School District</t>
  </si>
  <si>
    <t>Educational Service District 105</t>
  </si>
  <si>
    <t>Educational Service District 112</t>
  </si>
  <si>
    <t>Educational Service District 113</t>
  </si>
  <si>
    <t>Ellensburg School District</t>
  </si>
  <si>
    <t>Elma School District</t>
  </si>
  <si>
    <t>Endicott School District</t>
  </si>
  <si>
    <t>Entiat School District</t>
  </si>
  <si>
    <t>Enumclaw School District</t>
  </si>
  <si>
    <t>Ephrata School District</t>
  </si>
  <si>
    <t>Evaline School District</t>
  </si>
  <si>
    <t>Everett School District</t>
  </si>
  <si>
    <t>Evergreen School District (Clark)</t>
  </si>
  <si>
    <t>Federal Way School District</t>
  </si>
  <si>
    <t>Ferndale School District</t>
  </si>
  <si>
    <t>Fife School District</t>
  </si>
  <si>
    <t>Finley School District</t>
  </si>
  <si>
    <t>Franklin Pierce School District</t>
  </si>
  <si>
    <t>Freeman School District</t>
  </si>
  <si>
    <t>Garfield School District</t>
  </si>
  <si>
    <t>Glenwood School District</t>
  </si>
  <si>
    <t>Goldendale School District</t>
  </si>
  <si>
    <t>Grand Coulee Dam School District</t>
  </si>
  <si>
    <t>Grandview School District</t>
  </si>
  <si>
    <t>Granger School District</t>
  </si>
  <si>
    <t>Granite Falls School District</t>
  </si>
  <si>
    <t>Grapeview School District</t>
  </si>
  <si>
    <t>Great Northern School District</t>
  </si>
  <si>
    <t>Green Mountain School District</t>
  </si>
  <si>
    <t>Griffin School District</t>
  </si>
  <si>
    <t>Harrington School District</t>
  </si>
  <si>
    <t>Highland School District</t>
  </si>
  <si>
    <t>Highline School District</t>
  </si>
  <si>
    <t>Hockinson School District</t>
  </si>
  <si>
    <t>Hood Canal School District</t>
  </si>
  <si>
    <t>Hoquiam School District</t>
  </si>
  <si>
    <t>Index School District</t>
  </si>
  <si>
    <t>Issaquah School District</t>
  </si>
  <si>
    <t>Kahlotus School District</t>
  </si>
  <si>
    <t>Keller School District</t>
  </si>
  <si>
    <t>Kelso School District</t>
  </si>
  <si>
    <t>Kennewick School District</t>
  </si>
  <si>
    <t>Kent School District</t>
  </si>
  <si>
    <t>Kettle Falls School District</t>
  </si>
  <si>
    <t>Kiona-Benton City School District</t>
  </si>
  <si>
    <t>Kittitas School District</t>
  </si>
  <si>
    <t>LaConner School District</t>
  </si>
  <si>
    <t>LaCrosse School District</t>
  </si>
  <si>
    <t>Lake Chelan School District</t>
  </si>
  <si>
    <t>Lake Quinault School District</t>
  </si>
  <si>
    <t>Lake Stevens School District</t>
  </si>
  <si>
    <t>Lake Washington School District</t>
  </si>
  <si>
    <t>Lakewood School District</t>
  </si>
  <si>
    <t>Lamont School District</t>
  </si>
  <si>
    <t>Liberty School District</t>
  </si>
  <si>
    <t>Lind School District</t>
  </si>
  <si>
    <t>Longview School District</t>
  </si>
  <si>
    <t>Lopez School District</t>
  </si>
  <si>
    <t>Lynden School District</t>
  </si>
  <si>
    <t>Mabton School District</t>
  </si>
  <si>
    <t>Mansfield School District</t>
  </si>
  <si>
    <t>Manson School District</t>
  </si>
  <si>
    <t>Mary M Knight School District</t>
  </si>
  <si>
    <t>Mary Walker School District</t>
  </si>
  <si>
    <t>Marysville School District</t>
  </si>
  <si>
    <t>McCleary School District</t>
  </si>
  <si>
    <t>Mead School District</t>
  </si>
  <si>
    <t>Medical Lake School District</t>
  </si>
  <si>
    <t>Mercer Island School District</t>
  </si>
  <si>
    <t>Meridian School District</t>
  </si>
  <si>
    <t>Methow Valley School District</t>
  </si>
  <si>
    <t>Mill A School District</t>
  </si>
  <si>
    <t>Monroe School District</t>
  </si>
  <si>
    <t>Montesano School District</t>
  </si>
  <si>
    <t>Morton School District</t>
  </si>
  <si>
    <t>Moses Lake School District</t>
  </si>
  <si>
    <t>Mossyrock School District</t>
  </si>
  <si>
    <t>Mount Adams School District</t>
  </si>
  <si>
    <t>Mount Baker School District</t>
  </si>
  <si>
    <t>Mount Pleasant School District</t>
  </si>
  <si>
    <t>Mount Vernon School District</t>
  </si>
  <si>
    <t>Mukilteo School District</t>
  </si>
  <si>
    <t>Naches Valley School District</t>
  </si>
  <si>
    <t>Napavine School District</t>
  </si>
  <si>
    <t>Naselle-Grays River Valley School District</t>
  </si>
  <si>
    <t>Nespelem School District</t>
  </si>
  <si>
    <t>Newport School District</t>
  </si>
  <si>
    <t>Nine Mile Falls School District</t>
  </si>
  <si>
    <t>Nooksack School District</t>
  </si>
  <si>
    <t>North Beach School District</t>
  </si>
  <si>
    <t>North Franklin School District</t>
  </si>
  <si>
    <t>North Kitsap School District</t>
  </si>
  <si>
    <t>North Mason School District</t>
  </si>
  <si>
    <t>North River School District</t>
  </si>
  <si>
    <t>North Thurston Public Schools</t>
  </si>
  <si>
    <t>Northport School District</t>
  </si>
  <si>
    <t>Northshore School District</t>
  </si>
  <si>
    <t>Oak Harbor School District</t>
  </si>
  <si>
    <t>Oakesdale School District</t>
  </si>
  <si>
    <t>Oakville School District</t>
  </si>
  <si>
    <t>Ocean Beach School District</t>
  </si>
  <si>
    <t>Ocosta School District</t>
  </si>
  <si>
    <t>Odessa School District</t>
  </si>
  <si>
    <t>Okanogan School District</t>
  </si>
  <si>
    <t>Olympia School District</t>
  </si>
  <si>
    <t>Omak School District</t>
  </si>
  <si>
    <t>Onalaska School District</t>
  </si>
  <si>
    <t>Onion Creek School District</t>
  </si>
  <si>
    <t>Orcas Island School District</t>
  </si>
  <si>
    <t>Orchard Prairie School District</t>
  </si>
  <si>
    <t>Orient School District</t>
  </si>
  <si>
    <t>Orondo School District</t>
  </si>
  <si>
    <t>Oroville School District</t>
  </si>
  <si>
    <t>Orting School District</t>
  </si>
  <si>
    <t>Othello School District</t>
  </si>
  <si>
    <t>Palisades School District</t>
  </si>
  <si>
    <t>Pasco School District</t>
  </si>
  <si>
    <t>Pateros School District</t>
  </si>
  <si>
    <t>Paterson School District</t>
  </si>
  <si>
    <t>Pe Ell School District</t>
  </si>
  <si>
    <t>Peninsula School District</t>
  </si>
  <si>
    <t>Pioneer School District</t>
  </si>
  <si>
    <t>Pomeroy School District</t>
  </si>
  <si>
    <t>Port Angeles School District</t>
  </si>
  <si>
    <t>Port Townsend School District</t>
  </si>
  <si>
    <t>Prescott School District</t>
  </si>
  <si>
    <t>Prosser School District</t>
  </si>
  <si>
    <t>Puget Sound Educational Service District 121</t>
  </si>
  <si>
    <t>Pullman School District</t>
  </si>
  <si>
    <t>Puyallup School District</t>
  </si>
  <si>
    <t>Queets-Clearwater School District</t>
  </si>
  <si>
    <t>Quilcene School District</t>
  </si>
  <si>
    <t>Quillayute Valley School District</t>
  </si>
  <si>
    <t>Quincy School District</t>
  </si>
  <si>
    <t>Rainier School District</t>
  </si>
  <si>
    <t>Raymond School District</t>
  </si>
  <si>
    <t>Reardan-Edwall School District</t>
  </si>
  <si>
    <t>Renton School District</t>
  </si>
  <si>
    <t>Republic School District</t>
  </si>
  <si>
    <t>Richland School District</t>
  </si>
  <si>
    <t>Riverside School District</t>
  </si>
  <si>
    <t>Riverview School District</t>
  </si>
  <si>
    <t>Rochester School District</t>
  </si>
  <si>
    <t>Roosevelt School District</t>
  </si>
  <si>
    <t>Rosalia School District</t>
  </si>
  <si>
    <t>Royal School District</t>
  </si>
  <si>
    <t>San Juan Island School District</t>
  </si>
  <si>
    <t>Seattle Public Schools</t>
  </si>
  <si>
    <t>Sedro-Woolley School District</t>
  </si>
  <si>
    <t>Selah School District</t>
  </si>
  <si>
    <t>Selkirk School District</t>
  </si>
  <si>
    <t>Sequim School District</t>
  </si>
  <si>
    <t>Shelton School District</t>
  </si>
  <si>
    <t>Shoreline School District</t>
  </si>
  <si>
    <t>Skamania School District</t>
  </si>
  <si>
    <t>Skykomish School District</t>
  </si>
  <si>
    <t>Snohomish School District</t>
  </si>
  <si>
    <t>Snoqualmie Valley School District</t>
  </si>
  <si>
    <t>Soap Lake School District</t>
  </si>
  <si>
    <t>South Bend School District</t>
  </si>
  <si>
    <t>South Kitsap School District</t>
  </si>
  <si>
    <t>South Whidbey School District</t>
  </si>
  <si>
    <t>Southside School District</t>
  </si>
  <si>
    <t>Spokane School District</t>
  </si>
  <si>
    <t>Sprague School District</t>
  </si>
  <si>
    <t>St. John School District</t>
  </si>
  <si>
    <t>Stanwood-Camano School District</t>
  </si>
  <si>
    <t>Star School District</t>
  </si>
  <si>
    <t>Starbuck School District</t>
  </si>
  <si>
    <t>Steilacoom Hist. School District</t>
  </si>
  <si>
    <t>Steptoe School District</t>
  </si>
  <si>
    <t>Stevenson-Carson School District</t>
  </si>
  <si>
    <t>Sultan School District</t>
  </si>
  <si>
    <t>Sumner School District</t>
  </si>
  <si>
    <t>Sunnyside School District</t>
  </si>
  <si>
    <t>Tacoma School District</t>
  </si>
  <si>
    <t>Taholah School District</t>
  </si>
  <si>
    <t>Tahoma School District</t>
  </si>
  <si>
    <t>Tekoa School District</t>
  </si>
  <si>
    <t>Tenino School District</t>
  </si>
  <si>
    <t>Thorp School District</t>
  </si>
  <si>
    <t>Toledo School District</t>
  </si>
  <si>
    <t>Tonasket School District</t>
  </si>
  <si>
    <t>Toppenish School District</t>
  </si>
  <si>
    <t>Touchet School District</t>
  </si>
  <si>
    <t>Toutle Lake School District</t>
  </si>
  <si>
    <t>Trout Lake School District</t>
  </si>
  <si>
    <t>Tukwila School District</t>
  </si>
  <si>
    <t>Tumwater School District</t>
  </si>
  <si>
    <t>Union Gap School District</t>
  </si>
  <si>
    <t>University Place School District</t>
  </si>
  <si>
    <t>Valley School District</t>
  </si>
  <si>
    <t>Vancouver School District</t>
  </si>
  <si>
    <t>Vashon Island School District</t>
  </si>
  <si>
    <t>Wahkiakum School District</t>
  </si>
  <si>
    <t>Wahluke School District</t>
  </si>
  <si>
    <t>Waitsburg School District</t>
  </si>
  <si>
    <t>Walla Walla School District</t>
  </si>
  <si>
    <t>Wapato School District</t>
  </si>
  <si>
    <t>Warden School District</t>
  </si>
  <si>
    <t>Washougal School District</t>
  </si>
  <si>
    <t>Washtucna School District</t>
  </si>
  <si>
    <t>Waterville School District</t>
  </si>
  <si>
    <t>Wellpinit School District</t>
  </si>
  <si>
    <t>Wenatchee School District</t>
  </si>
  <si>
    <t>West Valley School District (Spokane)</t>
  </si>
  <si>
    <t>West Valley School District (Yakima)</t>
  </si>
  <si>
    <t>White Pass School District</t>
  </si>
  <si>
    <t>White River School District</t>
  </si>
  <si>
    <t>White Salmon Valley School District</t>
  </si>
  <si>
    <t>Willapa Valley School District</t>
  </si>
  <si>
    <t>Wilson Creek School District</t>
  </si>
  <si>
    <t>Winlock School District</t>
  </si>
  <si>
    <t>Wishkah Valley School District</t>
  </si>
  <si>
    <t>Wishram School District</t>
  </si>
  <si>
    <t>Woodland School District</t>
  </si>
  <si>
    <t>Yakima School District</t>
  </si>
  <si>
    <t>Yelm School District</t>
  </si>
  <si>
    <t>Zillah School District</t>
  </si>
  <si>
    <t>DistrictName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</si>
</sst>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0"/>
    <numFmt numFmtId="165" formatCode="0.000000"/>
    <numFmt numFmtId="166" formatCode="0.00000"/>
    <numFmt numFmtId="167" formatCode="_(* #,##0_);_(* \(#,##0\);_(* &quot;-&quot;??_);_(@_)"/>
    <numFmt numFmtId="168" formatCode="_(* #,##0.000_);_(* \(#,##0.000\);_(* &quot;-&quot;??_);_(@_)"/>
  </numFmts>
  <fonts count="3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theme="1"/>
      <name val="Arial"/>
    </font>
    <font>
      <sz val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31" applyNumberFormat="0" applyAlignment="0" applyProtection="0"/>
    <xf numFmtId="0" fontId="14" fillId="28" borderId="32" applyNumberFormat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33" applyNumberFormat="0" applyFill="0" applyAlignment="0" applyProtection="0"/>
    <xf numFmtId="0" fontId="18" fillId="0" borderId="34" applyNumberFormat="0" applyFill="0" applyAlignment="0" applyProtection="0"/>
    <xf numFmtId="0" fontId="19" fillId="0" borderId="3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30" borderId="31" applyNumberFormat="0" applyAlignment="0" applyProtection="0"/>
    <xf numFmtId="0" fontId="22" fillId="0" borderId="36" applyNumberFormat="0" applyFill="0" applyAlignment="0" applyProtection="0"/>
    <xf numFmtId="0" fontId="23" fillId="31" borderId="0" applyNumberFormat="0" applyBorder="0" applyAlignment="0" applyProtection="0"/>
    <xf numFmtId="0" fontId="10" fillId="0" borderId="0"/>
    <xf numFmtId="0" fontId="9" fillId="0" borderId="0"/>
    <xf numFmtId="0" fontId="1" fillId="0" borderId="0"/>
    <xf numFmtId="0" fontId="1" fillId="0" borderId="0" applyNumberFormat="0" applyFill="0" applyBorder="0" applyAlignment="0" applyProtection="0"/>
    <xf numFmtId="0" fontId="10" fillId="32" borderId="37" applyNumberFormat="0" applyFont="0" applyAlignment="0" applyProtection="0"/>
    <xf numFmtId="0" fontId="24" fillId="27" borderId="38" applyNumberFormat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39" applyNumberFormat="0" applyFill="0" applyAlignment="0" applyProtection="0"/>
    <xf numFmtId="0" fontId="27" fillId="0" borderId="0" applyNumberFormat="0" applyFill="0" applyBorder="0" applyAlignment="0" applyProtection="0"/>
  </cellStyleXfs>
  <cellXfs count="145">
    <xf numFmtId="0" fontId="0" fillId="0" borderId="0" xfId="0"/>
    <xf numFmtId="0" fontId="28" fillId="0" borderId="1" xfId="0" applyFont="1" applyBorder="1" applyAlignment="1">
      <alignment horizontal="right" vertical="top" wrapText="1" readingOrder="1"/>
    </xf>
    <xf numFmtId="0" fontId="28" fillId="0" borderId="2" xfId="0" applyFont="1" applyBorder="1" applyAlignment="1">
      <alignment horizontal="right" vertical="top" wrapText="1" readingOrder="1"/>
    </xf>
    <xf numFmtId="0" fontId="29" fillId="0" borderId="3" xfId="0" applyFont="1" applyBorder="1" applyAlignment="1">
      <alignment horizontal="left" vertical="top" wrapText="1" readingOrder="1"/>
    </xf>
    <xf numFmtId="0" fontId="29" fillId="0" borderId="4" xfId="0" applyFont="1" applyBorder="1" applyAlignment="1">
      <alignment horizontal="left" vertical="top" wrapText="1" readingOrder="1"/>
    </xf>
    <xf numFmtId="0" fontId="29" fillId="0" borderId="5" xfId="0" applyFont="1" applyBorder="1" applyAlignment="1">
      <alignment horizontal="left" vertical="top" wrapText="1" readingOrder="1"/>
    </xf>
    <xf numFmtId="0" fontId="28" fillId="0" borderId="5" xfId="0" applyFont="1" applyBorder="1" applyAlignment="1">
      <alignment horizontal="right" vertical="top" wrapText="1" readingOrder="1"/>
    </xf>
    <xf numFmtId="44" fontId="0" fillId="0" borderId="5" xfId="30" applyFont="1" applyBorder="1"/>
    <xf numFmtId="0" fontId="0" fillId="33" borderId="0" xfId="0" applyFill="1"/>
    <xf numFmtId="0" fontId="0" fillId="33" borderId="6" xfId="0" applyFill="1" applyBorder="1"/>
    <xf numFmtId="0" fontId="0" fillId="33" borderId="7" xfId="0" applyFill="1" applyBorder="1"/>
    <xf numFmtId="0" fontId="0" fillId="33" borderId="8" xfId="0" applyFill="1" applyBorder="1"/>
    <xf numFmtId="0" fontId="0" fillId="33" borderId="9" xfId="0" applyFill="1" applyBorder="1"/>
    <xf numFmtId="0" fontId="0" fillId="33" borderId="10" xfId="0" applyFill="1" applyBorder="1"/>
    <xf numFmtId="0" fontId="0" fillId="33" borderId="11" xfId="0" applyFill="1" applyBorder="1"/>
    <xf numFmtId="0" fontId="0" fillId="33" borderId="12" xfId="0" applyFill="1" applyBorder="1"/>
    <xf numFmtId="0" fontId="0" fillId="33" borderId="13" xfId="0" applyFill="1" applyBorder="1"/>
    <xf numFmtId="0" fontId="1" fillId="33" borderId="10" xfId="0" applyFont="1" applyFill="1" applyBorder="1" applyAlignment="1">
      <alignment vertical="center" wrapText="1"/>
    </xf>
    <xf numFmtId="0" fontId="1" fillId="33" borderId="10" xfId="0" applyFont="1" applyFill="1" applyBorder="1"/>
    <xf numFmtId="164" fontId="1" fillId="33" borderId="10" xfId="0" applyNumberFormat="1" applyFont="1" applyFill="1" applyBorder="1" applyAlignment="1">
      <alignment vertical="center" wrapText="1"/>
    </xf>
    <xf numFmtId="0" fontId="29" fillId="33" borderId="0" xfId="0" applyFont="1" applyFill="1" applyAlignment="1">
      <alignment horizontal="left" vertical="top" wrapText="1" readingOrder="1"/>
    </xf>
    <xf numFmtId="0" fontId="28" fillId="33" borderId="0" xfId="0" applyFont="1" applyFill="1" applyAlignment="1">
      <alignment horizontal="right" vertical="top" wrapText="1" readingOrder="1"/>
    </xf>
    <xf numFmtId="0" fontId="1" fillId="33" borderId="0" xfId="0" applyFont="1" applyFill="1" applyAlignment="1">
      <alignment vertical="center" wrapText="1"/>
    </xf>
    <xf numFmtId="0" fontId="1" fillId="33" borderId="0" xfId="0" applyFont="1" applyFill="1"/>
    <xf numFmtId="0" fontId="28" fillId="33" borderId="0" xfId="0" applyFont="1" applyFill="1" applyAlignment="1">
      <alignment horizontal="center" vertical="center" wrapText="1" readingOrder="1"/>
    </xf>
    <xf numFmtId="44" fontId="0" fillId="0" borderId="0" xfId="30" applyFont="1"/>
    <xf numFmtId="0" fontId="3" fillId="0" borderId="0" xfId="0" applyFont="1"/>
    <xf numFmtId="0" fontId="20" fillId="0" borderId="0" xfId="39"/>
    <xf numFmtId="0" fontId="29" fillId="0" borderId="14" xfId="0" applyFont="1" applyBorder="1" applyAlignment="1">
      <alignment horizontal="left" vertical="top" wrapText="1" readingOrder="1"/>
    </xf>
    <xf numFmtId="0" fontId="28" fillId="0" borderId="15" xfId="0" applyFont="1" applyBorder="1" applyAlignment="1">
      <alignment horizontal="right" vertical="top" wrapText="1" readingOrder="1"/>
    </xf>
    <xf numFmtId="1" fontId="0" fillId="0" borderId="0" xfId="0" applyNumberFormat="1"/>
    <xf numFmtId="166" fontId="28" fillId="0" borderId="1" xfId="0" applyNumberFormat="1" applyFont="1" applyBorder="1" applyAlignment="1">
      <alignment horizontal="right" vertical="top" wrapText="1" readingOrder="1"/>
    </xf>
    <xf numFmtId="0" fontId="3" fillId="0" borderId="0" xfId="0" applyFont="1" applyAlignment="1">
      <alignment horizontal="center"/>
    </xf>
    <xf numFmtId="0" fontId="6" fillId="0" borderId="0" xfId="0" applyFont="1"/>
    <xf numFmtId="0" fontId="2" fillId="34" borderId="0" xfId="0" applyFont="1" applyFill="1"/>
    <xf numFmtId="0" fontId="0" fillId="34" borderId="0" xfId="0" applyFill="1"/>
    <xf numFmtId="0" fontId="4" fillId="0" borderId="0" xfId="0" applyFont="1"/>
    <xf numFmtId="0" fontId="6" fillId="0" borderId="0" xfId="0" applyFont="1" applyAlignment="1">
      <alignment horizontal="center"/>
    </xf>
    <xf numFmtId="0" fontId="2" fillId="0" borderId="17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2" fillId="0" borderId="18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0" fillId="35" borderId="6" xfId="0" applyFill="1" applyBorder="1"/>
    <xf numFmtId="0" fontId="3" fillId="35" borderId="8" xfId="0" applyFont="1" applyFill="1" applyBorder="1"/>
    <xf numFmtId="0" fontId="0" fillId="35" borderId="9" xfId="0" applyFill="1" applyBorder="1"/>
    <xf numFmtId="0" fontId="0" fillId="35" borderId="10" xfId="0" applyFill="1" applyBorder="1"/>
    <xf numFmtId="0" fontId="0" fillId="35" borderId="11" xfId="0" applyFill="1" applyBorder="1"/>
    <xf numFmtId="0" fontId="0" fillId="35" borderId="13" xfId="0" applyFill="1" applyBorder="1"/>
    <xf numFmtId="0" fontId="2" fillId="0" borderId="5" xfId="0" applyFont="1" applyBorder="1"/>
    <xf numFmtId="0" fontId="2" fillId="0" borderId="21" xfId="0" applyFont="1" applyBorder="1" applyAlignment="1">
      <alignment horizontal="left"/>
    </xf>
    <xf numFmtId="0" fontId="3" fillId="0" borderId="22" xfId="0" applyFont="1" applyBorder="1"/>
    <xf numFmtId="44" fontId="3" fillId="36" borderId="22" xfId="0" applyNumberFormat="1" applyFont="1" applyFill="1" applyBorder="1"/>
    <xf numFmtId="0" fontId="0" fillId="0" borderId="0" xfId="0" applyProtection="1">
      <protection locked="0"/>
    </xf>
    <xf numFmtId="44" fontId="0" fillId="0" borderId="0" xfId="30" applyFont="1" applyBorder="1" applyProtection="1">
      <protection locked="0"/>
    </xf>
    <xf numFmtId="44" fontId="0" fillId="0" borderId="0" xfId="0" applyNumberFormat="1" applyProtection="1">
      <protection locked="0"/>
    </xf>
    <xf numFmtId="0" fontId="0" fillId="0" borderId="23" xfId="0" applyBorder="1" applyProtection="1">
      <protection locked="0"/>
    </xf>
    <xf numFmtId="0" fontId="3" fillId="0" borderId="5" xfId="0" applyFont="1" applyBorder="1"/>
    <xf numFmtId="0" fontId="3" fillId="33" borderId="0" xfId="0" applyFont="1" applyFill="1"/>
    <xf numFmtId="0" fontId="2" fillId="0" borderId="19" xfId="0" applyFont="1" applyBorder="1"/>
    <xf numFmtId="0" fontId="0" fillId="37" borderId="20" xfId="0" applyFill="1" applyBorder="1" applyProtection="1">
      <protection locked="0"/>
    </xf>
    <xf numFmtId="0" fontId="2" fillId="0" borderId="0" xfId="0" applyFont="1" applyAlignment="1">
      <alignment horizontal="center" wrapText="1"/>
    </xf>
    <xf numFmtId="44" fontId="2" fillId="0" borderId="0" xfId="30" applyFont="1" applyAlignment="1">
      <alignment horizontal="center" wrapText="1"/>
    </xf>
    <xf numFmtId="0" fontId="0" fillId="0" borderId="0" xfId="0" applyAlignment="1">
      <alignment horizontal="center" wrapText="1"/>
    </xf>
    <xf numFmtId="167" fontId="2" fillId="0" borderId="0" xfId="28" applyNumberFormat="1" applyFont="1" applyAlignment="1">
      <alignment horizontal="center" wrapText="1"/>
    </xf>
    <xf numFmtId="167" fontId="0" fillId="0" borderId="0" xfId="28" applyNumberFormat="1" applyFont="1"/>
    <xf numFmtId="43" fontId="28" fillId="0" borderId="1" xfId="28" applyFont="1" applyBorder="1" applyAlignment="1">
      <alignment horizontal="right" vertical="top" wrapText="1" readingOrder="1"/>
    </xf>
    <xf numFmtId="167" fontId="28" fillId="0" borderId="1" xfId="28" applyNumberFormat="1" applyFont="1" applyBorder="1" applyAlignment="1">
      <alignment horizontal="right" vertical="top" wrapText="1" readingOrder="1"/>
    </xf>
    <xf numFmtId="165" fontId="28" fillId="0" borderId="3" xfId="0" applyNumberFormat="1" applyFont="1" applyBorder="1" applyAlignment="1">
      <alignment horizontal="right" vertical="top" wrapText="1" readingOrder="1"/>
    </xf>
    <xf numFmtId="165" fontId="28" fillId="0" borderId="4" xfId="0" applyNumberFormat="1" applyFont="1" applyBorder="1" applyAlignment="1">
      <alignment horizontal="right" vertical="top" wrapText="1" readingOrder="1"/>
    </xf>
    <xf numFmtId="165" fontId="1" fillId="0" borderId="4" xfId="0" applyNumberFormat="1" applyFont="1" applyBorder="1" applyAlignment="1">
      <alignment vertical="center" wrapText="1"/>
    </xf>
    <xf numFmtId="165" fontId="28" fillId="0" borderId="14" xfId="0" applyNumberFormat="1" applyFont="1" applyBorder="1" applyAlignment="1">
      <alignment horizontal="right" vertical="top" wrapText="1" readingOrder="1"/>
    </xf>
    <xf numFmtId="166" fontId="28" fillId="0" borderId="24" xfId="0" applyNumberFormat="1" applyFont="1" applyBorder="1" applyAlignment="1">
      <alignment horizontal="right" vertical="top" wrapText="1" readingOrder="1"/>
    </xf>
    <xf numFmtId="166" fontId="28" fillId="0" borderId="25" xfId="0" applyNumberFormat="1" applyFont="1" applyBorder="1" applyAlignment="1">
      <alignment horizontal="right" vertical="top" wrapText="1" readingOrder="1"/>
    </xf>
    <xf numFmtId="166" fontId="28" fillId="0" borderId="26" xfId="0" applyNumberFormat="1" applyFont="1" applyBorder="1" applyAlignment="1">
      <alignment horizontal="right" vertical="top" wrapText="1" readingOrder="1"/>
    </xf>
    <xf numFmtId="0" fontId="28" fillId="0" borderId="5" xfId="0" applyFont="1" applyBorder="1" applyAlignment="1">
      <alignment horizontal="right" vertical="center" wrapText="1" readingOrder="1"/>
    </xf>
    <xf numFmtId="44" fontId="28" fillId="0" borderId="5" xfId="30" applyFont="1" applyBorder="1" applyAlignment="1">
      <alignment horizontal="right" vertical="top" wrapText="1" readingOrder="1"/>
    </xf>
    <xf numFmtId="44" fontId="28" fillId="0" borderId="5" xfId="0" applyNumberFormat="1" applyFont="1" applyBorder="1" applyAlignment="1">
      <alignment horizontal="right" vertical="top" wrapText="1" readingOrder="1"/>
    </xf>
    <xf numFmtId="0" fontId="0" fillId="0" borderId="9" xfId="0" applyBorder="1" applyProtection="1">
      <protection locked="0"/>
    </xf>
    <xf numFmtId="0" fontId="0" fillId="0" borderId="11" xfId="0" applyBorder="1" applyProtection="1">
      <protection locked="0"/>
    </xf>
    <xf numFmtId="44" fontId="0" fillId="0" borderId="22" xfId="0" applyNumberFormat="1" applyBorder="1"/>
    <xf numFmtId="44" fontId="0" fillId="0" borderId="23" xfId="0" applyNumberFormat="1" applyBorder="1" applyProtection="1">
      <protection locked="0"/>
    </xf>
    <xf numFmtId="44" fontId="0" fillId="0" borderId="23" xfId="30" applyFont="1" applyFill="1" applyBorder="1" applyProtection="1">
      <protection locked="0"/>
    </xf>
    <xf numFmtId="44" fontId="0" fillId="0" borderId="28" xfId="30" applyFont="1" applyFill="1" applyBorder="1" applyProtection="1">
      <protection locked="0"/>
    </xf>
    <xf numFmtId="0" fontId="3" fillId="0" borderId="5" xfId="0" applyFont="1" applyBorder="1" applyAlignment="1">
      <alignment horizontal="left" vertical="top" wrapText="1"/>
    </xf>
    <xf numFmtId="167" fontId="28" fillId="0" borderId="5" xfId="28" applyNumberFormat="1" applyFont="1" applyBorder="1" applyAlignment="1">
      <alignment horizontal="right" vertical="top" wrapText="1" readingOrder="1"/>
    </xf>
    <xf numFmtId="44" fontId="0" fillId="0" borderId="29" xfId="0" applyNumberFormat="1" applyBorder="1"/>
    <xf numFmtId="44" fontId="0" fillId="0" borderId="16" xfId="0" applyNumberFormat="1" applyBorder="1"/>
    <xf numFmtId="44" fontId="1" fillId="0" borderId="16" xfId="30" applyFont="1" applyFill="1" applyBorder="1" applyProtection="1"/>
    <xf numFmtId="44" fontId="0" fillId="0" borderId="16" xfId="30" applyFont="1" applyBorder="1" applyProtection="1"/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30" fillId="0" borderId="0" xfId="0" applyFont="1"/>
    <xf numFmtId="0" fontId="8" fillId="38" borderId="19" xfId="0" applyFont="1" applyFill="1" applyBorder="1" applyAlignment="1">
      <alignment horizontal="left"/>
    </xf>
    <xf numFmtId="0" fontId="8" fillId="38" borderId="30" xfId="0" applyFont="1" applyFill="1" applyBorder="1" applyAlignment="1">
      <alignment horizontal="left"/>
    </xf>
    <xf numFmtId="0" fontId="8" fillId="38" borderId="20" xfId="0" applyFont="1" applyFill="1" applyBorder="1" applyAlignment="1">
      <alignment horizontal="left"/>
    </xf>
    <xf numFmtId="0" fontId="5" fillId="0" borderId="3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/>
      <protection locked="0"/>
    </xf>
    <xf numFmtId="0" fontId="4" fillId="33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0" xfId="0" applyBorder="1"/>
    <xf numFmtId="0" fontId="4" fillId="33" borderId="0" xfId="0" applyFont="1" applyFill="1" applyAlignment="1">
      <alignment horizontal="center"/>
    </xf>
    <xf numFmtId="0" fontId="0" fillId="0" borderId="12" xfId="0" applyBorder="1"/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6" xfId="0" applyBorder="1"/>
    <xf numFmtId="0" fontId="0" fillId="0" borderId="11" xfId="0" applyBorder="1"/>
    <xf numFmtId="44" fontId="3" fillId="36" borderId="5" xfId="0" applyNumberFormat="1" applyFont="1" applyFill="1" applyBorder="1" applyAlignment="1">
      <alignment vertical="top"/>
    </xf>
    <xf numFmtId="0" fontId="2" fillId="0" borderId="40" xfId="0" applyFont="1" applyBorder="1" applyAlignment="1">
      <alignment horizontal="left"/>
    </xf>
    <xf numFmtId="44" fontId="3" fillId="0" borderId="0" xfId="0" applyNumberFormat="1" applyFont="1"/>
    <xf numFmtId="0" fontId="3" fillId="36" borderId="22" xfId="0" applyFont="1" applyFill="1" applyBorder="1" applyAlignment="1">
      <alignment horizontal="left" vertical="top" wrapText="1"/>
    </xf>
    <xf numFmtId="0" fontId="3" fillId="36" borderId="28" xfId="0" applyFont="1" applyFill="1" applyBorder="1" applyAlignment="1">
      <alignment horizontal="left" vertical="top" wrapText="1"/>
    </xf>
    <xf numFmtId="44" fontId="0" fillId="0" borderId="27" xfId="0" applyNumberFormat="1" applyBorder="1"/>
    <xf numFmtId="0" fontId="0" fillId="0" borderId="16" xfId="0" applyBorder="1"/>
    <xf numFmtId="0" fontId="0" fillId="0" borderId="41" xfId="0" applyBorder="1"/>
    <xf numFmtId="0" fontId="3" fillId="0" borderId="20" xfId="0" applyFont="1" applyBorder="1" applyAlignment="1">
      <alignment horizontal="center"/>
    </xf>
    <xf numFmtId="0" fontId="0" fillId="37" borderId="5" xfId="0" applyFill="1" applyBorder="1" applyProtection="1">
      <protection locked="0"/>
    </xf>
    <xf numFmtId="0" fontId="0" fillId="33" borderId="0" xfId="0" applyFill="1" applyProtection="1">
      <protection locked="0"/>
    </xf>
    <xf numFmtId="0" fontId="2" fillId="0" borderId="5" xfId="0" applyFont="1" applyBorder="1" applyProtection="1">
      <protection locked="0"/>
    </xf>
    <xf numFmtId="0" fontId="2" fillId="33" borderId="0" xfId="0" applyFont="1" applyFill="1" applyProtection="1">
      <protection locked="0"/>
    </xf>
    <xf numFmtId="44" fontId="0" fillId="0" borderId="0" xfId="0" applyNumberFormat="1"/>
    <xf numFmtId="0" fontId="0" fillId="0" borderId="0" xfId="0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0" xfId="0" applyFont="1"/>
    <xf numFmtId="0" fontId="31" fillId="0" borderId="0" xfId="0" applyFont="1"/>
    <xf numFmtId="0" fontId="0" fillId="35" borderId="0" xfId="0" applyFill="1" applyProtection="1">
      <protection hidden="1"/>
    </xf>
    <xf numFmtId="0" fontId="4" fillId="35" borderId="7" xfId="0" applyFont="1" applyFill="1" applyBorder="1" applyAlignment="1" applyProtection="1">
      <alignment horizontal="center" vertical="center"/>
      <protection hidden="1"/>
    </xf>
    <xf numFmtId="0" fontId="3" fillId="0" borderId="22" xfId="0" applyFont="1" applyBorder="1" applyProtection="1">
      <protection hidden="1"/>
    </xf>
    <xf numFmtId="0" fontId="2" fillId="0" borderId="5" xfId="0" applyFont="1" applyBorder="1" applyProtection="1">
      <protection hidden="1"/>
    </xf>
    <xf numFmtId="0" fontId="0" fillId="0" borderId="5" xfId="0" applyBorder="1" applyProtection="1">
      <protection hidden="1"/>
    </xf>
    <xf numFmtId="168" fontId="0" fillId="0" borderId="5" xfId="0" applyNumberFormat="1" applyBorder="1" applyProtection="1">
      <protection hidden="1"/>
    </xf>
    <xf numFmtId="0" fontId="2" fillId="35" borderId="0" xfId="0" applyFont="1" applyFill="1" applyProtection="1">
      <protection hidden="1"/>
    </xf>
    <xf numFmtId="0" fontId="0" fillId="0" borderId="20" xfId="0" applyBorder="1" applyProtection="1">
      <protection hidden="1"/>
    </xf>
    <xf numFmtId="0" fontId="0" fillId="35" borderId="12" xfId="0" applyFill="1" applyBorder="1" applyProtection="1">
      <protection hidden="1"/>
    </xf>
    <xf numFmtId="0" fontId="32" fillId="0" borderId="0" xfId="0" applyFont="1"/>
    <xf numFmtId="165" fontId="28" fillId="0" borderId="5" xfId="0" applyNumberFormat="1" applyFont="1" applyBorder="1" applyAlignment="1">
      <alignment horizontal="right" vertical="top" wrapText="1" readingOrder="1"/>
    </xf>
    <xf numFmtId="0" fontId="29" fillId="37" borderId="5" xfId="0" applyFont="1" applyFill="1" applyBorder="1" applyAlignment="1">
      <alignment horizontal="left" vertical="top" wrapText="1" readingOrder="1"/>
    </xf>
  </cellXfs>
  <cellStyles count="53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28" builtinId="3"/>
    <cellStyle name="Comma 2" xfId="29" xr:uid="{00000000-0005-0000-0000-00001C000000}"/>
    <cellStyle name="Currency" xfId="30" builtinId="4"/>
    <cellStyle name="Currency 2" xfId="31" xr:uid="{00000000-0005-0000-0000-00001E000000}"/>
    <cellStyle name="Currency 3" xfId="32" xr:uid="{00000000-0005-0000-0000-00001F000000}"/>
    <cellStyle name="Explanatory Text 2" xfId="33" xr:uid="{00000000-0005-0000-0000-000020000000}"/>
    <cellStyle name="Good 2" xfId="34" xr:uid="{00000000-0005-0000-0000-000021000000}"/>
    <cellStyle name="Heading 1 2" xfId="35" xr:uid="{00000000-0005-0000-0000-000022000000}"/>
    <cellStyle name="Heading 2 2" xfId="36" xr:uid="{00000000-0005-0000-0000-000023000000}"/>
    <cellStyle name="Heading 3 2" xfId="37" xr:uid="{00000000-0005-0000-0000-000024000000}"/>
    <cellStyle name="Heading 4 2" xfId="38" xr:uid="{00000000-0005-0000-0000-000025000000}"/>
    <cellStyle name="Hyperlink" xfId="39" builtinId="8"/>
    <cellStyle name="Input 2" xfId="40" xr:uid="{00000000-0005-0000-0000-000027000000}"/>
    <cellStyle name="Linked Cell 2" xfId="41" xr:uid="{00000000-0005-0000-0000-000028000000}"/>
    <cellStyle name="Neutral 2" xfId="42" xr:uid="{00000000-0005-0000-0000-000029000000}"/>
    <cellStyle name="Normal" xfId="0" builtinId="0"/>
    <cellStyle name="Normal 2" xfId="43" xr:uid="{00000000-0005-0000-0000-00002B000000}"/>
    <cellStyle name="Normal 3" xfId="44" xr:uid="{00000000-0005-0000-0000-00002C000000}"/>
    <cellStyle name="Normal 4" xfId="45" xr:uid="{00000000-0005-0000-0000-00002D000000}"/>
    <cellStyle name="Normal 5" xfId="46" xr:uid="{00000000-0005-0000-0000-00002E000000}"/>
    <cellStyle name="Note 2" xfId="47" xr:uid="{00000000-0005-0000-0000-00002F000000}"/>
    <cellStyle name="Output 2" xfId="48" xr:uid="{00000000-0005-0000-0000-000030000000}"/>
    <cellStyle name="Percent 2" xfId="49" xr:uid="{00000000-0005-0000-0000-000031000000}"/>
    <cellStyle name="Title" xfId="50" builtinId="15" customBuiltin="1"/>
    <cellStyle name="Total 2" xfId="51" xr:uid="{00000000-0005-0000-0000-000033000000}"/>
    <cellStyle name="Warning Text 2" xfId="52" xr:uid="{00000000-0005-0000-0000-000034000000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24D1B0-20CB-4813-AB1E-9411701DBF05}" name="Table1" displayName="Table1" ref="A1:AA284" totalsRowShown="0" headerRowDxfId="31" dataDxfId="30">
  <autoFilter ref="A1:AA284" xr:uid="{3E24D1B0-20CB-4813-AB1E-9411701DBF05}">
    <filterColumn colId="0">
      <filters>
        <filter val="Aberdeen School District"/>
      </filters>
    </filterColumn>
  </autoFilter>
  <tableColumns count="27">
    <tableColumn id="2" xr3:uid="{94AE392F-FE69-4E93-AC5E-AA031A0C7F97}" name="District Name" dataDxfId="29"/>
    <tableColumn id="3" xr3:uid="{F3683F5E-0A26-499C-B1D1-EE3AF5476108}" name="Land_Area_DLA_" dataDxfId="28"/>
    <tableColumn id="4" xr3:uid="{896C2023-8CE8-4B31-A052-BB79DC657F14}" name="Roadway_Miles_TRM_" dataDxfId="27"/>
    <tableColumn id="5" xr3:uid="{F7739442-5F82-4100-ABCA-4EABEB8B0EAC}" name="Average_Distance_AAD_" dataDxfId="26"/>
    <tableColumn id="6" xr3:uid="{F9A9D171-8403-44F3-A7C1-34D33D844A02}" name="Midday_Route_KRN_" dataDxfId="25"/>
    <tableColumn id="7" xr3:uid="{18051619-03BE-4C3D-91B5-4BD585A5711E}" name="Destinations_AND_" dataDxfId="24"/>
    <tableColumn id="8" xr3:uid="{111A7C6E-EB56-402C-AED9-C712DED227BE}" name="Basic_Program_CBPC_" dataDxfId="23"/>
    <tableColumn id="9" xr3:uid="{1019B2D2-CAA6-496E-B5C9-CCD6385C68C5}" name="Special_Program_CSPC_" dataDxfId="22"/>
    <tableColumn id="10" xr3:uid="{E504D447-A91E-49A8-A421-50E82A956E9D}" name="Non_High_Yes_NHY_" dataDxfId="21"/>
    <tableColumn id="11" xr3:uid="{FC54430D-801E-4B54-B716-CA61A2DB2B6C}" name="Non_High_No_NHN_" dataDxfId="20"/>
    <tableColumn id="12" xr3:uid="{BC057E20-9491-44BF-AEAB-163EA2F6B159}" name="Sum_of_Calculated_Values_SCV_" dataDxfId="19"/>
    <tableColumn id="13" xr3:uid="{8AC60868-8ACC-4935-A938-E84802056ABA}" name="Calculated_Expected_Allocation_EXAL_" dataDxfId="18"/>
    <tableColumn id="14" xr3:uid="{F0129203-4E9F-4E31-A7DD-940293EED3EC}" name="Adjustment_Non_High_AFNH_" dataDxfId="17"/>
    <tableColumn id="15" xr3:uid="{51E1F5E4-7EAF-4F8F-84CE-14EEA291AA3C}" name="Adjustment_Low_Ridership_AFLE_" dataDxfId="16"/>
    <tableColumn id="16" xr3:uid="{65313D40-1415-4FFE-9B2C-4E98BE6D25D4}" name="Adjustment_Trans_Co_op_AFTC_" dataDxfId="15"/>
    <tableColumn id="17" xr3:uid="{A1B3A876-8ACA-4E1D-9E70-04CCBCF24A8D}" name="Adjustment_ESD_AFET_" dataDxfId="14"/>
    <tableColumn id="18" xr3:uid="{0220BE1E-6CD9-4B92-B7CD-0DA3C9E0340A}" name="Adjustment_Other_AFO_" dataDxfId="13"/>
    <tableColumn id="19" xr3:uid="{9B7FFB37-FD85-409F-B700-D5040B4414E3}" name="Alt_Calendar_Modifier_ACPA_" dataDxfId="12"/>
    <tableColumn id="20" xr3:uid="{8B5074CA-637C-4E36-9C0D-B38BB7C3D390}" name="Adjustment_Car_Mileage_CMA_" dataDxfId="11"/>
    <tableColumn id="21" xr3:uid="{E9B7944B-9F74-4F41-AC48-EFDFA579D652}" name="Adjustment_Allocation_ADAL_" dataDxfId="10"/>
    <tableColumn id="22" xr3:uid="{976CB41F-6690-432C-B139-CD779B47ACF9}" name="Correct_Prior_Year_Exp_PYE_" dataDxfId="9"/>
    <tableColumn id="23" xr3:uid="{FA8961EF-8545-4D73-A0F7-9FCED3024FCD}" name="Federal_Indirects_FRR_" dataDxfId="8"/>
    <tableColumn id="24" xr3:uid="{35EF74F3-C585-4507-BB72-5D5A9494185D}" name="Adjusted_Prior_Year_Exp_APYE_" dataDxfId="7"/>
    <tableColumn id="25" xr3:uid="{F7D74D7C-8738-4275-B8C3-E8CB14943B42}" name="ID_ACAL_" dataDxfId="6"/>
    <tableColumn id="26" xr3:uid="{749A2278-C62F-4C1A-B90D-653F8A9ADB32}" name="Adjustment_Legislative_Salary_LSA_" dataDxfId="5"/>
    <tableColumn id="27" xr3:uid="{BE52279E-516E-4C0A-A9F1-0E00DB51DC5C}" name="Adjustment_Legislative_Benefit_LBA_" dataDxfId="4"/>
    <tableColumn id="28" xr3:uid="{E4CA072A-EBF7-414D-8BED-EFFCC9DC6987}" name="Actual_Allocation_Amount_ALLOC_" dataDxfId="3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12.wa.us/transportation/STARS/default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workbookViewId="0"/>
  </sheetViews>
  <sheetFormatPr defaultRowHeight="12.75" x14ac:dyDescent="0.2"/>
  <cols>
    <col min="1" max="1" width="11.7109375" customWidth="1"/>
    <col min="8" max="8" width="8.85546875" customWidth="1"/>
  </cols>
  <sheetData>
    <row r="1" spans="1:10" ht="21" customHeight="1" x14ac:dyDescent="0.25">
      <c r="A1" s="131" t="s">
        <v>0</v>
      </c>
    </row>
    <row r="2" spans="1:10" ht="15.75" x14ac:dyDescent="0.25">
      <c r="A2" s="26" t="s">
        <v>1</v>
      </c>
    </row>
    <row r="3" spans="1:10" x14ac:dyDescent="0.2">
      <c r="A3" t="s">
        <v>2</v>
      </c>
    </row>
    <row r="4" spans="1:10" x14ac:dyDescent="0.2">
      <c r="A4" s="34" t="s">
        <v>3</v>
      </c>
      <c r="B4" s="35"/>
      <c r="C4" s="35"/>
      <c r="D4" s="35"/>
      <c r="E4" s="35"/>
      <c r="F4" s="35"/>
      <c r="G4" s="35"/>
      <c r="H4" s="35"/>
      <c r="I4" s="35"/>
      <c r="J4" s="35"/>
    </row>
    <row r="5" spans="1:10" hidden="1" x14ac:dyDescent="0.2">
      <c r="A5" t="s">
        <v>4</v>
      </c>
    </row>
    <row r="7" spans="1:10" ht="15.75" x14ac:dyDescent="0.25">
      <c r="A7" s="26" t="s">
        <v>5</v>
      </c>
    </row>
    <row r="8" spans="1:10" x14ac:dyDescent="0.2">
      <c r="A8" t="s">
        <v>6</v>
      </c>
    </row>
    <row r="9" spans="1:10" x14ac:dyDescent="0.2">
      <c r="A9" t="s">
        <v>7</v>
      </c>
    </row>
    <row r="10" spans="1:10" x14ac:dyDescent="0.2">
      <c r="A10" t="s">
        <v>8</v>
      </c>
    </row>
    <row r="11" spans="1:10" x14ac:dyDescent="0.2">
      <c r="A11" t="s">
        <v>9</v>
      </c>
    </row>
    <row r="12" spans="1:10" x14ac:dyDescent="0.2">
      <c r="A12" t="s">
        <v>10</v>
      </c>
    </row>
    <row r="13" spans="1:10" x14ac:dyDescent="0.2">
      <c r="A13" t="s">
        <v>11</v>
      </c>
    </row>
    <row r="14" spans="1:10" x14ac:dyDescent="0.2">
      <c r="A14" t="s">
        <v>12</v>
      </c>
    </row>
    <row r="15" spans="1:10" x14ac:dyDescent="0.2">
      <c r="A15" t="s">
        <v>13</v>
      </c>
    </row>
    <row r="16" spans="1:10" x14ac:dyDescent="0.2">
      <c r="A16" t="s">
        <v>14</v>
      </c>
    </row>
    <row r="18" spans="1:1" hidden="1" x14ac:dyDescent="0.2">
      <c r="A18" t="s">
        <v>15</v>
      </c>
    </row>
    <row r="19" spans="1:1" hidden="1" x14ac:dyDescent="0.2">
      <c r="A19" t="s">
        <v>16</v>
      </c>
    </row>
    <row r="20" spans="1:1" hidden="1" x14ac:dyDescent="0.2">
      <c r="A20" s="27" t="s">
        <v>17</v>
      </c>
    </row>
    <row r="21" spans="1:1" hidden="1" x14ac:dyDescent="0.2">
      <c r="A21" t="s">
        <v>18</v>
      </c>
    </row>
    <row r="22" spans="1:1" hidden="1" x14ac:dyDescent="0.2"/>
    <row r="23" spans="1:1" hidden="1" x14ac:dyDescent="0.2">
      <c r="A23" t="s">
        <v>19</v>
      </c>
    </row>
    <row r="24" spans="1:1" hidden="1" x14ac:dyDescent="0.2">
      <c r="A24" t="s">
        <v>20</v>
      </c>
    </row>
    <row r="25" spans="1:1" hidden="1" x14ac:dyDescent="0.2">
      <c r="A25" t="s">
        <v>21</v>
      </c>
    </row>
    <row r="27" spans="1:1" ht="15.75" x14ac:dyDescent="0.25">
      <c r="A27" s="26" t="s">
        <v>22</v>
      </c>
    </row>
    <row r="28" spans="1:1" x14ac:dyDescent="0.2">
      <c r="A28" t="s">
        <v>23</v>
      </c>
    </row>
    <row r="29" spans="1:1" x14ac:dyDescent="0.2">
      <c r="A29" t="s">
        <v>24</v>
      </c>
    </row>
    <row r="30" spans="1:1" x14ac:dyDescent="0.2">
      <c r="A30" t="s">
        <v>25</v>
      </c>
    </row>
    <row r="32" spans="1:1" x14ac:dyDescent="0.2">
      <c r="A32" t="s">
        <v>26</v>
      </c>
    </row>
    <row r="33" spans="1:1" x14ac:dyDescent="0.2">
      <c r="A33" t="s">
        <v>27</v>
      </c>
    </row>
  </sheetData>
  <hyperlinks>
    <hyperlink ref="A20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65"/>
  <sheetViews>
    <sheetView topLeftCell="A4" zoomScale="90" zoomScaleNormal="90" workbookViewId="0">
      <selection activeCell="B41" sqref="B41"/>
    </sheetView>
  </sheetViews>
  <sheetFormatPr defaultRowHeight="12.75" x14ac:dyDescent="0.2"/>
  <cols>
    <col min="1" max="1" width="4.5703125" customWidth="1"/>
    <col min="2" max="2" width="49.28515625" customWidth="1"/>
    <col min="3" max="3" width="21.7109375" customWidth="1"/>
    <col min="4" max="4" width="4.85546875" customWidth="1"/>
    <col min="5" max="5" width="3.42578125" customWidth="1"/>
    <col min="6" max="6" width="27.42578125" customWidth="1"/>
    <col min="7" max="7" width="11.42578125" customWidth="1"/>
    <col min="8" max="8" width="6.140625" customWidth="1"/>
    <col min="9" max="9" width="26" customWidth="1"/>
    <col min="10" max="10" width="10.28515625" customWidth="1"/>
    <col min="11" max="12" width="3.5703125" customWidth="1"/>
    <col min="13" max="13" width="3.42578125" customWidth="1"/>
    <col min="14" max="14" width="70.42578125" customWidth="1"/>
    <col min="15" max="15" width="8.28515625" customWidth="1"/>
    <col min="16" max="16" width="3.140625" customWidth="1"/>
    <col min="17" max="17" width="27.140625" bestFit="1" customWidth="1"/>
    <col min="18" max="18" width="8.28515625" customWidth="1"/>
    <col min="19" max="19" width="3.5703125" customWidth="1"/>
    <col min="20" max="20" width="31.140625" bestFit="1" customWidth="1"/>
  </cols>
  <sheetData>
    <row r="1" spans="2:20" ht="18.75" thickBot="1" x14ac:dyDescent="0.3">
      <c r="B1" s="93" t="s">
        <v>28</v>
      </c>
      <c r="C1" s="95" t="str">
        <f>'District Data'!A2</f>
        <v>Aberdeen School District</v>
      </c>
      <c r="D1" s="96"/>
      <c r="E1" s="96"/>
      <c r="F1" s="97"/>
      <c r="N1" s="132"/>
    </row>
    <row r="2" spans="2:20" ht="15.75" thickBot="1" x14ac:dyDescent="0.25">
      <c r="J2" s="36"/>
      <c r="K2" s="36"/>
      <c r="L2" s="36"/>
      <c r="M2" s="36"/>
      <c r="N2" s="132"/>
    </row>
    <row r="3" spans="2:20" ht="21" thickBot="1" x14ac:dyDescent="0.35">
      <c r="B3" s="41" t="str">
        <f>IF((G8-G19+G10-G21+J8-J19)&lt;&gt;0,"Do the data sets match? NO","Do the data sets match?  Yes")</f>
        <v>Do the data sets match?  Yes</v>
      </c>
      <c r="F3" s="26"/>
      <c r="G3" s="32"/>
      <c r="H3" s="32"/>
      <c r="I3" s="32"/>
      <c r="J3" s="36"/>
      <c r="K3" s="36"/>
      <c r="L3" s="36"/>
      <c r="M3" s="36"/>
    </row>
    <row r="4" spans="2:20" ht="24" thickBot="1" x14ac:dyDescent="0.4">
      <c r="F4" s="33"/>
      <c r="G4" s="37"/>
      <c r="H4" s="37"/>
      <c r="I4" s="37"/>
    </row>
    <row r="5" spans="2:20" ht="21" thickBot="1" x14ac:dyDescent="0.25">
      <c r="B5" s="129" t="s">
        <v>29</v>
      </c>
      <c r="C5" s="130"/>
      <c r="E5" s="99"/>
      <c r="F5" s="98"/>
      <c r="G5" s="98" t="s">
        <v>30</v>
      </c>
      <c r="H5" s="100"/>
      <c r="I5" s="100"/>
      <c r="J5" s="100"/>
      <c r="K5" s="101"/>
      <c r="L5" s="42"/>
    </row>
    <row r="6" spans="2:20" ht="16.5" thickBot="1" x14ac:dyDescent="0.3">
      <c r="B6" s="38" t="s">
        <v>31</v>
      </c>
      <c r="C6" s="88">
        <f>Calculator!E16</f>
        <v>1791569.334052186</v>
      </c>
      <c r="E6" s="9"/>
      <c r="F6" s="8"/>
      <c r="G6" s="106" t="s">
        <v>32</v>
      </c>
      <c r="H6" s="103"/>
      <c r="I6" s="103"/>
      <c r="J6" s="103"/>
      <c r="K6" s="11"/>
      <c r="T6" s="26"/>
    </row>
    <row r="7" spans="2:20" ht="16.5" thickBot="1" x14ac:dyDescent="0.3">
      <c r="B7" s="52"/>
      <c r="C7" s="119"/>
      <c r="E7" s="12"/>
      <c r="F7" s="59" t="s">
        <v>33</v>
      </c>
      <c r="G7" s="60"/>
      <c r="H7" s="60"/>
      <c r="I7" s="60"/>
      <c r="J7" s="60"/>
      <c r="K7" s="13"/>
    </row>
    <row r="8" spans="2:20" ht="13.5" thickBot="1" x14ac:dyDescent="0.25">
      <c r="B8" s="52" t="s">
        <v>34</v>
      </c>
      <c r="C8" s="89">
        <f>Calculator!E30</f>
        <v>0</v>
      </c>
      <c r="E8" s="12"/>
      <c r="F8" s="61" t="s">
        <v>35</v>
      </c>
      <c r="G8" s="123">
        <f>G19</f>
        <v>1342.25</v>
      </c>
      <c r="H8" s="124"/>
      <c r="I8" s="125" t="s">
        <v>36</v>
      </c>
      <c r="J8" s="62">
        <f>J19</f>
        <v>216.5</v>
      </c>
      <c r="K8" s="13"/>
    </row>
    <row r="9" spans="2:20" ht="13.5" thickBot="1" x14ac:dyDescent="0.25">
      <c r="B9" s="52"/>
      <c r="C9" s="89"/>
      <c r="E9" s="12"/>
      <c r="F9" s="8"/>
      <c r="G9" s="124"/>
      <c r="H9" s="124"/>
      <c r="I9" s="126"/>
      <c r="J9" s="124"/>
      <c r="K9" s="13"/>
    </row>
    <row r="10" spans="2:20" ht="13.5" thickBot="1" x14ac:dyDescent="0.25">
      <c r="B10" s="52" t="s">
        <v>37</v>
      </c>
      <c r="C10" s="89">
        <f>Calculator!E44</f>
        <v>0</v>
      </c>
      <c r="E10" s="12"/>
      <c r="F10" s="51" t="s">
        <v>38</v>
      </c>
      <c r="G10" s="62">
        <f>G21</f>
        <v>11</v>
      </c>
      <c r="H10" s="124"/>
      <c r="I10" s="124"/>
      <c r="J10" s="124"/>
      <c r="K10" s="13"/>
    </row>
    <row r="11" spans="2:20" ht="13.5" thickBot="1" x14ac:dyDescent="0.25">
      <c r="B11" s="52"/>
      <c r="C11" s="89"/>
      <c r="E11" s="14"/>
      <c r="F11" s="15"/>
      <c r="G11" s="15"/>
      <c r="H11" s="15"/>
      <c r="I11" s="15"/>
      <c r="J11" s="15"/>
      <c r="K11" s="16"/>
      <c r="T11" s="30"/>
    </row>
    <row r="12" spans="2:20" ht="13.15" customHeight="1" thickBot="1" x14ac:dyDescent="0.25">
      <c r="B12" s="52" t="s">
        <v>39</v>
      </c>
      <c r="C12" s="89">
        <f>C8+C10</f>
        <v>0</v>
      </c>
    </row>
    <row r="13" spans="2:20" ht="12.75" customHeight="1" x14ac:dyDescent="0.2">
      <c r="B13" s="39"/>
      <c r="C13" s="89"/>
      <c r="E13" s="112" t="s">
        <v>40</v>
      </c>
      <c r="F13" s="108"/>
      <c r="G13" s="108"/>
      <c r="H13" s="108"/>
      <c r="I13" s="108"/>
      <c r="J13" s="108"/>
      <c r="K13" s="109"/>
    </row>
    <row r="14" spans="2:20" ht="12.75" customHeight="1" thickBot="1" x14ac:dyDescent="0.25">
      <c r="B14" s="40" t="s">
        <v>41</v>
      </c>
      <c r="C14" s="89">
        <f>'District Data'!S2</f>
        <v>0</v>
      </c>
      <c r="E14" s="113" t="s">
        <v>42</v>
      </c>
      <c r="F14" s="110"/>
      <c r="G14" s="110"/>
      <c r="H14" s="110"/>
      <c r="I14" s="110"/>
      <c r="J14" s="110"/>
      <c r="K14" s="111"/>
    </row>
    <row r="15" spans="2:20" ht="13.5" thickBot="1" x14ac:dyDescent="0.25">
      <c r="B15" s="40"/>
      <c r="C15" s="89"/>
      <c r="F15" s="107"/>
    </row>
    <row r="16" spans="2:20" ht="21" thickBot="1" x14ac:dyDescent="0.25">
      <c r="B16" s="40" t="s">
        <v>43</v>
      </c>
      <c r="C16" s="89">
        <f>C6+C12+C14</f>
        <v>1791569.334052186</v>
      </c>
      <c r="E16" s="43"/>
      <c r="F16" s="105"/>
      <c r="G16" s="98" t="s">
        <v>44</v>
      </c>
      <c r="H16" s="98"/>
      <c r="I16" s="98"/>
      <c r="J16" s="98"/>
      <c r="K16" s="44"/>
    </row>
    <row r="17" spans="2:20" ht="16.5" thickBot="1" x14ac:dyDescent="0.3">
      <c r="B17" s="39"/>
      <c r="C17" s="120"/>
      <c r="E17" s="45"/>
      <c r="F17" s="133"/>
      <c r="G17" s="134" t="s">
        <v>45</v>
      </c>
      <c r="H17" s="134"/>
      <c r="I17" s="134"/>
      <c r="J17" s="134"/>
      <c r="K17" s="46"/>
      <c r="T17" s="26"/>
    </row>
    <row r="18" spans="2:20" ht="16.5" thickBot="1" x14ac:dyDescent="0.3">
      <c r="B18" s="40" t="s">
        <v>46</v>
      </c>
      <c r="C18" s="89">
        <f>'District Data'!U2</f>
        <v>1742964.71</v>
      </c>
      <c r="E18" s="47"/>
      <c r="F18" s="135" t="s">
        <v>33</v>
      </c>
      <c r="G18" s="133"/>
      <c r="H18" s="133"/>
      <c r="I18" s="133"/>
      <c r="J18" s="133"/>
      <c r="K18" s="48"/>
    </row>
    <row r="19" spans="2:20" ht="13.5" thickBot="1" x14ac:dyDescent="0.25">
      <c r="B19" s="39"/>
      <c r="C19" s="120"/>
      <c r="E19" s="47"/>
      <c r="F19" s="136" t="s">
        <v>35</v>
      </c>
      <c r="G19" s="137">
        <f>'District Data'!G2</f>
        <v>1342.25</v>
      </c>
      <c r="H19" s="133"/>
      <c r="I19" s="136" t="s">
        <v>36</v>
      </c>
      <c r="J19" s="138">
        <f>'District Data'!H2</f>
        <v>216.5</v>
      </c>
      <c r="K19" s="48"/>
    </row>
    <row r="20" spans="2:20" ht="13.5" thickBot="1" x14ac:dyDescent="0.25">
      <c r="B20" s="40" t="s">
        <v>47</v>
      </c>
      <c r="C20" s="89">
        <f>'District Data'!V2</f>
        <v>41656.856569000003</v>
      </c>
      <c r="E20" s="47"/>
      <c r="F20" s="133"/>
      <c r="G20" s="133"/>
      <c r="H20" s="133"/>
      <c r="I20" s="139"/>
      <c r="J20" s="133"/>
      <c r="K20" s="48"/>
      <c r="Q20" s="128"/>
    </row>
    <row r="21" spans="2:20" ht="13.5" thickBot="1" x14ac:dyDescent="0.25">
      <c r="B21" s="40"/>
      <c r="C21" s="90"/>
      <c r="E21" s="47"/>
      <c r="F21" s="136" t="s">
        <v>38</v>
      </c>
      <c r="G21" s="140">
        <f>'District Data'!F2</f>
        <v>11</v>
      </c>
      <c r="H21" s="133"/>
      <c r="I21" s="133"/>
      <c r="J21" s="133"/>
      <c r="K21" s="48"/>
    </row>
    <row r="22" spans="2:20" ht="13.5" thickBot="1" x14ac:dyDescent="0.25">
      <c r="B22" s="40" t="s">
        <v>48</v>
      </c>
      <c r="C22" s="90">
        <f>C18+C20</f>
        <v>1784621.566569</v>
      </c>
      <c r="E22" s="49"/>
      <c r="F22" s="141"/>
      <c r="G22" s="141"/>
      <c r="H22" s="141"/>
      <c r="I22" s="141"/>
      <c r="J22" s="141"/>
      <c r="K22" s="50"/>
    </row>
    <row r="23" spans="2:20" x14ac:dyDescent="0.2">
      <c r="B23" s="40"/>
      <c r="C23" s="89"/>
    </row>
    <row r="24" spans="2:20" x14ac:dyDescent="0.2">
      <c r="B24" s="40" t="s">
        <v>49</v>
      </c>
      <c r="C24" s="90">
        <f>(MIN(C16,C22))</f>
        <v>1784621.566569</v>
      </c>
    </row>
    <row r="25" spans="2:20" x14ac:dyDescent="0.2">
      <c r="B25" s="40"/>
      <c r="C25" s="89"/>
    </row>
    <row r="26" spans="2:20" x14ac:dyDescent="0.2">
      <c r="B26" s="40" t="s">
        <v>50</v>
      </c>
      <c r="C26" s="89">
        <f>'District Data'!Y2</f>
        <v>20691.580000000002</v>
      </c>
    </row>
    <row r="27" spans="2:20" x14ac:dyDescent="0.2">
      <c r="B27" s="40"/>
      <c r="C27" s="89"/>
      <c r="E27" s="92"/>
      <c r="F27" s="92"/>
      <c r="G27" s="92"/>
      <c r="H27" s="92"/>
      <c r="I27" s="92"/>
      <c r="J27" s="92"/>
      <c r="K27" s="92"/>
    </row>
    <row r="28" spans="2:20" ht="15.75" x14ac:dyDescent="0.25">
      <c r="B28" s="40" t="s">
        <v>51</v>
      </c>
      <c r="C28" s="91">
        <f>'District Data'!Z2</f>
        <v>11703.49</v>
      </c>
      <c r="E28" s="92"/>
      <c r="F28" s="92"/>
      <c r="G28" s="92"/>
      <c r="H28" s="92"/>
      <c r="I28" s="92"/>
      <c r="J28" s="92"/>
      <c r="K28" s="92"/>
      <c r="T28" s="26"/>
    </row>
    <row r="29" spans="2:20" ht="13.5" thickBot="1" x14ac:dyDescent="0.25">
      <c r="B29" s="115"/>
      <c r="C29" s="121"/>
      <c r="E29" s="92"/>
      <c r="F29" s="92"/>
      <c r="G29" s="92"/>
      <c r="H29" s="92"/>
      <c r="I29" s="92"/>
      <c r="J29" s="92"/>
      <c r="K29" s="92"/>
    </row>
    <row r="30" spans="2:20" ht="19.5" customHeight="1" thickBot="1" x14ac:dyDescent="0.25">
      <c r="B30" s="117" t="s">
        <v>52</v>
      </c>
      <c r="C30" s="114">
        <f>C24+C26+C28</f>
        <v>1817016.6365690001</v>
      </c>
      <c r="E30" s="92"/>
      <c r="F30" s="92"/>
      <c r="G30" s="92"/>
      <c r="H30" s="92"/>
      <c r="I30" s="92"/>
      <c r="J30" s="92"/>
      <c r="K30" s="92"/>
    </row>
    <row r="31" spans="2:20" ht="17.25" customHeight="1" thickBot="1" x14ac:dyDescent="0.3">
      <c r="B31" s="118" t="s">
        <v>53</v>
      </c>
      <c r="C31" s="116"/>
      <c r="E31" s="92"/>
      <c r="F31" s="92"/>
      <c r="G31" s="92"/>
      <c r="H31" s="92"/>
      <c r="I31" s="92"/>
      <c r="J31" s="92"/>
      <c r="K31" s="92"/>
    </row>
    <row r="32" spans="2:20" ht="13.5" thickBot="1" x14ac:dyDescent="0.25"/>
    <row r="33" spans="2:3" ht="16.5" thickBot="1" x14ac:dyDescent="0.3">
      <c r="B33" s="102" t="s">
        <v>54</v>
      </c>
      <c r="C33" s="122"/>
    </row>
    <row r="34" spans="2:3" ht="16.5" thickBot="1" x14ac:dyDescent="0.3">
      <c r="B34" s="53" t="s">
        <v>55</v>
      </c>
      <c r="C34" s="54">
        <f>'District Data'!AA2</f>
        <v>1817016.6365690001</v>
      </c>
    </row>
    <row r="35" spans="2:3" ht="32.25" thickBot="1" x14ac:dyDescent="0.3">
      <c r="B35" s="86" t="s">
        <v>56</v>
      </c>
      <c r="C35" s="54">
        <f>('District Data'!M2)+('District Data'!N2)+('District Data'!O2)+('District Data'!P2)</f>
        <v>0</v>
      </c>
    </row>
    <row r="36" spans="2:3" x14ac:dyDescent="0.2">
      <c r="B36" s="80"/>
      <c r="C36" s="82"/>
    </row>
    <row r="37" spans="2:3" x14ac:dyDescent="0.2">
      <c r="B37" s="80"/>
      <c r="C37" s="83"/>
    </row>
    <row r="38" spans="2:3" x14ac:dyDescent="0.2">
      <c r="B38" s="80"/>
      <c r="C38" s="58"/>
    </row>
    <row r="39" spans="2:3" x14ac:dyDescent="0.2">
      <c r="B39" s="80"/>
      <c r="C39" s="84"/>
    </row>
    <row r="40" spans="2:3" x14ac:dyDescent="0.2">
      <c r="B40" s="80"/>
      <c r="C40" s="84"/>
    </row>
    <row r="41" spans="2:3" x14ac:dyDescent="0.2">
      <c r="B41" s="80"/>
      <c r="C41" s="83"/>
    </row>
    <row r="42" spans="2:3" x14ac:dyDescent="0.2">
      <c r="B42" s="80"/>
      <c r="C42" s="83"/>
    </row>
    <row r="43" spans="2:3" x14ac:dyDescent="0.2">
      <c r="B43" s="80"/>
      <c r="C43" s="83"/>
    </row>
    <row r="44" spans="2:3" ht="13.5" thickBot="1" x14ac:dyDescent="0.25">
      <c r="B44" s="81"/>
      <c r="C44" s="85"/>
    </row>
    <row r="45" spans="2:3" x14ac:dyDescent="0.2">
      <c r="B45" s="104"/>
      <c r="C45" s="104"/>
    </row>
    <row r="46" spans="2:3" x14ac:dyDescent="0.2">
      <c r="B46" s="55"/>
      <c r="C46" s="55"/>
    </row>
    <row r="47" spans="2:3" x14ac:dyDescent="0.2">
      <c r="B47" s="55"/>
      <c r="C47" s="56"/>
    </row>
    <row r="48" spans="2:3" x14ac:dyDescent="0.2">
      <c r="B48" s="55"/>
      <c r="C48" s="57"/>
    </row>
    <row r="49" spans="2:3" x14ac:dyDescent="0.2">
      <c r="B49" s="55"/>
      <c r="C49" s="55"/>
    </row>
    <row r="50" spans="2:3" x14ac:dyDescent="0.2">
      <c r="B50" s="55"/>
      <c r="C50" s="55"/>
    </row>
    <row r="51" spans="2:3" x14ac:dyDescent="0.2">
      <c r="B51" s="55"/>
      <c r="C51" s="55"/>
    </row>
    <row r="52" spans="2:3" x14ac:dyDescent="0.2">
      <c r="B52" s="55"/>
      <c r="C52" s="55"/>
    </row>
    <row r="53" spans="2:3" x14ac:dyDescent="0.2">
      <c r="B53" s="55"/>
      <c r="C53" s="55"/>
    </row>
    <row r="54" spans="2:3" x14ac:dyDescent="0.2">
      <c r="B54" s="55"/>
      <c r="C54" s="55"/>
    </row>
    <row r="55" spans="2:3" x14ac:dyDescent="0.2">
      <c r="B55" s="55"/>
      <c r="C55" s="55"/>
    </row>
    <row r="56" spans="2:3" x14ac:dyDescent="0.2">
      <c r="B56" s="55"/>
      <c r="C56" s="55"/>
    </row>
    <row r="57" spans="2:3" x14ac:dyDescent="0.2">
      <c r="B57" s="55"/>
      <c r="C57" s="55"/>
    </row>
    <row r="58" spans="2:3" x14ac:dyDescent="0.2">
      <c r="B58" s="55"/>
      <c r="C58" s="55"/>
    </row>
    <row r="59" spans="2:3" x14ac:dyDescent="0.2">
      <c r="B59" s="55"/>
      <c r="C59" s="55"/>
    </row>
    <row r="60" spans="2:3" x14ac:dyDescent="0.2">
      <c r="B60" s="55"/>
      <c r="C60" s="55"/>
    </row>
    <row r="61" spans="2:3" x14ac:dyDescent="0.2">
      <c r="B61" s="55"/>
      <c r="C61" s="55"/>
    </row>
    <row r="62" spans="2:3" x14ac:dyDescent="0.2">
      <c r="B62" s="55"/>
      <c r="C62" s="55"/>
    </row>
    <row r="63" spans="2:3" x14ac:dyDescent="0.2">
      <c r="B63" s="55"/>
      <c r="C63" s="55"/>
    </row>
    <row r="64" spans="2:3" x14ac:dyDescent="0.2">
      <c r="B64" s="55"/>
      <c r="C64" s="55"/>
    </row>
    <row r="65" spans="2:3" x14ac:dyDescent="0.2">
      <c r="B65" s="55"/>
      <c r="C65" s="55"/>
    </row>
  </sheetData>
  <sheetProtection sheet="1" objects="1" scenarios="1"/>
  <conditionalFormatting sqref="B3">
    <cfRule type="containsText" dxfId="2" priority="1" stopIfTrue="1" operator="containsText" text="Do the data sets match?  Yes">
      <formula>NOT(ISERROR(SEARCH("Do the data sets match?  Yes",B3)))</formula>
    </cfRule>
    <cfRule type="containsText" dxfId="1" priority="2" stopIfTrue="1" operator="containsText" text="Do the data sets match? NO">
      <formula>NOT(ISERROR(SEARCH("Do the data sets match? NO",B3)))</formula>
    </cfRule>
    <cfRule type="cellIs" dxfId="0" priority="3" stopIfTrue="1" operator="equal">
      <formula>"No"</formula>
    </cfRule>
  </conditionalFormatting>
  <pageMargins left="0.7" right="0.7" top="0.75" bottom="0.75" header="0.3" footer="0.3"/>
  <pageSetup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1"/>
  <sheetViews>
    <sheetView workbookViewId="0">
      <selection activeCell="L23" sqref="L23"/>
    </sheetView>
  </sheetViews>
  <sheetFormatPr defaultRowHeight="12.75" x14ac:dyDescent="0.2"/>
  <cols>
    <col min="1" max="1" width="32.7109375" customWidth="1"/>
    <col min="2" max="2" width="32.42578125" customWidth="1"/>
    <col min="3" max="3" width="14.140625" bestFit="1" customWidth="1"/>
    <col min="4" max="4" width="11.28515625" customWidth="1"/>
    <col min="5" max="5" width="16.140625" bestFit="1" customWidth="1"/>
    <col min="6" max="6" width="13.7109375" bestFit="1" customWidth="1"/>
    <col min="7" max="7" width="13.85546875" bestFit="1" customWidth="1"/>
    <col min="8" max="8" width="12.140625" bestFit="1" customWidth="1"/>
  </cols>
  <sheetData>
    <row r="1" spans="1:6" ht="13.5" thickBot="1" x14ac:dyDescent="0.25">
      <c r="A1" s="9"/>
      <c r="B1" s="10"/>
      <c r="C1" s="10"/>
      <c r="D1" s="10"/>
      <c r="E1" s="10"/>
      <c r="F1" s="11"/>
    </row>
    <row r="2" spans="1:6" x14ac:dyDescent="0.2">
      <c r="A2" s="12"/>
      <c r="B2" s="3" t="s">
        <v>57</v>
      </c>
      <c r="C2" s="2">
        <f>(Simulator!G8)+1</f>
        <v>1343.25</v>
      </c>
      <c r="D2" s="74">
        <v>0.68110000000000004</v>
      </c>
      <c r="E2" s="70">
        <f>IFERROR((LN(C2)*D2),0)</f>
        <v>4.9058593161966426</v>
      </c>
      <c r="F2" s="17"/>
    </row>
    <row r="3" spans="1:6" x14ac:dyDescent="0.2">
      <c r="A3" s="12"/>
      <c r="B3" s="4" t="s">
        <v>58</v>
      </c>
      <c r="C3" s="68">
        <f>(Simulator!J8)+1</f>
        <v>217.5</v>
      </c>
      <c r="D3" s="75">
        <v>0.10362</v>
      </c>
      <c r="E3" s="71">
        <f>IFERROR((LN(C3)*D3),0)</f>
        <v>0.55770344489178791</v>
      </c>
      <c r="F3" s="17"/>
    </row>
    <row r="4" spans="1:6" x14ac:dyDescent="0.2">
      <c r="A4" s="12"/>
      <c r="B4" s="4" t="s">
        <v>38</v>
      </c>
      <c r="C4" s="1">
        <f>Simulator!G10</f>
        <v>11</v>
      </c>
      <c r="D4" s="75">
        <v>1.5350000000000001E-2</v>
      </c>
      <c r="E4" s="71">
        <f>C4*D4</f>
        <v>0.16885</v>
      </c>
      <c r="F4" s="17"/>
    </row>
    <row r="5" spans="1:6" x14ac:dyDescent="0.2">
      <c r="A5" s="12"/>
      <c r="B5" s="4" t="s">
        <v>59</v>
      </c>
      <c r="C5" s="1">
        <f>'District Data'!D2</f>
        <v>3.342863125</v>
      </c>
      <c r="D5" s="75">
        <v>2.963E-2</v>
      </c>
      <c r="E5" s="71">
        <f>C5*D5</f>
        <v>9.9049034393749999E-2</v>
      </c>
      <c r="F5" s="17"/>
    </row>
    <row r="6" spans="1:6" x14ac:dyDescent="0.2">
      <c r="A6" s="12"/>
      <c r="B6" s="4" t="s">
        <v>60</v>
      </c>
      <c r="C6" s="31">
        <f>('District Data'!B2)</f>
        <v>128.9</v>
      </c>
      <c r="D6" s="75">
        <v>6.0720000000000003E-2</v>
      </c>
      <c r="E6" s="72">
        <f>IFERROR((LN(C6)*D6),0)</f>
        <v>0.29504072117186902</v>
      </c>
      <c r="F6" s="18"/>
    </row>
    <row r="7" spans="1:6" ht="25.5" x14ac:dyDescent="0.2">
      <c r="A7" s="12"/>
      <c r="B7" s="4" t="s">
        <v>61</v>
      </c>
      <c r="C7" s="69">
        <f>'District Data'!I2</f>
        <v>0</v>
      </c>
      <c r="D7" s="75">
        <v>0</v>
      </c>
      <c r="E7" s="71">
        <f>C7*D7</f>
        <v>0</v>
      </c>
      <c r="F7" s="17"/>
    </row>
    <row r="8" spans="1:6" ht="26.25" thickBot="1" x14ac:dyDescent="0.25">
      <c r="A8" s="12"/>
      <c r="B8" s="28" t="s">
        <v>62</v>
      </c>
      <c r="C8" s="29">
        <f>'District Data'!J2</f>
        <v>0</v>
      </c>
      <c r="D8" s="76">
        <v>-0.207785</v>
      </c>
      <c r="E8" s="73">
        <f>C8*D8</f>
        <v>0</v>
      </c>
      <c r="F8" s="17"/>
    </row>
    <row r="9" spans="1:6" ht="13.5" thickBot="1" x14ac:dyDescent="0.25">
      <c r="A9" s="12"/>
      <c r="B9" s="20"/>
      <c r="C9" s="21"/>
      <c r="D9" s="21"/>
      <c r="E9" s="21"/>
      <c r="F9" s="17"/>
    </row>
    <row r="10" spans="1:6" ht="13.5" thickBot="1" x14ac:dyDescent="0.25">
      <c r="A10" s="12"/>
      <c r="B10" s="5" t="s">
        <v>63</v>
      </c>
      <c r="C10" s="22"/>
      <c r="D10" s="22"/>
      <c r="E10" s="143">
        <f>SUM(E2:E8)</f>
        <v>6.02650251665405</v>
      </c>
      <c r="F10" s="19"/>
    </row>
    <row r="11" spans="1:6" ht="13.5" thickBot="1" x14ac:dyDescent="0.25">
      <c r="A11" s="12"/>
      <c r="B11" s="8"/>
      <c r="C11" s="8"/>
      <c r="D11" s="8"/>
      <c r="E11" s="8"/>
      <c r="F11" s="17"/>
    </row>
    <row r="12" spans="1:6" ht="26.25" thickBot="1" x14ac:dyDescent="0.25">
      <c r="A12" s="12"/>
      <c r="B12" s="5" t="s">
        <v>64</v>
      </c>
      <c r="C12" s="23"/>
      <c r="D12" s="22"/>
      <c r="E12" s="77">
        <v>8.3720999999999997</v>
      </c>
      <c r="F12" s="18"/>
    </row>
    <row r="13" spans="1:6" ht="13.5" thickBot="1" x14ac:dyDescent="0.25">
      <c r="A13" s="12"/>
      <c r="B13" s="20"/>
      <c r="C13" s="23"/>
      <c r="D13" s="22"/>
      <c r="E13" s="24"/>
      <c r="F13" s="18"/>
    </row>
    <row r="14" spans="1:6" ht="13.5" thickBot="1" x14ac:dyDescent="0.25">
      <c r="A14" s="12"/>
      <c r="B14" s="5" t="s">
        <v>65</v>
      </c>
      <c r="C14" s="22"/>
      <c r="D14" s="22"/>
      <c r="E14" s="143">
        <f>E10+E12</f>
        <v>14.39860251665405</v>
      </c>
      <c r="F14" s="13"/>
    </row>
    <row r="15" spans="1:6" ht="13.5" thickBot="1" x14ac:dyDescent="0.25">
      <c r="A15" s="12"/>
      <c r="B15" s="20"/>
      <c r="C15" s="22"/>
      <c r="D15" s="22"/>
      <c r="E15" s="21"/>
      <c r="F15" s="13"/>
    </row>
    <row r="16" spans="1:6" ht="13.5" thickBot="1" x14ac:dyDescent="0.25">
      <c r="A16" s="12"/>
      <c r="B16" s="5" t="s">
        <v>66</v>
      </c>
      <c r="C16" s="8"/>
      <c r="D16" s="8"/>
      <c r="E16" s="7">
        <f>EXP(E14)</f>
        <v>1791569.334052186</v>
      </c>
      <c r="F16" s="13"/>
    </row>
    <row r="17" spans="1:8" ht="13.5" thickBot="1" x14ac:dyDescent="0.25">
      <c r="A17" s="12"/>
      <c r="B17" s="8"/>
      <c r="C17" s="8"/>
      <c r="D17" s="8"/>
      <c r="E17" s="8"/>
      <c r="F17" s="13"/>
    </row>
    <row r="18" spans="1:8" ht="13.5" thickBot="1" x14ac:dyDescent="0.25">
      <c r="A18" s="12"/>
      <c r="B18" s="5" t="s">
        <v>67</v>
      </c>
      <c r="C18" s="8"/>
      <c r="D18" s="8"/>
      <c r="E18" s="7">
        <f>'District Data'!S2</f>
        <v>0</v>
      </c>
      <c r="F18" s="13"/>
    </row>
    <row r="19" spans="1:8" ht="13.5" thickBot="1" x14ac:dyDescent="0.25">
      <c r="A19" s="12"/>
      <c r="B19" s="8"/>
      <c r="C19" s="8"/>
      <c r="D19" s="8"/>
      <c r="E19" s="8"/>
      <c r="F19" s="13"/>
    </row>
    <row r="20" spans="1:8" ht="26.25" thickBot="1" x14ac:dyDescent="0.25">
      <c r="A20" s="12"/>
      <c r="B20" s="5" t="s">
        <v>68</v>
      </c>
      <c r="C20" s="8"/>
      <c r="D20" s="8"/>
      <c r="E20" s="7">
        <f>E16+E18</f>
        <v>1791569.334052186</v>
      </c>
      <c r="F20" s="13"/>
    </row>
    <row r="21" spans="1:8" ht="13.5" thickBot="1" x14ac:dyDescent="0.25">
      <c r="A21" s="12"/>
      <c r="B21" s="20"/>
      <c r="C21" s="8"/>
      <c r="D21" s="8"/>
      <c r="E21" s="21"/>
      <c r="F21" s="13"/>
    </row>
    <row r="22" spans="1:8" ht="13.5" thickBot="1" x14ac:dyDescent="0.25">
      <c r="A22" s="12"/>
      <c r="B22" s="144" t="s">
        <v>69</v>
      </c>
      <c r="C22" s="8"/>
      <c r="D22" s="8"/>
      <c r="E22" s="6">
        <v>0.99800122405471803</v>
      </c>
      <c r="F22" s="13"/>
    </row>
    <row r="23" spans="1:8" ht="13.5" thickBot="1" x14ac:dyDescent="0.25">
      <c r="A23" s="12"/>
      <c r="B23" s="20"/>
      <c r="C23" s="8"/>
      <c r="D23" s="8"/>
      <c r="E23" s="20"/>
      <c r="F23" s="13"/>
    </row>
    <row r="24" spans="1:8" ht="13.5" thickBot="1" x14ac:dyDescent="0.25">
      <c r="A24" s="12"/>
      <c r="B24" s="5" t="s">
        <v>70</v>
      </c>
      <c r="C24" s="8"/>
      <c r="D24" s="8"/>
      <c r="E24" s="6">
        <f>IF(('District Data'!M2+'District Data'!N2+'District Data'!O2+'District Data'!P2)&gt;0,1,0)</f>
        <v>0</v>
      </c>
      <c r="F24" s="13"/>
    </row>
    <row r="25" spans="1:8" ht="13.5" thickBot="1" x14ac:dyDescent="0.25">
      <c r="A25" s="12"/>
      <c r="B25" s="8"/>
      <c r="C25" s="8"/>
      <c r="D25" s="8"/>
      <c r="E25" s="8"/>
      <c r="F25" s="13"/>
    </row>
    <row r="26" spans="1:8" ht="13.5" thickBot="1" x14ac:dyDescent="0.25">
      <c r="A26" s="12"/>
      <c r="B26" s="5" t="s">
        <v>71</v>
      </c>
      <c r="C26" s="8"/>
      <c r="D26" s="8"/>
      <c r="E26" s="78">
        <f>'District Data'!U2</f>
        <v>1742964.71</v>
      </c>
      <c r="F26" s="13"/>
    </row>
    <row r="27" spans="1:8" ht="13.5" thickBot="1" x14ac:dyDescent="0.25">
      <c r="A27" s="12"/>
      <c r="B27" s="8"/>
      <c r="C27" s="8"/>
      <c r="D27" s="8"/>
      <c r="E27" s="8"/>
      <c r="F27" s="13"/>
    </row>
    <row r="28" spans="1:8" ht="13.5" thickBot="1" x14ac:dyDescent="0.25">
      <c r="A28" s="12"/>
      <c r="B28" s="5" t="s">
        <v>72</v>
      </c>
      <c r="C28" s="8"/>
      <c r="D28" s="8"/>
      <c r="E28" s="79">
        <f>E26*E22</f>
        <v>1739480.9140641766</v>
      </c>
      <c r="F28" s="13"/>
    </row>
    <row r="29" spans="1:8" ht="13.5" thickBot="1" x14ac:dyDescent="0.25">
      <c r="A29" s="12"/>
      <c r="B29" s="8"/>
      <c r="C29" s="8"/>
      <c r="D29" s="8"/>
      <c r="E29" s="8"/>
      <c r="F29" s="13"/>
    </row>
    <row r="30" spans="1:8" ht="13.5" thickBot="1" x14ac:dyDescent="0.25">
      <c r="A30" s="12"/>
      <c r="B30" s="5" t="s">
        <v>73</v>
      </c>
      <c r="C30" s="8"/>
      <c r="D30" s="8"/>
      <c r="E30" s="78">
        <f>IF(E20&lt;E28,E28-E20,0)*E24</f>
        <v>0</v>
      </c>
      <c r="F30" s="13"/>
      <c r="G30" s="127"/>
      <c r="H30" s="127"/>
    </row>
    <row r="31" spans="1:8" ht="13.5" thickBot="1" x14ac:dyDescent="0.25">
      <c r="A31" s="12"/>
      <c r="B31" s="8"/>
      <c r="C31" s="8"/>
      <c r="D31" s="8"/>
      <c r="E31" s="8"/>
      <c r="F31" s="13"/>
    </row>
    <row r="32" spans="1:8" ht="13.5" thickBot="1" x14ac:dyDescent="0.25">
      <c r="A32" s="12"/>
      <c r="B32" s="5" t="s">
        <v>74</v>
      </c>
      <c r="C32" s="8"/>
      <c r="D32" s="8"/>
      <c r="E32" s="87">
        <f>IF('District Data'!Q2&gt;0,1,0)</f>
        <v>0</v>
      </c>
      <c r="F32" s="13"/>
    </row>
    <row r="33" spans="1:6" ht="13.5" thickBot="1" x14ac:dyDescent="0.25">
      <c r="A33" s="12"/>
      <c r="B33" s="8"/>
      <c r="C33" s="8"/>
      <c r="D33" s="8"/>
      <c r="E33" s="8"/>
      <c r="F33" s="13"/>
    </row>
    <row r="34" spans="1:6" ht="13.5" thickBot="1" x14ac:dyDescent="0.25">
      <c r="A34" s="12"/>
      <c r="B34" s="5" t="s">
        <v>75</v>
      </c>
      <c r="C34" s="8"/>
      <c r="D34" s="8"/>
      <c r="E34" s="87">
        <f>IF((Simulator!G8-Simulator!G19)+(Simulator!G10-Simulator!G21)+(Simulator!J8-Simulator!J19)&lt;&gt;0,1,0)</f>
        <v>0</v>
      </c>
      <c r="F34" s="13"/>
    </row>
    <row r="35" spans="1:6" ht="13.5" thickBot="1" x14ac:dyDescent="0.25">
      <c r="A35" s="12"/>
      <c r="B35" s="8"/>
      <c r="C35" s="8"/>
      <c r="D35" s="8"/>
      <c r="E35" s="8"/>
      <c r="F35" s="13"/>
    </row>
    <row r="36" spans="1:6" ht="13.5" thickBot="1" x14ac:dyDescent="0.25">
      <c r="A36" s="12"/>
      <c r="B36" s="5" t="s">
        <v>76</v>
      </c>
      <c r="C36" s="8"/>
      <c r="D36" s="8"/>
      <c r="E36" s="78">
        <f>E16-'District Data'!L2</f>
        <v>-3.9581209421157837E-9</v>
      </c>
      <c r="F36" s="13"/>
    </row>
    <row r="37" spans="1:6" ht="13.5" thickBot="1" x14ac:dyDescent="0.25">
      <c r="A37" s="12"/>
      <c r="B37" s="8"/>
      <c r="C37" s="8"/>
      <c r="D37" s="8"/>
      <c r="E37" s="8"/>
      <c r="F37" s="13"/>
    </row>
    <row r="38" spans="1:6" ht="13.5" thickBot="1" x14ac:dyDescent="0.25">
      <c r="A38" s="12"/>
      <c r="B38" s="5" t="s">
        <v>77</v>
      </c>
      <c r="C38" s="8"/>
      <c r="D38" s="8"/>
      <c r="E38" s="78">
        <f>'District Data'!Q2</f>
        <v>0</v>
      </c>
      <c r="F38" s="13"/>
    </row>
    <row r="39" spans="1:6" ht="13.5" thickBot="1" x14ac:dyDescent="0.25">
      <c r="A39" s="12"/>
      <c r="B39" s="8"/>
      <c r="C39" s="8"/>
      <c r="D39" s="8"/>
      <c r="E39" s="8"/>
      <c r="F39" s="13"/>
    </row>
    <row r="40" spans="1:6" ht="13.5" thickBot="1" x14ac:dyDescent="0.25">
      <c r="A40" s="12"/>
      <c r="B40" s="5" t="s">
        <v>78</v>
      </c>
      <c r="C40" s="8"/>
      <c r="D40" s="8"/>
      <c r="E40" s="78">
        <f>IF(E38&gt;0,E36,0)</f>
        <v>0</v>
      </c>
      <c r="F40" s="13"/>
    </row>
    <row r="41" spans="1:6" ht="13.5" thickBot="1" x14ac:dyDescent="0.25">
      <c r="A41" s="12"/>
      <c r="B41" s="8"/>
      <c r="C41" s="8"/>
      <c r="D41" s="8"/>
      <c r="E41" s="8"/>
      <c r="F41" s="13"/>
    </row>
    <row r="42" spans="1:6" ht="13.5" thickBot="1" x14ac:dyDescent="0.25">
      <c r="A42" s="12"/>
      <c r="B42" s="5" t="s">
        <v>79</v>
      </c>
      <c r="C42" s="8"/>
      <c r="D42" s="8"/>
      <c r="E42" s="78">
        <f>IF(E40&lt;0,0,E40)</f>
        <v>0</v>
      </c>
      <c r="F42" s="13"/>
    </row>
    <row r="43" spans="1:6" ht="13.5" thickBot="1" x14ac:dyDescent="0.25">
      <c r="A43" s="12"/>
      <c r="B43" s="8"/>
      <c r="C43" s="8"/>
      <c r="D43" s="8"/>
      <c r="E43" s="8"/>
      <c r="F43" s="13"/>
    </row>
    <row r="44" spans="1:6" ht="13.5" thickBot="1" x14ac:dyDescent="0.25">
      <c r="A44" s="12"/>
      <c r="B44" s="5" t="s">
        <v>80</v>
      </c>
      <c r="C44" s="8"/>
      <c r="D44" s="8"/>
      <c r="E44" s="78">
        <f>IF(E42&lt;E38,E38-E42,0)</f>
        <v>0</v>
      </c>
      <c r="F44" s="13"/>
    </row>
    <row r="45" spans="1:6" ht="13.5" thickBot="1" x14ac:dyDescent="0.25">
      <c r="A45" s="12"/>
      <c r="B45" s="8"/>
      <c r="C45" s="8"/>
      <c r="D45" s="8"/>
      <c r="E45" s="8"/>
      <c r="F45" s="13"/>
    </row>
    <row r="46" spans="1:6" ht="13.5" thickBot="1" x14ac:dyDescent="0.25">
      <c r="A46" s="12"/>
      <c r="B46" s="5"/>
      <c r="C46" s="8"/>
      <c r="D46" s="8"/>
      <c r="E46" s="78"/>
      <c r="F46" s="13"/>
    </row>
    <row r="47" spans="1:6" ht="13.5" thickBot="1" x14ac:dyDescent="0.25">
      <c r="A47" s="12"/>
      <c r="B47" s="8"/>
      <c r="C47" s="8"/>
      <c r="D47" s="8"/>
      <c r="E47" s="8"/>
      <c r="F47" s="13"/>
    </row>
    <row r="48" spans="1:6" ht="13.5" thickBot="1" x14ac:dyDescent="0.25">
      <c r="A48" s="12"/>
      <c r="B48" s="5"/>
      <c r="C48" s="8"/>
      <c r="D48" s="8"/>
      <c r="E48" s="78"/>
      <c r="F48" s="13"/>
    </row>
    <row r="49" spans="1:6" ht="13.5" thickBot="1" x14ac:dyDescent="0.25">
      <c r="A49" s="12"/>
      <c r="B49" s="8"/>
      <c r="C49" s="8"/>
      <c r="D49" s="8"/>
      <c r="E49" s="8"/>
      <c r="F49" s="13"/>
    </row>
    <row r="50" spans="1:6" ht="13.5" thickBot="1" x14ac:dyDescent="0.25">
      <c r="A50" s="12"/>
      <c r="B50" s="5"/>
      <c r="C50" s="8"/>
      <c r="D50" s="8"/>
      <c r="E50" s="78"/>
      <c r="F50" s="13"/>
    </row>
    <row r="51" spans="1:6" x14ac:dyDescent="0.2">
      <c r="A51" s="12"/>
      <c r="B51" s="8"/>
      <c r="C51" s="8"/>
      <c r="D51" s="8"/>
      <c r="E51" s="8"/>
      <c r="F51" s="13"/>
    </row>
    <row r="52" spans="1:6" x14ac:dyDescent="0.2">
      <c r="A52" s="12"/>
      <c r="B52" s="8"/>
      <c r="C52" s="8"/>
      <c r="D52" s="8"/>
      <c r="E52" s="8"/>
      <c r="F52" s="13"/>
    </row>
    <row r="53" spans="1:6" x14ac:dyDescent="0.2">
      <c r="A53" s="12"/>
      <c r="B53" s="8"/>
      <c r="C53" s="8"/>
      <c r="D53" s="8"/>
      <c r="E53" s="8"/>
      <c r="F53" s="13"/>
    </row>
    <row r="54" spans="1:6" ht="13.5" thickBot="1" x14ac:dyDescent="0.25">
      <c r="A54" s="14"/>
      <c r="B54" s="15"/>
      <c r="C54" s="15"/>
      <c r="D54" s="15"/>
      <c r="E54" s="15"/>
      <c r="F54" s="16"/>
    </row>
    <row r="71" ht="16.149999999999999" customHeight="1" x14ac:dyDescent="0.2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84"/>
  <sheetViews>
    <sheetView workbookViewId="0">
      <selection activeCell="C308" sqref="C308"/>
    </sheetView>
  </sheetViews>
  <sheetFormatPr defaultColWidth="9.140625" defaultRowHeight="12.75" x14ac:dyDescent="0.2"/>
  <cols>
    <col min="1" max="1" width="21.5703125" style="142" customWidth="1"/>
    <col min="2" max="2" width="17.7109375" style="142" customWidth="1"/>
    <col min="3" max="3" width="22.140625" style="142" customWidth="1"/>
    <col min="4" max="4" width="24" style="142" customWidth="1"/>
    <col min="5" max="5" width="20.7109375" style="142" customWidth="1"/>
    <col min="6" max="6" width="19" style="142" customWidth="1"/>
    <col min="7" max="7" width="22.85546875" style="142" customWidth="1"/>
    <col min="8" max="8" width="24.7109375" style="142" customWidth="1"/>
    <col min="9" max="9" width="20.5703125" style="142" customWidth="1"/>
    <col min="10" max="10" width="20.140625" style="142" customWidth="1"/>
    <col min="11" max="11" width="32.140625" style="142" customWidth="1"/>
    <col min="12" max="12" width="37.42578125" style="142" customWidth="1"/>
    <col min="13" max="13" width="28.5703125" style="142" customWidth="1"/>
    <col min="14" max="14" width="32.7109375" style="142" customWidth="1"/>
    <col min="15" max="15" width="31.28515625" style="142" customWidth="1"/>
    <col min="16" max="16" width="23.42578125" style="142" customWidth="1"/>
    <col min="17" max="17" width="23.85546875" style="142" customWidth="1"/>
    <col min="18" max="18" width="28.85546875" style="142" customWidth="1"/>
    <col min="19" max="19" width="30.28515625" style="142" customWidth="1"/>
    <col min="20" max="21" width="28.85546875" style="142" customWidth="1"/>
    <col min="22" max="22" width="23.42578125" style="142" customWidth="1"/>
    <col min="23" max="23" width="31.28515625" style="142" customWidth="1"/>
    <col min="24" max="24" width="11.42578125" style="142" customWidth="1"/>
    <col min="25" max="25" width="34.85546875" style="142" customWidth="1"/>
    <col min="26" max="26" width="35.42578125" style="142" customWidth="1"/>
    <col min="27" max="27" width="33.5703125" style="94" customWidth="1"/>
    <col min="28" max="16384" width="9.140625" style="94"/>
  </cols>
  <sheetData>
    <row r="1" spans="1:27" x14ac:dyDescent="0.2">
      <c r="A1" s="94" t="s">
        <v>81</v>
      </c>
      <c r="B1" s="142" t="s">
        <v>82</v>
      </c>
      <c r="C1" s="142" t="s">
        <v>83</v>
      </c>
      <c r="D1" s="142" t="s">
        <v>84</v>
      </c>
      <c r="E1" s="142" t="s">
        <v>85</v>
      </c>
      <c r="F1" s="142" t="s">
        <v>86</v>
      </c>
      <c r="G1" s="142" t="s">
        <v>87</v>
      </c>
      <c r="H1" s="142" t="s">
        <v>88</v>
      </c>
      <c r="I1" s="142" t="s">
        <v>89</v>
      </c>
      <c r="J1" s="142" t="s">
        <v>90</v>
      </c>
      <c r="K1" s="142" t="s">
        <v>91</v>
      </c>
      <c r="L1" s="142" t="s">
        <v>92</v>
      </c>
      <c r="M1" s="142" t="s">
        <v>93</v>
      </c>
      <c r="N1" s="142" t="s">
        <v>94</v>
      </c>
      <c r="O1" s="142" t="s">
        <v>95</v>
      </c>
      <c r="P1" s="142" t="s">
        <v>96</v>
      </c>
      <c r="Q1" s="142" t="s">
        <v>97</v>
      </c>
      <c r="R1" s="142" t="s">
        <v>98</v>
      </c>
      <c r="S1" s="142" t="s">
        <v>99</v>
      </c>
      <c r="T1" s="142" t="s">
        <v>100</v>
      </c>
      <c r="U1" s="142" t="s">
        <v>101</v>
      </c>
      <c r="V1" s="142" t="s">
        <v>102</v>
      </c>
      <c r="W1" s="142" t="s">
        <v>103</v>
      </c>
      <c r="X1" s="142" t="s">
        <v>104</v>
      </c>
      <c r="Y1" s="142" t="s">
        <v>105</v>
      </c>
      <c r="Z1" s="142" t="s">
        <v>106</v>
      </c>
      <c r="AA1" s="94" t="s">
        <v>107</v>
      </c>
    </row>
    <row r="2" spans="1:27" x14ac:dyDescent="0.2">
      <c r="A2" s="142" t="s">
        <v>108</v>
      </c>
      <c r="B2" s="142">
        <v>128.9</v>
      </c>
      <c r="C2" s="142">
        <v>436</v>
      </c>
      <c r="D2" s="142">
        <v>3.342863125</v>
      </c>
      <c r="E2" s="142">
        <v>0</v>
      </c>
      <c r="F2" s="142">
        <v>11</v>
      </c>
      <c r="G2" s="142">
        <v>1342.25</v>
      </c>
      <c r="H2" s="142">
        <v>216.5</v>
      </c>
      <c r="I2" s="142">
        <v>0</v>
      </c>
      <c r="J2" s="142">
        <v>0</v>
      </c>
      <c r="K2" s="142">
        <v>6.0265025169999999</v>
      </c>
      <c r="L2" s="142">
        <v>1791569.33405219</v>
      </c>
      <c r="M2" s="142">
        <v>0</v>
      </c>
      <c r="N2" s="142">
        <v>0</v>
      </c>
      <c r="P2" s="142">
        <v>0</v>
      </c>
      <c r="Q2" s="142">
        <v>0</v>
      </c>
      <c r="R2" s="142">
        <v>1</v>
      </c>
      <c r="S2" s="142">
        <v>0</v>
      </c>
      <c r="T2" s="142">
        <v>1791569.33405219</v>
      </c>
      <c r="U2" s="142">
        <v>1742964.71</v>
      </c>
      <c r="V2" s="142">
        <v>41656.856569000003</v>
      </c>
      <c r="W2" s="142">
        <v>1784621.566569</v>
      </c>
      <c r="X2" s="142">
        <v>1784621.566569</v>
      </c>
      <c r="Y2" s="142">
        <v>20691.580000000002</v>
      </c>
      <c r="Z2" s="142">
        <v>11703.49</v>
      </c>
      <c r="AA2" s="94">
        <v>1817016.6365690001</v>
      </c>
    </row>
    <row r="3" spans="1:27" hidden="1" x14ac:dyDescent="0.2">
      <c r="A3" s="142" t="s">
        <v>109</v>
      </c>
      <c r="B3" s="142">
        <v>78.067478602999998</v>
      </c>
      <c r="C3" s="142">
        <v>175</v>
      </c>
      <c r="D3" s="142">
        <v>3.9608537500000001</v>
      </c>
      <c r="E3" s="142">
        <v>0</v>
      </c>
      <c r="F3" s="142">
        <v>2</v>
      </c>
      <c r="G3" s="142">
        <v>446.75</v>
      </c>
      <c r="H3" s="142">
        <v>0</v>
      </c>
      <c r="I3" s="142">
        <v>0</v>
      </c>
      <c r="J3" s="142">
        <v>0</v>
      </c>
      <c r="K3" s="142">
        <v>4.57024645</v>
      </c>
      <c r="L3" s="142">
        <v>417628.03617950098</v>
      </c>
      <c r="M3" s="142">
        <v>0</v>
      </c>
      <c r="N3" s="142">
        <v>0</v>
      </c>
      <c r="P3" s="142">
        <v>0</v>
      </c>
      <c r="Q3" s="142">
        <v>0</v>
      </c>
      <c r="R3" s="142">
        <v>1</v>
      </c>
      <c r="S3" s="142">
        <v>0</v>
      </c>
      <c r="T3" s="142">
        <v>417628.03617950098</v>
      </c>
      <c r="U3" s="142">
        <v>412810.26</v>
      </c>
      <c r="V3" s="142">
        <v>18411.337596000001</v>
      </c>
      <c r="W3" s="142">
        <v>431221.59759600001</v>
      </c>
      <c r="X3" s="142">
        <v>417628.03617950098</v>
      </c>
      <c r="Y3" s="142">
        <v>5703.37</v>
      </c>
      <c r="Z3" s="142">
        <v>3225.92</v>
      </c>
      <c r="AA3" s="94">
        <v>426557.32617950102</v>
      </c>
    </row>
    <row r="4" spans="1:27" hidden="1" x14ac:dyDescent="0.2">
      <c r="A4" s="142" t="s">
        <v>110</v>
      </c>
      <c r="B4" s="142">
        <v>207.396834563</v>
      </c>
      <c r="C4" s="142">
        <v>282</v>
      </c>
      <c r="D4" s="142">
        <v>11.280774750000001</v>
      </c>
      <c r="E4" s="142">
        <v>0</v>
      </c>
      <c r="F4" s="142">
        <v>2</v>
      </c>
      <c r="G4" s="142">
        <v>114.5</v>
      </c>
      <c r="H4" s="142">
        <v>1.375</v>
      </c>
      <c r="I4" s="142">
        <v>0</v>
      </c>
      <c r="J4" s="142">
        <v>0</v>
      </c>
      <c r="K4" s="142">
        <v>4.0132275269999997</v>
      </c>
      <c r="L4" s="142">
        <v>239265.12525369399</v>
      </c>
      <c r="M4" s="142">
        <v>0</v>
      </c>
      <c r="N4" s="142">
        <v>0</v>
      </c>
      <c r="P4" s="142">
        <v>0</v>
      </c>
      <c r="Q4" s="142">
        <v>0</v>
      </c>
      <c r="R4" s="142">
        <v>1</v>
      </c>
      <c r="S4" s="142">
        <v>0</v>
      </c>
      <c r="T4" s="142">
        <v>239265.12525369399</v>
      </c>
      <c r="U4" s="142">
        <v>238241.22</v>
      </c>
      <c r="V4" s="142">
        <v>14032.407858</v>
      </c>
      <c r="W4" s="142">
        <v>252273.62785799999</v>
      </c>
      <c r="X4" s="142">
        <v>239265.12525369399</v>
      </c>
      <c r="Y4" s="142">
        <v>4101.8900000000003</v>
      </c>
      <c r="Z4" s="142">
        <v>2320.09</v>
      </c>
      <c r="AA4" s="94">
        <v>245687.105253694</v>
      </c>
    </row>
    <row r="5" spans="1:27" hidden="1" x14ac:dyDescent="0.2">
      <c r="A5" s="142" t="s">
        <v>111</v>
      </c>
      <c r="B5" s="142">
        <v>50.180516103999999</v>
      </c>
      <c r="C5" s="142">
        <v>243</v>
      </c>
      <c r="D5" s="142">
        <v>4.0514027500000003</v>
      </c>
      <c r="E5" s="142">
        <v>0</v>
      </c>
      <c r="F5" s="142">
        <v>8</v>
      </c>
      <c r="G5" s="142">
        <v>1200.875</v>
      </c>
      <c r="H5" s="142">
        <v>76</v>
      </c>
      <c r="I5" s="142">
        <v>0</v>
      </c>
      <c r="J5" s="142">
        <v>0</v>
      </c>
      <c r="K5" s="142">
        <v>5.7608197629999998</v>
      </c>
      <c r="L5" s="142">
        <v>1373564.5267461</v>
      </c>
      <c r="M5" s="142">
        <v>0</v>
      </c>
      <c r="N5" s="142">
        <v>0</v>
      </c>
      <c r="P5" s="142">
        <v>0</v>
      </c>
      <c r="Q5" s="142">
        <v>0</v>
      </c>
      <c r="R5" s="142">
        <v>1</v>
      </c>
      <c r="S5" s="142">
        <v>30485</v>
      </c>
      <c r="T5" s="142">
        <v>1404049.5267461</v>
      </c>
      <c r="U5" s="142">
        <v>2032493.27</v>
      </c>
      <c r="V5" s="142">
        <v>147965.510056</v>
      </c>
      <c r="W5" s="142">
        <v>2180458.7800560002</v>
      </c>
      <c r="X5" s="142">
        <v>1404049.5267461</v>
      </c>
      <c r="Y5" s="142">
        <v>33393.42</v>
      </c>
      <c r="Z5" s="142">
        <v>16864.150000000001</v>
      </c>
      <c r="AA5" s="94">
        <v>1454307.0967461001</v>
      </c>
    </row>
    <row r="6" spans="1:27" hidden="1" x14ac:dyDescent="0.2">
      <c r="A6" s="142" t="s">
        <v>112</v>
      </c>
      <c r="B6" s="142">
        <v>177.54058479299999</v>
      </c>
      <c r="C6" s="142">
        <v>505</v>
      </c>
      <c r="D6" s="142">
        <v>5.7828264999999996</v>
      </c>
      <c r="E6" s="142">
        <v>0</v>
      </c>
      <c r="F6" s="142">
        <v>13.625</v>
      </c>
      <c r="G6" s="142">
        <v>4048.375</v>
      </c>
      <c r="H6" s="142">
        <v>202.125</v>
      </c>
      <c r="I6" s="142">
        <v>0</v>
      </c>
      <c r="J6" s="142">
        <v>0</v>
      </c>
      <c r="K6" s="142">
        <v>6.9030211379999997</v>
      </c>
      <c r="L6" s="142">
        <v>4304283.0275448803</v>
      </c>
      <c r="M6" s="142">
        <v>0</v>
      </c>
      <c r="N6" s="142">
        <v>0</v>
      </c>
      <c r="P6" s="142">
        <v>0</v>
      </c>
      <c r="Q6" s="142">
        <v>0</v>
      </c>
      <c r="R6" s="142">
        <v>1</v>
      </c>
      <c r="S6" s="142">
        <v>8578.68</v>
      </c>
      <c r="T6" s="142">
        <v>4312861.70754488</v>
      </c>
      <c r="U6" s="142">
        <v>4500211.6900000004</v>
      </c>
      <c r="V6" s="142">
        <v>112955.313419</v>
      </c>
      <c r="W6" s="142">
        <v>4613167.0034189997</v>
      </c>
      <c r="X6" s="142">
        <v>4312861.70754488</v>
      </c>
      <c r="Y6" s="142">
        <v>72464.59</v>
      </c>
      <c r="Z6" s="142">
        <v>36595.64</v>
      </c>
      <c r="AA6" s="94">
        <v>4421921.9375448804</v>
      </c>
    </row>
    <row r="7" spans="1:27" hidden="1" x14ac:dyDescent="0.2">
      <c r="A7" s="142" t="s">
        <v>113</v>
      </c>
      <c r="B7" s="142">
        <v>435.84407791799998</v>
      </c>
      <c r="C7" s="142">
        <v>368</v>
      </c>
      <c r="D7" s="142">
        <v>7.3580063750000004</v>
      </c>
      <c r="E7" s="142">
        <v>0</v>
      </c>
      <c r="F7" s="142">
        <v>2</v>
      </c>
      <c r="G7" s="142">
        <v>295.625</v>
      </c>
      <c r="H7" s="142">
        <v>4</v>
      </c>
      <c r="I7" s="142">
        <v>0</v>
      </c>
      <c r="J7" s="142">
        <v>0</v>
      </c>
      <c r="K7" s="142">
        <v>4.661640845</v>
      </c>
      <c r="L7" s="142">
        <v>457595.481876395</v>
      </c>
      <c r="M7" s="142">
        <v>0</v>
      </c>
      <c r="N7" s="142">
        <v>0</v>
      </c>
      <c r="P7" s="142">
        <v>0</v>
      </c>
      <c r="Q7" s="142">
        <v>0</v>
      </c>
      <c r="R7" s="142">
        <v>1</v>
      </c>
      <c r="S7" s="142">
        <v>378.55</v>
      </c>
      <c r="T7" s="142">
        <v>457974.03187639499</v>
      </c>
      <c r="U7" s="142">
        <v>404855.65</v>
      </c>
      <c r="V7" s="142">
        <v>14696.260095</v>
      </c>
      <c r="W7" s="142">
        <v>419551.910095</v>
      </c>
      <c r="X7" s="142">
        <v>419551.910095</v>
      </c>
      <c r="Y7" s="142">
        <v>6200.14</v>
      </c>
      <c r="Z7" s="142">
        <v>3506.9</v>
      </c>
      <c r="AA7" s="94">
        <v>429258.95009499998</v>
      </c>
    </row>
    <row r="8" spans="1:27" hidden="1" x14ac:dyDescent="0.2">
      <c r="A8" s="142" t="s">
        <v>114</v>
      </c>
      <c r="B8" s="142">
        <v>67.400000000000006</v>
      </c>
      <c r="C8" s="142">
        <v>536</v>
      </c>
      <c r="D8" s="142">
        <v>3.0092064999999999</v>
      </c>
      <c r="E8" s="142">
        <v>0</v>
      </c>
      <c r="F8" s="142">
        <v>25</v>
      </c>
      <c r="G8" s="142">
        <v>13304.5</v>
      </c>
      <c r="H8" s="142">
        <v>953.625</v>
      </c>
      <c r="I8" s="142">
        <v>0</v>
      </c>
      <c r="J8" s="142">
        <v>0</v>
      </c>
      <c r="K8" s="142">
        <v>7.9072327910000002</v>
      </c>
      <c r="L8" s="142">
        <v>11749635.6703247</v>
      </c>
      <c r="M8" s="142">
        <v>0</v>
      </c>
      <c r="N8" s="142">
        <v>0</v>
      </c>
      <c r="P8" s="142">
        <v>0</v>
      </c>
      <c r="Q8" s="142">
        <v>0</v>
      </c>
      <c r="R8" s="142">
        <v>1</v>
      </c>
      <c r="S8" s="142">
        <v>46900</v>
      </c>
      <c r="T8" s="142">
        <v>11796535.6703247</v>
      </c>
      <c r="U8" s="142">
        <v>11947946.98</v>
      </c>
      <c r="V8" s="142">
        <v>474333.49510599999</v>
      </c>
      <c r="W8" s="142">
        <v>12422280.475106001</v>
      </c>
      <c r="X8" s="142">
        <v>11796535.6703247</v>
      </c>
      <c r="Y8" s="142">
        <v>158208.10999999999</v>
      </c>
      <c r="Z8" s="142">
        <v>79897.33</v>
      </c>
      <c r="AA8" s="94">
        <v>12034641.110324699</v>
      </c>
    </row>
    <row r="9" spans="1:27" hidden="1" x14ac:dyDescent="0.2">
      <c r="A9" s="142" t="s">
        <v>115</v>
      </c>
      <c r="B9" s="142">
        <v>27.668979515</v>
      </c>
      <c r="C9" s="142">
        <v>212</v>
      </c>
      <c r="D9" s="142">
        <v>2.8198527499999999</v>
      </c>
      <c r="E9" s="142">
        <v>0</v>
      </c>
      <c r="F9" s="142">
        <v>9</v>
      </c>
      <c r="G9" s="142">
        <v>1922.5</v>
      </c>
      <c r="H9" s="142">
        <v>51</v>
      </c>
      <c r="I9" s="142">
        <v>0</v>
      </c>
      <c r="J9" s="142">
        <v>0</v>
      </c>
      <c r="K9" s="142">
        <v>5.9831507129999997</v>
      </c>
      <c r="L9" s="142">
        <v>1715561.0250868399</v>
      </c>
      <c r="M9" s="142">
        <v>0</v>
      </c>
      <c r="N9" s="142">
        <v>0</v>
      </c>
      <c r="P9" s="142">
        <v>0</v>
      </c>
      <c r="Q9" s="142">
        <v>0</v>
      </c>
      <c r="R9" s="142">
        <v>1</v>
      </c>
      <c r="S9" s="142">
        <v>6590.12</v>
      </c>
      <c r="T9" s="142">
        <v>1722151.14508684</v>
      </c>
      <c r="U9" s="142">
        <v>2329982.96</v>
      </c>
      <c r="V9" s="142">
        <v>81083.407007999995</v>
      </c>
      <c r="W9" s="142">
        <v>2411066.3670080001</v>
      </c>
      <c r="X9" s="142">
        <v>1722151.14508684</v>
      </c>
      <c r="Y9" s="142">
        <v>44444.11</v>
      </c>
      <c r="Z9" s="142">
        <v>21303.64</v>
      </c>
      <c r="AA9" s="94">
        <v>1787898.89508684</v>
      </c>
    </row>
    <row r="10" spans="1:27" hidden="1" x14ac:dyDescent="0.2">
      <c r="A10" s="142" t="s">
        <v>116</v>
      </c>
      <c r="B10" s="142">
        <v>265.7</v>
      </c>
      <c r="C10" s="142">
        <v>973</v>
      </c>
      <c r="D10" s="142">
        <v>4.3711327500000001</v>
      </c>
      <c r="E10" s="142">
        <v>0</v>
      </c>
      <c r="F10" s="142">
        <v>21</v>
      </c>
      <c r="G10" s="142">
        <v>10220</v>
      </c>
      <c r="H10" s="142">
        <v>536.5</v>
      </c>
      <c r="I10" s="142">
        <v>0</v>
      </c>
      <c r="J10" s="142">
        <v>0</v>
      </c>
      <c r="K10" s="142">
        <v>7.7303308169999996</v>
      </c>
      <c r="L10" s="142">
        <v>9844572.2188330591</v>
      </c>
      <c r="M10" s="142">
        <v>0</v>
      </c>
      <c r="N10" s="142">
        <v>0</v>
      </c>
      <c r="P10" s="142">
        <v>0</v>
      </c>
      <c r="Q10" s="142">
        <v>0</v>
      </c>
      <c r="R10" s="142">
        <v>1</v>
      </c>
      <c r="S10" s="142">
        <v>0</v>
      </c>
      <c r="T10" s="142">
        <v>12487765.365122</v>
      </c>
      <c r="U10" s="142">
        <v>12512775.6</v>
      </c>
      <c r="V10" s="142">
        <v>461721.41963999998</v>
      </c>
      <c r="W10" s="142">
        <v>12974497.019640001</v>
      </c>
      <c r="X10" s="142">
        <v>12487765.365122</v>
      </c>
      <c r="Y10" s="142">
        <v>318558.62</v>
      </c>
      <c r="Z10" s="142">
        <v>0</v>
      </c>
      <c r="AA10" s="94">
        <v>12806323.985122001</v>
      </c>
    </row>
    <row r="11" spans="1:27" hidden="1" x14ac:dyDescent="0.2">
      <c r="A11" s="142" t="s">
        <v>117</v>
      </c>
      <c r="B11" s="142">
        <v>33.232048661999997</v>
      </c>
      <c r="C11" s="142">
        <v>585</v>
      </c>
      <c r="D11" s="142">
        <v>2.4546613750000001</v>
      </c>
      <c r="E11" s="142">
        <v>0</v>
      </c>
      <c r="F11" s="142">
        <v>28.625</v>
      </c>
      <c r="G11" s="142">
        <v>5329.375</v>
      </c>
      <c r="H11" s="142">
        <v>2533.75</v>
      </c>
      <c r="I11" s="142">
        <v>0</v>
      </c>
      <c r="J11" s="142">
        <v>0</v>
      </c>
      <c r="K11" s="142">
        <v>7.3816563950000003</v>
      </c>
      <c r="L11" s="142">
        <v>6946554.8890199801</v>
      </c>
      <c r="M11" s="142">
        <v>0</v>
      </c>
      <c r="N11" s="142">
        <v>0</v>
      </c>
      <c r="P11" s="142">
        <v>0</v>
      </c>
      <c r="Q11" s="142">
        <v>0</v>
      </c>
      <c r="R11" s="142">
        <v>1</v>
      </c>
      <c r="S11" s="142">
        <v>22.11</v>
      </c>
      <c r="T11" s="142">
        <v>6946576.9990199804</v>
      </c>
      <c r="U11" s="142">
        <v>10033058.07</v>
      </c>
      <c r="V11" s="142">
        <v>231763.64141700001</v>
      </c>
      <c r="W11" s="142">
        <v>10264821.711417001</v>
      </c>
      <c r="X11" s="142">
        <v>6946576.9990199804</v>
      </c>
      <c r="Y11" s="142">
        <v>51028.93</v>
      </c>
      <c r="Z11" s="142">
        <v>24459.98</v>
      </c>
      <c r="AA11" s="94">
        <v>7022065.9090199796</v>
      </c>
    </row>
    <row r="12" spans="1:27" hidden="1" x14ac:dyDescent="0.2">
      <c r="A12" s="142" t="s">
        <v>118</v>
      </c>
      <c r="B12" s="142">
        <v>90.942457134999998</v>
      </c>
      <c r="C12" s="142">
        <v>574</v>
      </c>
      <c r="D12" s="142">
        <v>3.607008875</v>
      </c>
      <c r="E12" s="142">
        <v>0</v>
      </c>
      <c r="F12" s="142">
        <v>39.75</v>
      </c>
      <c r="G12" s="142">
        <v>4693.375</v>
      </c>
      <c r="H12" s="142">
        <v>346.75</v>
      </c>
      <c r="I12" s="142">
        <v>0</v>
      </c>
      <c r="J12" s="142">
        <v>0</v>
      </c>
      <c r="K12" s="142">
        <v>7.3553312200000001</v>
      </c>
      <c r="L12" s="142">
        <v>6766071.66176276</v>
      </c>
      <c r="M12" s="142">
        <v>0</v>
      </c>
      <c r="N12" s="142">
        <v>0</v>
      </c>
      <c r="P12" s="142">
        <v>0</v>
      </c>
      <c r="Q12" s="142">
        <v>0</v>
      </c>
      <c r="R12" s="142">
        <v>1</v>
      </c>
      <c r="S12" s="142">
        <v>703.5</v>
      </c>
      <c r="T12" s="142">
        <v>6766775.16176276</v>
      </c>
      <c r="U12" s="142">
        <v>6110876.8699999899</v>
      </c>
      <c r="V12" s="142">
        <v>160104.973994</v>
      </c>
      <c r="W12" s="142">
        <v>6270981.8439939898</v>
      </c>
      <c r="X12" s="142">
        <v>6270981.8439939898</v>
      </c>
      <c r="Y12" s="142">
        <v>97371.12</v>
      </c>
      <c r="Z12" s="142">
        <v>51957.22</v>
      </c>
      <c r="AA12" s="94">
        <v>6420310.1839939896</v>
      </c>
    </row>
    <row r="13" spans="1:27" hidden="1" x14ac:dyDescent="0.2">
      <c r="A13" s="142" t="s">
        <v>119</v>
      </c>
      <c r="B13" s="142">
        <v>116.92894789499999</v>
      </c>
      <c r="C13" s="142">
        <v>35</v>
      </c>
      <c r="D13" s="142">
        <v>17.494250000000001</v>
      </c>
      <c r="E13" s="142">
        <v>0</v>
      </c>
      <c r="F13" s="142">
        <v>1</v>
      </c>
      <c r="G13" s="142">
        <v>23.75</v>
      </c>
      <c r="H13" s="142">
        <v>0</v>
      </c>
      <c r="I13" s="142">
        <v>0</v>
      </c>
      <c r="J13" s="142">
        <v>1</v>
      </c>
      <c r="K13" s="142">
        <v>2.800572984</v>
      </c>
      <c r="L13" s="142">
        <v>71159.063696211</v>
      </c>
      <c r="M13" s="142">
        <v>16435.23311573</v>
      </c>
      <c r="N13" s="142">
        <v>0</v>
      </c>
      <c r="P13" s="142">
        <v>0</v>
      </c>
      <c r="Q13" s="142">
        <v>0</v>
      </c>
      <c r="R13" s="142">
        <v>1</v>
      </c>
      <c r="S13" s="142">
        <v>1139</v>
      </c>
      <c r="T13" s="142">
        <v>88733.296811941007</v>
      </c>
      <c r="U13" s="142">
        <v>88911.01</v>
      </c>
      <c r="V13" s="142">
        <v>6303.7906089999997</v>
      </c>
      <c r="W13" s="142">
        <v>95214.800608999998</v>
      </c>
      <c r="X13" s="142">
        <v>88733.296811941007</v>
      </c>
      <c r="Y13" s="142">
        <v>1289.23</v>
      </c>
      <c r="Z13" s="142">
        <v>729.21</v>
      </c>
      <c r="AA13" s="94">
        <v>90751.736811940995</v>
      </c>
    </row>
    <row r="14" spans="1:27" hidden="1" x14ac:dyDescent="0.2">
      <c r="A14" s="142" t="s">
        <v>120</v>
      </c>
      <c r="B14" s="142">
        <v>201.065021169</v>
      </c>
      <c r="C14" s="142">
        <v>900</v>
      </c>
      <c r="D14" s="142">
        <v>3.7322288750000001</v>
      </c>
      <c r="E14" s="142">
        <v>0</v>
      </c>
      <c r="F14" s="142">
        <v>40</v>
      </c>
      <c r="G14" s="142">
        <v>16297</v>
      </c>
      <c r="H14" s="142">
        <v>1657.5</v>
      </c>
      <c r="I14" s="142">
        <v>0</v>
      </c>
      <c r="J14" s="142">
        <v>0</v>
      </c>
      <c r="K14" s="142">
        <v>8.4206777210000006</v>
      </c>
      <c r="L14" s="142">
        <v>19634086.512718</v>
      </c>
      <c r="M14" s="142">
        <v>0</v>
      </c>
      <c r="N14" s="142">
        <v>0</v>
      </c>
      <c r="P14" s="142">
        <v>0</v>
      </c>
      <c r="Q14" s="142">
        <v>0</v>
      </c>
      <c r="R14" s="142">
        <v>1</v>
      </c>
      <c r="S14" s="142">
        <v>670</v>
      </c>
      <c r="T14" s="142">
        <v>19634756.512718</v>
      </c>
      <c r="U14" s="142">
        <v>18211307.25</v>
      </c>
      <c r="V14" s="142">
        <v>648322.53810000001</v>
      </c>
      <c r="W14" s="142">
        <v>18859629.7881</v>
      </c>
      <c r="X14" s="142">
        <v>18859629.7881</v>
      </c>
      <c r="Y14" s="142">
        <v>286100.39</v>
      </c>
      <c r="Z14" s="142">
        <v>152663.12</v>
      </c>
      <c r="AA14" s="94">
        <v>19298393.298099998</v>
      </c>
    </row>
    <row r="15" spans="1:27" hidden="1" x14ac:dyDescent="0.2">
      <c r="A15" s="142" t="s">
        <v>121</v>
      </c>
      <c r="B15" s="142">
        <v>455.76417852899999</v>
      </c>
      <c r="C15" s="142">
        <v>604</v>
      </c>
      <c r="D15" s="142">
        <v>15.2121625</v>
      </c>
      <c r="E15" s="142">
        <v>0</v>
      </c>
      <c r="F15" s="142">
        <v>1</v>
      </c>
      <c r="G15" s="142">
        <v>127.125</v>
      </c>
      <c r="H15" s="142">
        <v>0</v>
      </c>
      <c r="I15" s="142">
        <v>0</v>
      </c>
      <c r="J15" s="142">
        <v>0</v>
      </c>
      <c r="K15" s="142">
        <v>4.1431953540000004</v>
      </c>
      <c r="L15" s="142">
        <v>272473.14930431702</v>
      </c>
      <c r="M15" s="142">
        <v>0</v>
      </c>
      <c r="N15" s="142">
        <v>0</v>
      </c>
      <c r="P15" s="142">
        <v>0</v>
      </c>
      <c r="Q15" s="142">
        <v>0</v>
      </c>
      <c r="R15" s="142">
        <v>1</v>
      </c>
      <c r="S15" s="142">
        <v>0</v>
      </c>
      <c r="T15" s="142">
        <v>272473.14930431702</v>
      </c>
      <c r="U15" s="142">
        <v>225483.66</v>
      </c>
      <c r="V15" s="142">
        <v>5749.8333300000004</v>
      </c>
      <c r="W15" s="142">
        <v>231233.49333</v>
      </c>
      <c r="X15" s="142">
        <v>231233.49333</v>
      </c>
      <c r="Y15" s="142">
        <v>2043.85</v>
      </c>
      <c r="Z15" s="142">
        <v>1156.03</v>
      </c>
      <c r="AA15" s="94">
        <v>234433.37333</v>
      </c>
    </row>
    <row r="16" spans="1:27" hidden="1" x14ac:dyDescent="0.2">
      <c r="A16" s="142" t="s">
        <v>122</v>
      </c>
      <c r="B16" s="142">
        <v>39.056853908999997</v>
      </c>
      <c r="C16" s="142">
        <v>231</v>
      </c>
      <c r="D16" s="142">
        <v>5.4156415000000004</v>
      </c>
      <c r="E16" s="142">
        <v>0</v>
      </c>
      <c r="F16" s="142">
        <v>9.625</v>
      </c>
      <c r="G16" s="142">
        <v>1252.125</v>
      </c>
      <c r="H16" s="142">
        <v>91.625</v>
      </c>
      <c r="I16" s="142">
        <v>0</v>
      </c>
      <c r="J16" s="142">
        <v>0</v>
      </c>
      <c r="K16" s="142">
        <v>5.8585542339999996</v>
      </c>
      <c r="L16" s="142">
        <v>1514588.33535951</v>
      </c>
      <c r="M16" s="142">
        <v>0</v>
      </c>
      <c r="N16" s="142">
        <v>0</v>
      </c>
      <c r="P16" s="142">
        <v>0</v>
      </c>
      <c r="Q16" s="142">
        <v>0</v>
      </c>
      <c r="R16" s="142">
        <v>1</v>
      </c>
      <c r="S16" s="142">
        <v>21282.55</v>
      </c>
      <c r="T16" s="142">
        <v>1535870.8853595101</v>
      </c>
      <c r="U16" s="142">
        <v>1705354.38</v>
      </c>
      <c r="V16" s="142">
        <v>71965.954836000004</v>
      </c>
      <c r="W16" s="142">
        <v>1777320.3348360001</v>
      </c>
      <c r="X16" s="142">
        <v>1535870.8853595101</v>
      </c>
      <c r="Y16" s="142">
        <v>30802.28</v>
      </c>
      <c r="Z16" s="142">
        <v>15555.59</v>
      </c>
      <c r="AA16" s="94">
        <v>1582228.75535951</v>
      </c>
    </row>
    <row r="17" spans="1:27" hidden="1" x14ac:dyDescent="0.2">
      <c r="A17" s="142" t="s">
        <v>123</v>
      </c>
      <c r="B17" s="142">
        <v>144.62692485599999</v>
      </c>
      <c r="C17" s="142">
        <v>324</v>
      </c>
      <c r="D17" s="142">
        <v>6.9754659999999999</v>
      </c>
      <c r="E17" s="142">
        <v>0</v>
      </c>
      <c r="F17" s="142">
        <v>3</v>
      </c>
      <c r="G17" s="142">
        <v>138.125</v>
      </c>
      <c r="H17" s="142">
        <v>1.25</v>
      </c>
      <c r="I17" s="142">
        <v>1</v>
      </c>
      <c r="J17" s="142">
        <v>0</v>
      </c>
      <c r="K17" s="142">
        <v>4.0002749099999999</v>
      </c>
      <c r="L17" s="142">
        <v>236186.000258354</v>
      </c>
      <c r="M17" s="142">
        <v>0</v>
      </c>
      <c r="N17" s="142">
        <v>0</v>
      </c>
      <c r="P17" s="142">
        <v>0</v>
      </c>
      <c r="Q17" s="142">
        <v>0</v>
      </c>
      <c r="R17" s="142">
        <v>1</v>
      </c>
      <c r="S17" s="142">
        <v>1407</v>
      </c>
      <c r="T17" s="142">
        <v>237593.000258354</v>
      </c>
      <c r="U17" s="142">
        <v>212957.38</v>
      </c>
      <c r="V17" s="142">
        <v>20592.978646</v>
      </c>
      <c r="W17" s="142">
        <v>233550.35864600001</v>
      </c>
      <c r="X17" s="142">
        <v>233550.35864600001</v>
      </c>
      <c r="Y17" s="142">
        <v>1819.12</v>
      </c>
      <c r="Z17" s="142">
        <v>1028.92</v>
      </c>
      <c r="AA17" s="94">
        <v>236398.39864599999</v>
      </c>
    </row>
    <row r="18" spans="1:27" hidden="1" x14ac:dyDescent="0.2">
      <c r="A18" s="142" t="s">
        <v>124</v>
      </c>
      <c r="B18" s="142">
        <v>16.840312484999998</v>
      </c>
      <c r="C18" s="142">
        <v>212</v>
      </c>
      <c r="D18" s="142">
        <v>2.3974506249999998</v>
      </c>
      <c r="E18" s="142">
        <v>0</v>
      </c>
      <c r="F18" s="142">
        <v>10.625</v>
      </c>
      <c r="G18" s="142">
        <v>2787.625</v>
      </c>
      <c r="H18" s="142">
        <v>229.625</v>
      </c>
      <c r="I18" s="142">
        <v>0</v>
      </c>
      <c r="J18" s="142">
        <v>0</v>
      </c>
      <c r="K18" s="142">
        <v>6.3727381379999999</v>
      </c>
      <c r="L18" s="142">
        <v>2532805.4949867702</v>
      </c>
      <c r="M18" s="142">
        <v>0</v>
      </c>
      <c r="N18" s="142">
        <v>0</v>
      </c>
      <c r="P18" s="142">
        <v>0</v>
      </c>
      <c r="Q18" s="142">
        <v>0</v>
      </c>
      <c r="R18" s="142">
        <v>1</v>
      </c>
      <c r="S18" s="142">
        <v>0</v>
      </c>
      <c r="T18" s="142">
        <v>2532805.4949867702</v>
      </c>
      <c r="U18" s="142">
        <v>2659141.9300000002</v>
      </c>
      <c r="V18" s="142">
        <v>113811.27460400001</v>
      </c>
      <c r="W18" s="142">
        <v>2772953.2046039999</v>
      </c>
      <c r="X18" s="142">
        <v>2532805.4949867702</v>
      </c>
      <c r="Y18" s="142">
        <v>45700.22</v>
      </c>
      <c r="Z18" s="142">
        <v>21905.74</v>
      </c>
      <c r="AA18" s="94">
        <v>2600411.4549867702</v>
      </c>
    </row>
    <row r="19" spans="1:27" hidden="1" x14ac:dyDescent="0.2">
      <c r="A19" s="142" t="s">
        <v>125</v>
      </c>
      <c r="B19" s="142">
        <v>158.99130127000001</v>
      </c>
      <c r="C19" s="142">
        <v>275</v>
      </c>
      <c r="D19" s="142">
        <v>4.1764367499999997</v>
      </c>
      <c r="E19" s="142">
        <v>0</v>
      </c>
      <c r="F19" s="142">
        <v>3</v>
      </c>
      <c r="G19" s="142">
        <v>377.25</v>
      </c>
      <c r="H19" s="142">
        <v>10.75</v>
      </c>
      <c r="I19" s="142">
        <v>0</v>
      </c>
      <c r="J19" s="142">
        <v>0</v>
      </c>
      <c r="K19" s="142">
        <v>4.7755895859999997</v>
      </c>
      <c r="L19" s="142">
        <v>512824.82060484402</v>
      </c>
      <c r="M19" s="142">
        <v>0</v>
      </c>
      <c r="N19" s="142">
        <v>0</v>
      </c>
      <c r="P19" s="142">
        <v>0</v>
      </c>
      <c r="Q19" s="142">
        <v>0</v>
      </c>
      <c r="R19" s="142">
        <v>1</v>
      </c>
      <c r="S19" s="142">
        <v>0</v>
      </c>
      <c r="T19" s="142">
        <v>512824.82060484402</v>
      </c>
      <c r="U19" s="142">
        <v>265013.23</v>
      </c>
      <c r="V19" s="142">
        <v>16828.340104999999</v>
      </c>
      <c r="W19" s="142">
        <v>281841.57010499999</v>
      </c>
      <c r="X19" s="142">
        <v>281841.57010499999</v>
      </c>
      <c r="Y19" s="142">
        <v>6264.02</v>
      </c>
      <c r="Z19" s="142">
        <v>3543.02</v>
      </c>
      <c r="AA19" s="94">
        <v>291648.61010500003</v>
      </c>
    </row>
    <row r="20" spans="1:27" hidden="1" x14ac:dyDescent="0.2">
      <c r="A20" s="142" t="s">
        <v>126</v>
      </c>
      <c r="B20" s="142">
        <v>265.37635489899998</v>
      </c>
      <c r="C20" s="142">
        <v>317</v>
      </c>
      <c r="D20" s="142">
        <v>3.847307625</v>
      </c>
      <c r="E20" s="142">
        <v>0</v>
      </c>
      <c r="F20" s="142">
        <v>3</v>
      </c>
      <c r="G20" s="142">
        <v>218.25</v>
      </c>
      <c r="H20" s="142">
        <v>30.875</v>
      </c>
      <c r="I20" s="142">
        <v>0</v>
      </c>
      <c r="J20" s="142">
        <v>0</v>
      </c>
      <c r="K20" s="142">
        <v>4.5289209130000003</v>
      </c>
      <c r="L20" s="142">
        <v>400721.08390049502</v>
      </c>
      <c r="M20" s="142">
        <v>0</v>
      </c>
      <c r="N20" s="142">
        <v>0</v>
      </c>
      <c r="P20" s="142">
        <v>0</v>
      </c>
      <c r="Q20" s="142">
        <v>0</v>
      </c>
      <c r="R20" s="142">
        <v>1</v>
      </c>
      <c r="S20" s="142">
        <v>0</v>
      </c>
      <c r="T20" s="142">
        <v>400721.08390049502</v>
      </c>
      <c r="U20" s="142">
        <v>199449.42</v>
      </c>
      <c r="V20" s="142">
        <v>7479.3532500000001</v>
      </c>
      <c r="W20" s="142">
        <v>206928.77325</v>
      </c>
      <c r="X20" s="142">
        <v>206928.77325</v>
      </c>
      <c r="Y20" s="142">
        <v>4007.27</v>
      </c>
      <c r="Z20" s="142">
        <v>2266.5700000000002</v>
      </c>
      <c r="AA20" s="94">
        <v>213202.61324999999</v>
      </c>
    </row>
    <row r="21" spans="1:27" hidden="1" x14ac:dyDescent="0.2">
      <c r="A21" s="142" t="s">
        <v>127</v>
      </c>
      <c r="B21" s="142">
        <v>25.359157341</v>
      </c>
      <c r="C21" s="142">
        <v>98</v>
      </c>
      <c r="D21" s="142">
        <v>7.7749752499999998</v>
      </c>
      <c r="E21" s="142">
        <v>0</v>
      </c>
      <c r="F21" s="142">
        <v>2</v>
      </c>
      <c r="G21" s="142">
        <v>87.375</v>
      </c>
      <c r="H21" s="142">
        <v>0</v>
      </c>
      <c r="I21" s="142">
        <v>1</v>
      </c>
      <c r="J21" s="142">
        <v>0</v>
      </c>
      <c r="K21" s="142">
        <v>3.5097991240000002</v>
      </c>
      <c r="L21" s="142">
        <v>144624.95074979699</v>
      </c>
      <c r="M21" s="142">
        <v>0</v>
      </c>
      <c r="N21" s="142">
        <v>0</v>
      </c>
      <c r="P21" s="142">
        <v>0</v>
      </c>
      <c r="Q21" s="142">
        <v>0</v>
      </c>
      <c r="R21" s="142">
        <v>1</v>
      </c>
      <c r="S21" s="142">
        <v>0</v>
      </c>
      <c r="T21" s="142">
        <v>144624.95074979699</v>
      </c>
      <c r="U21" s="142">
        <v>125581.01</v>
      </c>
      <c r="V21" s="142">
        <v>18372.501763</v>
      </c>
      <c r="W21" s="142">
        <v>143953.51176299999</v>
      </c>
      <c r="X21" s="142">
        <v>143953.51176299999</v>
      </c>
      <c r="Y21" s="142">
        <v>1535.25</v>
      </c>
      <c r="Z21" s="142">
        <v>868.36</v>
      </c>
      <c r="AA21" s="94">
        <v>146357.121763</v>
      </c>
    </row>
    <row r="22" spans="1:27" hidden="1" x14ac:dyDescent="0.2">
      <c r="A22" s="142" t="s">
        <v>128</v>
      </c>
      <c r="B22" s="142">
        <v>106.80087376100001</v>
      </c>
      <c r="C22" s="142">
        <v>341</v>
      </c>
      <c r="D22" s="142">
        <v>4.3621307500000004</v>
      </c>
      <c r="E22" s="142">
        <v>0</v>
      </c>
      <c r="F22" s="142">
        <v>9.375</v>
      </c>
      <c r="G22" s="142">
        <v>2473.5</v>
      </c>
      <c r="H22" s="142">
        <v>222.5</v>
      </c>
      <c r="I22" s="142">
        <v>0</v>
      </c>
      <c r="J22" s="142">
        <v>0</v>
      </c>
      <c r="K22" s="142">
        <v>6.4392753010000003</v>
      </c>
      <c r="L22" s="142">
        <v>2707064.2451779302</v>
      </c>
      <c r="M22" s="142">
        <v>0</v>
      </c>
      <c r="N22" s="142">
        <v>0</v>
      </c>
      <c r="P22" s="142">
        <v>0</v>
      </c>
      <c r="Q22" s="142">
        <v>0</v>
      </c>
      <c r="R22" s="142">
        <v>1</v>
      </c>
      <c r="S22" s="142">
        <v>6700</v>
      </c>
      <c r="T22" s="142">
        <v>2713764.2451779302</v>
      </c>
      <c r="U22" s="142">
        <v>2807200.67</v>
      </c>
      <c r="V22" s="142">
        <v>85058.180301</v>
      </c>
      <c r="W22" s="142">
        <v>2892258.8503009998</v>
      </c>
      <c r="X22" s="142">
        <v>2713764.2451779302</v>
      </c>
      <c r="Y22" s="142">
        <v>49772.21</v>
      </c>
      <c r="Z22" s="142">
        <v>25135.67</v>
      </c>
      <c r="AA22" s="94">
        <v>2788672.1251779301</v>
      </c>
    </row>
    <row r="23" spans="1:27" hidden="1" x14ac:dyDescent="0.2">
      <c r="A23" s="142" t="s">
        <v>129</v>
      </c>
      <c r="B23" s="142">
        <v>53.522392232999998</v>
      </c>
      <c r="C23" s="142">
        <v>259</v>
      </c>
      <c r="D23" s="142">
        <v>3.2182810000000002</v>
      </c>
      <c r="E23" s="142">
        <v>0</v>
      </c>
      <c r="F23" s="142">
        <v>16</v>
      </c>
      <c r="G23" s="142">
        <v>4483.5</v>
      </c>
      <c r="H23" s="142">
        <v>205.875</v>
      </c>
      <c r="I23" s="142">
        <v>0</v>
      </c>
      <c r="J23" s="142">
        <v>0</v>
      </c>
      <c r="K23" s="142">
        <v>6.8620922499999999</v>
      </c>
      <c r="L23" s="142">
        <v>4131670.0330690802</v>
      </c>
      <c r="M23" s="142">
        <v>0</v>
      </c>
      <c r="N23" s="142">
        <v>0</v>
      </c>
      <c r="P23" s="142">
        <v>0</v>
      </c>
      <c r="Q23" s="142">
        <v>0</v>
      </c>
      <c r="R23" s="142">
        <v>1</v>
      </c>
      <c r="S23" s="142">
        <v>0</v>
      </c>
      <c r="T23" s="142">
        <v>4131670.0330690802</v>
      </c>
      <c r="U23" s="142">
        <v>4860404.77999999</v>
      </c>
      <c r="V23" s="142">
        <v>174002.49112399999</v>
      </c>
      <c r="W23" s="142">
        <v>5034407.2711239904</v>
      </c>
      <c r="X23" s="142">
        <v>4131670.0330690802</v>
      </c>
      <c r="Y23" s="142">
        <v>80851.740000000005</v>
      </c>
      <c r="Z23" s="142">
        <v>43142.47</v>
      </c>
      <c r="AA23" s="94">
        <v>4255664.2430690797</v>
      </c>
    </row>
    <row r="24" spans="1:27" hidden="1" x14ac:dyDescent="0.2">
      <c r="A24" s="142" t="s">
        <v>130</v>
      </c>
      <c r="B24" s="142">
        <v>332.60639503300001</v>
      </c>
      <c r="C24" s="142">
        <v>904</v>
      </c>
      <c r="D24" s="142">
        <v>3.5466576249999999</v>
      </c>
      <c r="E24" s="142">
        <v>0</v>
      </c>
      <c r="F24" s="142">
        <v>3</v>
      </c>
      <c r="G24" s="142">
        <v>288.75</v>
      </c>
      <c r="H24" s="142">
        <v>0</v>
      </c>
      <c r="I24" s="142">
        <v>0</v>
      </c>
      <c r="J24" s="142">
        <v>0</v>
      </c>
      <c r="K24" s="142">
        <v>4.3649045519999996</v>
      </c>
      <c r="L24" s="142">
        <v>340103.25863732601</v>
      </c>
      <c r="M24" s="142">
        <v>0</v>
      </c>
      <c r="N24" s="142">
        <v>0</v>
      </c>
      <c r="P24" s="142">
        <v>0</v>
      </c>
      <c r="Q24" s="142">
        <v>0</v>
      </c>
      <c r="R24" s="142">
        <v>1</v>
      </c>
      <c r="S24" s="142">
        <v>804</v>
      </c>
      <c r="T24" s="142">
        <v>340907.25863732601</v>
      </c>
      <c r="U24" s="142">
        <v>376837.21</v>
      </c>
      <c r="V24" s="142">
        <v>33538.511689999999</v>
      </c>
      <c r="W24" s="142">
        <v>410375.72168999998</v>
      </c>
      <c r="X24" s="142">
        <v>340907.25863732601</v>
      </c>
      <c r="Y24" s="142">
        <v>5320.15</v>
      </c>
      <c r="Z24" s="142">
        <v>3009.16</v>
      </c>
      <c r="AA24" s="94">
        <v>349236.56863732601</v>
      </c>
    </row>
    <row r="25" spans="1:27" hidden="1" x14ac:dyDescent="0.2">
      <c r="A25" s="142" t="s">
        <v>131</v>
      </c>
      <c r="B25" s="142">
        <v>64.341725323000006</v>
      </c>
      <c r="C25" s="142">
        <v>110</v>
      </c>
      <c r="D25" s="142">
        <v>4.5375601249999997</v>
      </c>
      <c r="E25" s="142">
        <v>0</v>
      </c>
      <c r="F25" s="142">
        <v>3</v>
      </c>
      <c r="G25" s="142">
        <v>59.625</v>
      </c>
      <c r="H25" s="142">
        <v>4</v>
      </c>
      <c r="I25" s="142">
        <v>0</v>
      </c>
      <c r="J25" s="142">
        <v>1</v>
      </c>
      <c r="K25" s="142">
        <v>3.188049769</v>
      </c>
      <c r="L25" s="142">
        <v>104835.71332313</v>
      </c>
      <c r="M25" s="142">
        <v>39699.963650778001</v>
      </c>
      <c r="N25" s="142">
        <v>0</v>
      </c>
      <c r="P25" s="142">
        <v>0</v>
      </c>
      <c r="Q25" s="142">
        <v>0</v>
      </c>
      <c r="R25" s="142">
        <v>1</v>
      </c>
      <c r="S25" s="142">
        <v>0</v>
      </c>
      <c r="T25" s="142">
        <v>144535.676973908</v>
      </c>
      <c r="U25" s="142">
        <v>144825.15</v>
      </c>
      <c r="V25" s="142">
        <v>7892.9706749999996</v>
      </c>
      <c r="W25" s="142">
        <v>152718.12067500001</v>
      </c>
      <c r="X25" s="142">
        <v>144535.676973908</v>
      </c>
      <c r="Y25" s="142">
        <v>2093.7600000000002</v>
      </c>
      <c r="Z25" s="142">
        <v>1117.23</v>
      </c>
      <c r="AA25" s="94">
        <v>147746.666973908</v>
      </c>
    </row>
    <row r="26" spans="1:27" hidden="1" x14ac:dyDescent="0.2">
      <c r="A26" s="142" t="s">
        <v>132</v>
      </c>
      <c r="B26" s="142">
        <v>453.3</v>
      </c>
      <c r="C26" s="142">
        <v>588</v>
      </c>
      <c r="D26" s="142">
        <v>7.1041162499999997</v>
      </c>
      <c r="E26" s="142">
        <v>0</v>
      </c>
      <c r="F26" s="142">
        <v>6</v>
      </c>
      <c r="G26" s="142">
        <v>710.75</v>
      </c>
      <c r="H26" s="142">
        <v>44.75</v>
      </c>
      <c r="I26" s="142">
        <v>0</v>
      </c>
      <c r="J26" s="142">
        <v>0</v>
      </c>
      <c r="K26" s="142">
        <v>5.5434299400000002</v>
      </c>
      <c r="L26" s="142">
        <v>1105192.33830617</v>
      </c>
      <c r="M26" s="142">
        <v>0</v>
      </c>
      <c r="N26" s="142">
        <v>0</v>
      </c>
      <c r="P26" s="142">
        <v>0</v>
      </c>
      <c r="Q26" s="142">
        <v>0</v>
      </c>
      <c r="R26" s="142">
        <v>1</v>
      </c>
      <c r="S26" s="142">
        <v>569.5</v>
      </c>
      <c r="T26" s="142">
        <v>1105761.83830617</v>
      </c>
      <c r="U26" s="142">
        <v>981435.55</v>
      </c>
      <c r="V26" s="142">
        <v>33368.808700000001</v>
      </c>
      <c r="W26" s="142">
        <v>1014804.3587</v>
      </c>
      <c r="X26" s="142">
        <v>1014804.3587</v>
      </c>
      <c r="Y26" s="142">
        <v>20069.439999999999</v>
      </c>
      <c r="Z26" s="142">
        <v>11351.59</v>
      </c>
      <c r="AA26" s="94">
        <v>1046225.3887</v>
      </c>
    </row>
    <row r="27" spans="1:27" hidden="1" x14ac:dyDescent="0.2">
      <c r="A27" s="142" t="s">
        <v>133</v>
      </c>
      <c r="B27" s="142">
        <v>47.657884289000002</v>
      </c>
      <c r="C27" s="142">
        <v>141</v>
      </c>
      <c r="D27" s="142">
        <v>3.3812687499999998</v>
      </c>
      <c r="E27" s="142">
        <v>0</v>
      </c>
      <c r="F27" s="142">
        <v>3</v>
      </c>
      <c r="G27" s="142">
        <v>578.625</v>
      </c>
      <c r="H27" s="142">
        <v>47.875</v>
      </c>
      <c r="I27" s="142">
        <v>0</v>
      </c>
      <c r="J27" s="142">
        <v>0</v>
      </c>
      <c r="K27" s="142">
        <v>5.1172856700000002</v>
      </c>
      <c r="L27" s="142">
        <v>721715.04810168699</v>
      </c>
      <c r="M27" s="142">
        <v>0</v>
      </c>
      <c r="N27" s="142">
        <v>0</v>
      </c>
      <c r="P27" s="142">
        <v>0</v>
      </c>
      <c r="Q27" s="142">
        <v>0</v>
      </c>
      <c r="R27" s="142">
        <v>1</v>
      </c>
      <c r="S27" s="142">
        <v>8392.42</v>
      </c>
      <c r="T27" s="142">
        <v>730107.46810168703</v>
      </c>
      <c r="U27" s="142">
        <v>564289.65</v>
      </c>
      <c r="V27" s="142">
        <v>23835.594816000001</v>
      </c>
      <c r="W27" s="142">
        <v>588125.24481599999</v>
      </c>
      <c r="X27" s="142">
        <v>588125.24481599999</v>
      </c>
      <c r="Y27" s="142">
        <v>11066.11</v>
      </c>
      <c r="Z27" s="142">
        <v>6259.16</v>
      </c>
      <c r="AA27" s="94">
        <v>605450.51481600001</v>
      </c>
    </row>
    <row r="28" spans="1:27" hidden="1" x14ac:dyDescent="0.2">
      <c r="A28" s="142" t="s">
        <v>134</v>
      </c>
      <c r="B28" s="142">
        <v>162.303625283</v>
      </c>
      <c r="C28" s="142">
        <v>419</v>
      </c>
      <c r="D28" s="142">
        <v>4.8185822500000004</v>
      </c>
      <c r="E28" s="142">
        <v>0</v>
      </c>
      <c r="F28" s="142">
        <v>3.625</v>
      </c>
      <c r="G28" s="142">
        <v>928.75</v>
      </c>
      <c r="H28" s="142">
        <v>59.5</v>
      </c>
      <c r="I28" s="142">
        <v>0</v>
      </c>
      <c r="J28" s="142">
        <v>0</v>
      </c>
      <c r="K28" s="142">
        <v>5.5878278989999997</v>
      </c>
      <c r="L28" s="142">
        <v>1155366.19008547</v>
      </c>
      <c r="M28" s="142">
        <v>0</v>
      </c>
      <c r="N28" s="142">
        <v>0</v>
      </c>
      <c r="P28" s="142">
        <v>0</v>
      </c>
      <c r="Q28" s="142">
        <v>0</v>
      </c>
      <c r="R28" s="142">
        <v>1</v>
      </c>
      <c r="S28" s="142">
        <v>0</v>
      </c>
      <c r="T28" s="142">
        <v>1155366.19008547</v>
      </c>
      <c r="U28" s="142">
        <v>963234.76</v>
      </c>
      <c r="V28" s="142">
        <v>45079.386767999997</v>
      </c>
      <c r="W28" s="142">
        <v>1008314.146768</v>
      </c>
      <c r="X28" s="142">
        <v>1008314.146768</v>
      </c>
      <c r="Y28" s="142">
        <v>17117.21</v>
      </c>
      <c r="Z28" s="142">
        <v>9681.77</v>
      </c>
      <c r="AA28" s="94">
        <v>1035113.126768</v>
      </c>
    </row>
    <row r="29" spans="1:27" hidden="1" x14ac:dyDescent="0.2">
      <c r="A29" s="142" t="s">
        <v>135</v>
      </c>
      <c r="B29" s="142">
        <v>104.937467811</v>
      </c>
      <c r="C29" s="142">
        <v>157</v>
      </c>
      <c r="D29" s="142">
        <v>6.1294601249999996</v>
      </c>
      <c r="E29" s="142">
        <v>0</v>
      </c>
      <c r="F29" s="142">
        <v>2</v>
      </c>
      <c r="G29" s="142">
        <v>110</v>
      </c>
      <c r="H29" s="142">
        <v>0</v>
      </c>
      <c r="I29" s="142">
        <v>1</v>
      </c>
      <c r="J29" s="142">
        <v>0</v>
      </c>
      <c r="K29" s="142">
        <v>3.7025292240000001</v>
      </c>
      <c r="L29" s="142">
        <v>175365.77664531901</v>
      </c>
      <c r="M29" s="142">
        <v>0</v>
      </c>
      <c r="N29" s="142">
        <v>0</v>
      </c>
      <c r="P29" s="142">
        <v>0</v>
      </c>
      <c r="Q29" s="142">
        <v>0</v>
      </c>
      <c r="R29" s="142">
        <v>1</v>
      </c>
      <c r="S29" s="142">
        <v>0</v>
      </c>
      <c r="T29" s="142">
        <v>175365.77664531901</v>
      </c>
      <c r="U29" s="142">
        <v>155975.32</v>
      </c>
      <c r="V29" s="142">
        <v>13460.670115999999</v>
      </c>
      <c r="W29" s="142">
        <v>169435.990116</v>
      </c>
      <c r="X29" s="142">
        <v>169435.990116</v>
      </c>
      <c r="Y29" s="142">
        <v>2278.04</v>
      </c>
      <c r="Z29" s="142">
        <v>1288.49</v>
      </c>
      <c r="AA29" s="94">
        <v>173002.520116</v>
      </c>
    </row>
    <row r="30" spans="1:27" hidden="1" x14ac:dyDescent="0.2">
      <c r="A30" s="142" t="s">
        <v>136</v>
      </c>
      <c r="B30" s="142">
        <v>117.25</v>
      </c>
      <c r="C30" s="142">
        <v>548</v>
      </c>
      <c r="D30" s="142">
        <v>3.6026197500000001</v>
      </c>
      <c r="E30" s="142">
        <v>0</v>
      </c>
      <c r="F30" s="142">
        <v>20</v>
      </c>
      <c r="G30" s="142">
        <v>6959.75</v>
      </c>
      <c r="H30" s="142">
        <v>675.75</v>
      </c>
      <c r="I30" s="142">
        <v>0</v>
      </c>
      <c r="J30" s="142">
        <v>0</v>
      </c>
      <c r="K30" s="142">
        <v>7.4047590059999999</v>
      </c>
      <c r="L30" s="142">
        <v>7108906.5992924897</v>
      </c>
      <c r="M30" s="142">
        <v>0</v>
      </c>
      <c r="N30" s="142">
        <v>0</v>
      </c>
      <c r="P30" s="142">
        <v>0</v>
      </c>
      <c r="Q30" s="142">
        <v>0</v>
      </c>
      <c r="R30" s="142">
        <v>1</v>
      </c>
      <c r="S30" s="142">
        <v>67</v>
      </c>
      <c r="T30" s="142">
        <v>7108973.5992924897</v>
      </c>
      <c r="U30" s="142">
        <v>8034257.2699999996</v>
      </c>
      <c r="V30" s="142">
        <v>258703.08409399999</v>
      </c>
      <c r="W30" s="142">
        <v>8292960.3540939996</v>
      </c>
      <c r="X30" s="142">
        <v>7108973.5992924897</v>
      </c>
      <c r="Y30" s="142">
        <v>156042.85999999999</v>
      </c>
      <c r="Z30" s="142">
        <v>74796.88</v>
      </c>
      <c r="AA30" s="94">
        <v>7339813.3392924899</v>
      </c>
    </row>
    <row r="31" spans="1:27" hidden="1" x14ac:dyDescent="0.2">
      <c r="A31" s="142" t="s">
        <v>137</v>
      </c>
      <c r="B31" s="142">
        <v>77.850440739999996</v>
      </c>
      <c r="C31" s="142">
        <v>505</v>
      </c>
      <c r="D31" s="142">
        <v>2.5660411249999999</v>
      </c>
      <c r="E31" s="142">
        <v>0</v>
      </c>
      <c r="F31" s="142">
        <v>29.75</v>
      </c>
      <c r="G31" s="142">
        <v>6483</v>
      </c>
      <c r="H31" s="142">
        <v>970.375</v>
      </c>
      <c r="I31" s="142">
        <v>0</v>
      </c>
      <c r="J31" s="142">
        <v>0</v>
      </c>
      <c r="K31" s="142">
        <v>7.4879672819999996</v>
      </c>
      <c r="L31" s="142">
        <v>7725733.1473527597</v>
      </c>
      <c r="M31" s="142">
        <v>0</v>
      </c>
      <c r="N31" s="142">
        <v>0</v>
      </c>
      <c r="P31" s="142">
        <v>0</v>
      </c>
      <c r="Q31" s="142">
        <v>0</v>
      </c>
      <c r="R31" s="142">
        <v>1</v>
      </c>
      <c r="S31" s="142">
        <v>0</v>
      </c>
      <c r="T31" s="142">
        <v>7725733.1473527597</v>
      </c>
      <c r="U31" s="142">
        <v>7948731.5599999903</v>
      </c>
      <c r="V31" s="142">
        <v>288538.95562800003</v>
      </c>
      <c r="W31" s="142">
        <v>8237270.5156279895</v>
      </c>
      <c r="X31" s="142">
        <v>7725733.1473527597</v>
      </c>
      <c r="Y31" s="142">
        <v>132485.73000000001</v>
      </c>
      <c r="Z31" s="142">
        <v>74936.03</v>
      </c>
      <c r="AA31" s="94">
        <v>7933154.9073527604</v>
      </c>
    </row>
    <row r="32" spans="1:27" hidden="1" x14ac:dyDescent="0.2">
      <c r="A32" s="142" t="s">
        <v>138</v>
      </c>
      <c r="B32" s="142">
        <v>143.302711821</v>
      </c>
      <c r="C32" s="142">
        <v>397</v>
      </c>
      <c r="D32" s="142">
        <v>2.3294785</v>
      </c>
      <c r="E32" s="142">
        <v>0</v>
      </c>
      <c r="F32" s="142">
        <v>9.625</v>
      </c>
      <c r="G32" s="142">
        <v>2310.5</v>
      </c>
      <c r="H32" s="142">
        <v>173.5</v>
      </c>
      <c r="I32" s="142">
        <v>0</v>
      </c>
      <c r="J32" s="142">
        <v>0</v>
      </c>
      <c r="K32" s="142">
        <v>6.328680705</v>
      </c>
      <c r="L32" s="142">
        <v>2423639.0408521602</v>
      </c>
      <c r="M32" s="142">
        <v>0</v>
      </c>
      <c r="N32" s="142">
        <v>0</v>
      </c>
      <c r="P32" s="142">
        <v>0</v>
      </c>
      <c r="Q32" s="142">
        <v>0</v>
      </c>
      <c r="R32" s="142">
        <v>1</v>
      </c>
      <c r="S32" s="142">
        <v>16750</v>
      </c>
      <c r="T32" s="142">
        <v>2966445.33542368</v>
      </c>
      <c r="U32" s="142">
        <v>2972386.47</v>
      </c>
      <c r="V32" s="142">
        <v>44288.558403000003</v>
      </c>
      <c r="W32" s="142">
        <v>3016675.028403</v>
      </c>
      <c r="X32" s="142">
        <v>2966445.33542368</v>
      </c>
      <c r="Y32" s="142">
        <v>57615.65</v>
      </c>
      <c r="Z32" s="142">
        <v>32588.33</v>
      </c>
      <c r="AA32" s="94">
        <v>3056649.31542368</v>
      </c>
    </row>
    <row r="33" spans="1:27" hidden="1" x14ac:dyDescent="0.2">
      <c r="A33" s="142" t="s">
        <v>139</v>
      </c>
      <c r="B33" s="142">
        <v>94.790052537999998</v>
      </c>
      <c r="C33" s="142">
        <v>274</v>
      </c>
      <c r="D33" s="142">
        <v>3.9000007499999998</v>
      </c>
      <c r="E33" s="142">
        <v>0</v>
      </c>
      <c r="F33" s="142">
        <v>4.375</v>
      </c>
      <c r="G33" s="142">
        <v>1889.125</v>
      </c>
      <c r="H33" s="142">
        <v>65.875</v>
      </c>
      <c r="I33" s="142">
        <v>0</v>
      </c>
      <c r="J33" s="142">
        <v>0</v>
      </c>
      <c r="K33" s="142">
        <v>6.0330767300000003</v>
      </c>
      <c r="L33" s="142">
        <v>1803386.2947978401</v>
      </c>
      <c r="M33" s="142">
        <v>0</v>
      </c>
      <c r="N33" s="142">
        <v>0</v>
      </c>
      <c r="P33" s="142">
        <v>0</v>
      </c>
      <c r="Q33" s="142">
        <v>0</v>
      </c>
      <c r="R33" s="142">
        <v>1</v>
      </c>
      <c r="S33" s="142">
        <v>13400</v>
      </c>
      <c r="T33" s="142">
        <v>1816786.2947978401</v>
      </c>
      <c r="U33" s="142">
        <v>1644359.54</v>
      </c>
      <c r="V33" s="142">
        <v>57552.583899999998</v>
      </c>
      <c r="W33" s="142">
        <v>1701912.1239</v>
      </c>
      <c r="X33" s="142">
        <v>1701912.1239</v>
      </c>
      <c r="Y33" s="142">
        <v>18836.98</v>
      </c>
      <c r="Z33" s="142">
        <v>10654.49</v>
      </c>
      <c r="AA33" s="94">
        <v>1731403.5939</v>
      </c>
    </row>
    <row r="34" spans="1:27" hidden="1" x14ac:dyDescent="0.2">
      <c r="A34" s="142" t="s">
        <v>140</v>
      </c>
      <c r="B34" s="142">
        <v>381.47218245699997</v>
      </c>
      <c r="C34" s="142">
        <v>674</v>
      </c>
      <c r="D34" s="142">
        <v>7.1059916249999997</v>
      </c>
      <c r="E34" s="142">
        <v>0</v>
      </c>
      <c r="F34" s="142">
        <v>8.625</v>
      </c>
      <c r="G34" s="142">
        <v>4024.75</v>
      </c>
      <c r="H34" s="142">
        <v>266.625</v>
      </c>
      <c r="I34" s="142">
        <v>0</v>
      </c>
      <c r="J34" s="142">
        <v>0</v>
      </c>
      <c r="K34" s="142">
        <v>6.936506982</v>
      </c>
      <c r="L34" s="142">
        <v>4450855.9426710801</v>
      </c>
      <c r="M34" s="142">
        <v>0</v>
      </c>
      <c r="N34" s="142">
        <v>0</v>
      </c>
      <c r="P34" s="142">
        <v>0</v>
      </c>
      <c r="Q34" s="142">
        <v>0</v>
      </c>
      <c r="R34" s="142">
        <v>1</v>
      </c>
      <c r="S34" s="142">
        <v>20435</v>
      </c>
      <c r="T34" s="142">
        <v>4471290.9426710801</v>
      </c>
      <c r="U34" s="142">
        <v>3968863.24</v>
      </c>
      <c r="V34" s="142">
        <v>170661.11932</v>
      </c>
      <c r="W34" s="142">
        <v>4139524.3593199998</v>
      </c>
      <c r="X34" s="142">
        <v>4139524.3593199998</v>
      </c>
      <c r="Y34" s="142">
        <v>70992.91</v>
      </c>
      <c r="Z34" s="142">
        <v>40154.720000000001</v>
      </c>
      <c r="AA34" s="94">
        <v>4250671.9893199997</v>
      </c>
    </row>
    <row r="35" spans="1:27" hidden="1" x14ac:dyDescent="0.2">
      <c r="A35" s="142" t="s">
        <v>141</v>
      </c>
      <c r="B35" s="142">
        <v>223</v>
      </c>
      <c r="C35" s="142">
        <v>492</v>
      </c>
      <c r="D35" s="142">
        <v>5.9774331250000001</v>
      </c>
      <c r="E35" s="142">
        <v>0</v>
      </c>
      <c r="F35" s="142">
        <v>3</v>
      </c>
      <c r="G35" s="142">
        <v>489.125</v>
      </c>
      <c r="H35" s="142">
        <v>21.125</v>
      </c>
      <c r="I35" s="142">
        <v>0</v>
      </c>
      <c r="J35" s="142">
        <v>0</v>
      </c>
      <c r="K35" s="142">
        <v>5.0915489559999996</v>
      </c>
      <c r="L35" s="142">
        <v>703377.46124344098</v>
      </c>
      <c r="M35" s="142">
        <v>0</v>
      </c>
      <c r="N35" s="142">
        <v>0</v>
      </c>
      <c r="P35" s="142">
        <v>0</v>
      </c>
      <c r="Q35" s="142">
        <v>0</v>
      </c>
      <c r="R35" s="142">
        <v>1</v>
      </c>
      <c r="S35" s="142">
        <v>2680</v>
      </c>
      <c r="T35" s="142">
        <v>706057.46124344098</v>
      </c>
      <c r="U35" s="142">
        <v>671894.86</v>
      </c>
      <c r="V35" s="142">
        <v>24792.920333999999</v>
      </c>
      <c r="W35" s="142">
        <v>696687.78033400001</v>
      </c>
      <c r="X35" s="142">
        <v>696687.78033400001</v>
      </c>
      <c r="Y35" s="142">
        <v>10616.65</v>
      </c>
      <c r="Z35" s="142">
        <v>6004.94</v>
      </c>
      <c r="AA35" s="94">
        <v>713309.37033399998</v>
      </c>
    </row>
    <row r="36" spans="1:27" hidden="1" x14ac:dyDescent="0.2">
      <c r="A36" s="142" t="s">
        <v>142</v>
      </c>
      <c r="B36" s="142">
        <v>103.52217046600001</v>
      </c>
      <c r="C36" s="142">
        <v>363</v>
      </c>
      <c r="D36" s="142">
        <v>6.3268222500000002</v>
      </c>
      <c r="E36" s="142">
        <v>0</v>
      </c>
      <c r="F36" s="142">
        <v>4.75</v>
      </c>
      <c r="G36" s="142">
        <v>588.375</v>
      </c>
      <c r="H36" s="142">
        <v>30.75</v>
      </c>
      <c r="I36" s="142">
        <v>0</v>
      </c>
      <c r="J36" s="142">
        <v>0</v>
      </c>
      <c r="K36" s="142">
        <v>5.2451904540000003</v>
      </c>
      <c r="L36" s="142">
        <v>820189.30659194395</v>
      </c>
      <c r="M36" s="142">
        <v>0</v>
      </c>
      <c r="N36" s="142">
        <v>0</v>
      </c>
      <c r="P36" s="142">
        <v>0</v>
      </c>
      <c r="Q36" s="142">
        <v>0</v>
      </c>
      <c r="R36" s="142">
        <v>1</v>
      </c>
      <c r="S36" s="142">
        <v>7370</v>
      </c>
      <c r="T36" s="142">
        <v>1255482.4959571001</v>
      </c>
      <c r="U36" s="142">
        <v>1257996.95</v>
      </c>
      <c r="V36" s="142">
        <v>62648.24811</v>
      </c>
      <c r="W36" s="142">
        <v>1320645.19811</v>
      </c>
      <c r="X36" s="142">
        <v>1255482.4959571001</v>
      </c>
      <c r="Y36" s="142">
        <v>22652.63</v>
      </c>
      <c r="Z36" s="142">
        <v>11439.9</v>
      </c>
      <c r="AA36" s="94">
        <v>1289575.0259571001</v>
      </c>
    </row>
    <row r="37" spans="1:27" hidden="1" x14ac:dyDescent="0.2">
      <c r="A37" s="142" t="s">
        <v>143</v>
      </c>
      <c r="B37" s="142">
        <v>156.218433291</v>
      </c>
      <c r="C37" s="142">
        <v>204</v>
      </c>
      <c r="D37" s="142">
        <v>2.2520954999999998</v>
      </c>
      <c r="E37" s="142">
        <v>0</v>
      </c>
      <c r="F37" s="142">
        <v>7</v>
      </c>
      <c r="G37" s="142">
        <v>1037</v>
      </c>
      <c r="H37" s="142">
        <v>209</v>
      </c>
      <c r="I37" s="142">
        <v>0</v>
      </c>
      <c r="J37" s="142">
        <v>0</v>
      </c>
      <c r="K37" s="142">
        <v>5.7652333699999998</v>
      </c>
      <c r="L37" s="142">
        <v>1379640.2982997999</v>
      </c>
      <c r="M37" s="142">
        <v>0</v>
      </c>
      <c r="N37" s="142">
        <v>0</v>
      </c>
      <c r="P37" s="142">
        <v>0</v>
      </c>
      <c r="Q37" s="142">
        <v>0</v>
      </c>
      <c r="R37" s="142">
        <v>1</v>
      </c>
      <c r="S37" s="142">
        <v>0</v>
      </c>
      <c r="T37" s="142">
        <v>1379640.2982997999</v>
      </c>
      <c r="U37" s="142">
        <v>1359937.71</v>
      </c>
      <c r="V37" s="142">
        <v>85404.088187999994</v>
      </c>
      <c r="W37" s="142">
        <v>1445341.798188</v>
      </c>
      <c r="X37" s="142">
        <v>1379640.2982997999</v>
      </c>
      <c r="Y37" s="142">
        <v>25846.14</v>
      </c>
      <c r="Z37" s="142">
        <v>14618.99</v>
      </c>
      <c r="AA37" s="94">
        <v>1420105.4282998</v>
      </c>
    </row>
    <row r="38" spans="1:27" hidden="1" x14ac:dyDescent="0.2">
      <c r="A38" s="142" t="s">
        <v>144</v>
      </c>
      <c r="B38" s="142">
        <v>209.28875891000001</v>
      </c>
      <c r="C38" s="142">
        <v>392</v>
      </c>
      <c r="D38" s="142">
        <v>5.8728947500000004</v>
      </c>
      <c r="E38" s="142">
        <v>0</v>
      </c>
      <c r="F38" s="142">
        <v>3.25</v>
      </c>
      <c r="G38" s="142">
        <v>632.25</v>
      </c>
      <c r="H38" s="142">
        <v>46.5</v>
      </c>
      <c r="I38" s="142">
        <v>0</v>
      </c>
      <c r="J38" s="142">
        <v>0</v>
      </c>
      <c r="K38" s="142">
        <v>5.342104902</v>
      </c>
      <c r="L38" s="142">
        <v>903656.78285442002</v>
      </c>
      <c r="M38" s="142">
        <v>0</v>
      </c>
      <c r="N38" s="142">
        <v>0</v>
      </c>
      <c r="P38" s="142">
        <v>0</v>
      </c>
      <c r="Q38" s="142">
        <v>0</v>
      </c>
      <c r="R38" s="142">
        <v>1</v>
      </c>
      <c r="S38" s="142">
        <v>0</v>
      </c>
      <c r="T38" s="142">
        <v>903656.78285442002</v>
      </c>
      <c r="U38" s="142">
        <v>650034.09</v>
      </c>
      <c r="V38" s="142">
        <v>20216.060199</v>
      </c>
      <c r="W38" s="142">
        <v>670250.15019900003</v>
      </c>
      <c r="X38" s="142">
        <v>670250.15019900003</v>
      </c>
      <c r="Y38" s="142">
        <v>10732.08</v>
      </c>
      <c r="Z38" s="142">
        <v>5726.64</v>
      </c>
      <c r="AA38" s="94">
        <v>686708.870199</v>
      </c>
    </row>
    <row r="39" spans="1:27" hidden="1" x14ac:dyDescent="0.2">
      <c r="A39" s="142" t="s">
        <v>145</v>
      </c>
      <c r="B39" s="142">
        <v>62.996000037000002</v>
      </c>
      <c r="C39" s="142">
        <v>515</v>
      </c>
      <c r="D39" s="142">
        <v>2.7674444999999999</v>
      </c>
      <c r="E39" s="142">
        <v>0</v>
      </c>
      <c r="F39" s="142">
        <v>27.625</v>
      </c>
      <c r="G39" s="142">
        <v>7759.375</v>
      </c>
      <c r="H39" s="142">
        <v>865.25</v>
      </c>
      <c r="I39" s="142">
        <v>0</v>
      </c>
      <c r="J39" s="142">
        <v>0</v>
      </c>
      <c r="K39" s="142">
        <v>7.5589809810000004</v>
      </c>
      <c r="L39" s="142">
        <v>8294315.6825579302</v>
      </c>
      <c r="M39" s="142">
        <v>0</v>
      </c>
      <c r="N39" s="142">
        <v>0</v>
      </c>
      <c r="P39" s="142">
        <v>0</v>
      </c>
      <c r="Q39" s="142">
        <v>0</v>
      </c>
      <c r="R39" s="142">
        <v>1</v>
      </c>
      <c r="S39" s="142">
        <v>15314.86</v>
      </c>
      <c r="T39" s="142">
        <v>8309630.5425579296</v>
      </c>
      <c r="U39" s="142">
        <v>9056734.7799999993</v>
      </c>
      <c r="V39" s="142">
        <v>452836.739</v>
      </c>
      <c r="W39" s="142">
        <v>9509571.5189999994</v>
      </c>
      <c r="X39" s="142">
        <v>8309630.5425579296</v>
      </c>
      <c r="Y39" s="142">
        <v>136588.38</v>
      </c>
      <c r="Z39" s="142">
        <v>72883.539999999994</v>
      </c>
      <c r="AA39" s="94">
        <v>8519102.4625579305</v>
      </c>
    </row>
    <row r="40" spans="1:27" hidden="1" x14ac:dyDescent="0.2">
      <c r="A40" s="142" t="s">
        <v>146</v>
      </c>
      <c r="B40" s="142">
        <v>362.1</v>
      </c>
      <c r="C40" s="142">
        <v>467</v>
      </c>
      <c r="D40" s="142">
        <v>6.5080287500000003</v>
      </c>
      <c r="E40" s="142">
        <v>0</v>
      </c>
      <c r="F40" s="142">
        <v>2</v>
      </c>
      <c r="G40" s="142">
        <v>401.625</v>
      </c>
      <c r="H40" s="142">
        <v>2.875</v>
      </c>
      <c r="I40" s="142">
        <v>0</v>
      </c>
      <c r="J40" s="142">
        <v>0</v>
      </c>
      <c r="K40" s="142">
        <v>4.8068899409999997</v>
      </c>
      <c r="L40" s="142">
        <v>529130.27153824305</v>
      </c>
      <c r="M40" s="142">
        <v>0</v>
      </c>
      <c r="N40" s="142">
        <v>0</v>
      </c>
      <c r="P40" s="142">
        <v>0</v>
      </c>
      <c r="Q40" s="142">
        <v>0</v>
      </c>
      <c r="R40" s="142">
        <v>1</v>
      </c>
      <c r="S40" s="142">
        <v>335</v>
      </c>
      <c r="T40" s="142">
        <v>529465.27153824305</v>
      </c>
      <c r="U40" s="142">
        <v>544534.67000000004</v>
      </c>
      <c r="V40" s="142">
        <v>20528.957059</v>
      </c>
      <c r="W40" s="142">
        <v>565063.62705899996</v>
      </c>
      <c r="X40" s="142">
        <v>529465.27153824305</v>
      </c>
      <c r="Y40" s="142">
        <v>7583.99</v>
      </c>
      <c r="Z40" s="142">
        <v>4289.63</v>
      </c>
      <c r="AA40" s="94">
        <v>541338.89153824304</v>
      </c>
    </row>
    <row r="41" spans="1:27" hidden="1" x14ac:dyDescent="0.2">
      <c r="A41" s="142" t="s">
        <v>147</v>
      </c>
      <c r="B41" s="142">
        <v>29.051767267999999</v>
      </c>
      <c r="C41" s="142">
        <v>115</v>
      </c>
      <c r="D41" s="142">
        <v>1.9763375000000001</v>
      </c>
      <c r="E41" s="142">
        <v>0</v>
      </c>
      <c r="F41" s="142">
        <v>3</v>
      </c>
      <c r="G41" s="142">
        <v>823.375</v>
      </c>
      <c r="H41" s="142">
        <v>69.375</v>
      </c>
      <c r="I41" s="142">
        <v>0</v>
      </c>
      <c r="J41" s="142">
        <v>0</v>
      </c>
      <c r="K41" s="142">
        <v>5.3232935230000002</v>
      </c>
      <c r="L41" s="142">
        <v>886816.64191090898</v>
      </c>
      <c r="M41" s="142">
        <v>0</v>
      </c>
      <c r="N41" s="142">
        <v>0</v>
      </c>
      <c r="P41" s="142">
        <v>0</v>
      </c>
      <c r="Q41" s="142">
        <v>0</v>
      </c>
      <c r="R41" s="142">
        <v>1</v>
      </c>
      <c r="S41" s="142">
        <v>670</v>
      </c>
      <c r="T41" s="142">
        <v>887486.64191090898</v>
      </c>
      <c r="U41" s="142">
        <v>637961.98</v>
      </c>
      <c r="V41" s="142">
        <v>17097.381064000001</v>
      </c>
      <c r="W41" s="142">
        <v>655059.36106400006</v>
      </c>
      <c r="X41" s="142">
        <v>655059.36106400006</v>
      </c>
      <c r="Y41" s="142">
        <v>10507.83</v>
      </c>
      <c r="Z41" s="142">
        <v>5943.4</v>
      </c>
      <c r="AA41" s="94">
        <v>671510.59106400004</v>
      </c>
    </row>
    <row r="42" spans="1:27" hidden="1" x14ac:dyDescent="0.2">
      <c r="A42" s="142" t="s">
        <v>148</v>
      </c>
      <c r="B42" s="142">
        <v>141.21833640700001</v>
      </c>
      <c r="C42" s="142">
        <v>166</v>
      </c>
      <c r="D42" s="142">
        <v>5.8377263749999999</v>
      </c>
      <c r="E42" s="142">
        <v>0</v>
      </c>
      <c r="F42" s="142">
        <v>1</v>
      </c>
      <c r="G42" s="142">
        <v>103.75</v>
      </c>
      <c r="H42" s="142">
        <v>0</v>
      </c>
      <c r="I42" s="142">
        <v>0</v>
      </c>
      <c r="J42" s="142">
        <v>0</v>
      </c>
      <c r="K42" s="142">
        <v>3.6570932790000001</v>
      </c>
      <c r="L42" s="142">
        <v>167576.17090179399</v>
      </c>
      <c r="M42" s="142">
        <v>0</v>
      </c>
      <c r="N42" s="142">
        <v>9299.6758575340009</v>
      </c>
      <c r="P42" s="142">
        <v>0</v>
      </c>
      <c r="Q42" s="142">
        <v>0</v>
      </c>
      <c r="R42" s="142">
        <v>1</v>
      </c>
      <c r="S42" s="142">
        <v>0</v>
      </c>
      <c r="T42" s="142">
        <v>176875.84675932801</v>
      </c>
      <c r="U42" s="142">
        <v>177230.09</v>
      </c>
      <c r="V42" s="142">
        <v>7798.1239599999999</v>
      </c>
      <c r="W42" s="142">
        <v>185028.21395999999</v>
      </c>
      <c r="X42" s="142">
        <v>176875.84675932801</v>
      </c>
      <c r="Y42" s="142">
        <v>1774.17</v>
      </c>
      <c r="Z42" s="142">
        <v>1003.5</v>
      </c>
      <c r="AA42" s="94">
        <v>179653.51675932799</v>
      </c>
    </row>
    <row r="43" spans="1:27" hidden="1" x14ac:dyDescent="0.2">
      <c r="A43" s="142" t="s">
        <v>149</v>
      </c>
      <c r="B43" s="142">
        <v>285</v>
      </c>
      <c r="C43" s="142">
        <v>773</v>
      </c>
      <c r="D43" s="142">
        <v>10.399592374999999</v>
      </c>
      <c r="E43" s="142">
        <v>0</v>
      </c>
      <c r="F43" s="142">
        <v>1</v>
      </c>
      <c r="G43" s="142">
        <v>115.625</v>
      </c>
      <c r="H43" s="142">
        <v>2.25</v>
      </c>
      <c r="I43" s="142">
        <v>0</v>
      </c>
      <c r="J43" s="142">
        <v>0</v>
      </c>
      <c r="K43" s="142">
        <v>4.0301714439999996</v>
      </c>
      <c r="L43" s="142">
        <v>243353.75463121</v>
      </c>
      <c r="M43" s="142">
        <v>0</v>
      </c>
      <c r="N43" s="142">
        <v>0</v>
      </c>
      <c r="P43" s="142">
        <v>0</v>
      </c>
      <c r="Q43" s="142">
        <v>0</v>
      </c>
      <c r="R43" s="142">
        <v>1</v>
      </c>
      <c r="S43" s="142">
        <v>13531.99</v>
      </c>
      <c r="T43" s="142">
        <v>256885.74463120999</v>
      </c>
      <c r="U43" s="142">
        <v>256520.83</v>
      </c>
      <c r="V43" s="142">
        <v>11953.870677999999</v>
      </c>
      <c r="W43" s="142">
        <v>268474.70067799999</v>
      </c>
      <c r="X43" s="142">
        <v>256885.74463120999</v>
      </c>
      <c r="Y43" s="142">
        <v>2914.37</v>
      </c>
      <c r="Z43" s="142">
        <v>1648.42</v>
      </c>
      <c r="AA43" s="94">
        <v>261448.53463121</v>
      </c>
    </row>
    <row r="44" spans="1:27" hidden="1" x14ac:dyDescent="0.2">
      <c r="A44" s="142" t="s">
        <v>150</v>
      </c>
      <c r="B44" s="142">
        <v>114.77875349999999</v>
      </c>
      <c r="C44" s="142">
        <v>189</v>
      </c>
      <c r="D44" s="142">
        <v>3.7731301249999998</v>
      </c>
      <c r="E44" s="142">
        <v>0</v>
      </c>
      <c r="F44" s="142">
        <v>3.25</v>
      </c>
      <c r="G44" s="142">
        <v>625</v>
      </c>
      <c r="H44" s="142">
        <v>20.5</v>
      </c>
      <c r="I44" s="142">
        <v>0</v>
      </c>
      <c r="J44" s="142">
        <v>0</v>
      </c>
      <c r="K44" s="142">
        <v>5.1534338770000003</v>
      </c>
      <c r="L44" s="142">
        <v>748281.01631563995</v>
      </c>
      <c r="M44" s="142">
        <v>0</v>
      </c>
      <c r="N44" s="142">
        <v>0</v>
      </c>
      <c r="P44" s="142">
        <v>0</v>
      </c>
      <c r="Q44" s="142">
        <v>0</v>
      </c>
      <c r="R44" s="142">
        <v>1</v>
      </c>
      <c r="S44" s="142">
        <v>0</v>
      </c>
      <c r="T44" s="142">
        <v>748281.01631563995</v>
      </c>
      <c r="U44" s="142">
        <v>447847.56</v>
      </c>
      <c r="V44" s="142">
        <v>0</v>
      </c>
      <c r="W44" s="142">
        <v>447847.56</v>
      </c>
      <c r="X44" s="142">
        <v>447847.56</v>
      </c>
      <c r="Y44" s="142">
        <v>8631.94</v>
      </c>
      <c r="Z44" s="142">
        <v>4882.3599999999997</v>
      </c>
      <c r="AA44" s="94">
        <v>461361.86</v>
      </c>
    </row>
    <row r="45" spans="1:27" hidden="1" x14ac:dyDescent="0.2">
      <c r="A45" s="142" t="s">
        <v>151</v>
      </c>
      <c r="B45" s="142">
        <v>392.88743081299998</v>
      </c>
      <c r="C45" s="142">
        <v>926</v>
      </c>
      <c r="D45" s="142">
        <v>7.026332</v>
      </c>
      <c r="E45" s="142">
        <v>0</v>
      </c>
      <c r="F45" s="142">
        <v>8</v>
      </c>
      <c r="G45" s="142">
        <v>882.5</v>
      </c>
      <c r="H45" s="142">
        <v>68.75</v>
      </c>
      <c r="I45" s="142">
        <v>0</v>
      </c>
      <c r="J45" s="142">
        <v>0</v>
      </c>
      <c r="K45" s="142">
        <v>5.7540692440000001</v>
      </c>
      <c r="L45" s="142">
        <v>1364323.47889363</v>
      </c>
      <c r="M45" s="142">
        <v>0</v>
      </c>
      <c r="N45" s="142">
        <v>0</v>
      </c>
      <c r="P45" s="142">
        <v>0</v>
      </c>
      <c r="Q45" s="142">
        <v>0</v>
      </c>
      <c r="R45" s="142">
        <v>1</v>
      </c>
      <c r="S45" s="142">
        <v>0</v>
      </c>
      <c r="T45" s="142">
        <v>1364323.47889363</v>
      </c>
      <c r="U45" s="142">
        <v>1812970.19</v>
      </c>
      <c r="V45" s="142">
        <v>75600.856922999999</v>
      </c>
      <c r="W45" s="142">
        <v>1888571.0469229999</v>
      </c>
      <c r="X45" s="142">
        <v>1364323.47889363</v>
      </c>
      <c r="Y45" s="142">
        <v>38843.480000000003</v>
      </c>
      <c r="Z45" s="142">
        <v>0</v>
      </c>
      <c r="AA45" s="94">
        <v>1403166.95889363</v>
      </c>
    </row>
    <row r="46" spans="1:27" hidden="1" x14ac:dyDescent="0.2">
      <c r="A46" s="142" t="s">
        <v>152</v>
      </c>
      <c r="B46" s="142">
        <v>428.84209958600002</v>
      </c>
      <c r="C46" s="142">
        <v>284</v>
      </c>
      <c r="D46" s="142">
        <v>5.9429808749999999</v>
      </c>
      <c r="E46" s="142">
        <v>0</v>
      </c>
      <c r="F46" s="142">
        <v>2</v>
      </c>
      <c r="G46" s="142">
        <v>526.375</v>
      </c>
      <c r="H46" s="142">
        <v>43.375</v>
      </c>
      <c r="I46" s="142">
        <v>0</v>
      </c>
      <c r="J46" s="142">
        <v>0</v>
      </c>
      <c r="K46" s="142">
        <v>5.2368917220000002</v>
      </c>
      <c r="L46" s="142">
        <v>813410.94001805701</v>
      </c>
      <c r="M46" s="142">
        <v>0</v>
      </c>
      <c r="N46" s="142">
        <v>0</v>
      </c>
      <c r="P46" s="142">
        <v>0</v>
      </c>
      <c r="Q46" s="142">
        <v>0</v>
      </c>
      <c r="R46" s="142">
        <v>1</v>
      </c>
      <c r="S46" s="142">
        <v>33500</v>
      </c>
      <c r="T46" s="142">
        <v>846910.94001805701</v>
      </c>
      <c r="U46" s="142">
        <v>733131.97</v>
      </c>
      <c r="V46" s="142">
        <v>44867.676564000001</v>
      </c>
      <c r="W46" s="142">
        <v>777999.64656400005</v>
      </c>
      <c r="X46" s="142">
        <v>777999.64656400005</v>
      </c>
      <c r="Y46" s="142">
        <v>16993.310000000001</v>
      </c>
      <c r="Z46" s="142">
        <v>9067.6299999999992</v>
      </c>
      <c r="AA46" s="94">
        <v>804060.586564</v>
      </c>
    </row>
    <row r="47" spans="1:27" hidden="1" x14ac:dyDescent="0.2">
      <c r="A47" s="142" t="s">
        <v>153</v>
      </c>
      <c r="B47" s="142">
        <v>54.331675343999997</v>
      </c>
      <c r="C47" s="142">
        <v>118</v>
      </c>
      <c r="D47" s="142">
        <v>3.0035496249999998</v>
      </c>
      <c r="E47" s="142">
        <v>0</v>
      </c>
      <c r="F47" s="142">
        <v>1</v>
      </c>
      <c r="G47" s="142">
        <v>357.75</v>
      </c>
      <c r="H47" s="142">
        <v>2.25</v>
      </c>
      <c r="I47" s="142">
        <v>0</v>
      </c>
      <c r="J47" s="142">
        <v>1</v>
      </c>
      <c r="K47" s="142">
        <v>4.2679317369999996</v>
      </c>
      <c r="L47" s="142">
        <v>308671.146138012</v>
      </c>
      <c r="M47" s="142">
        <v>0</v>
      </c>
      <c r="N47" s="142">
        <v>0</v>
      </c>
      <c r="P47" s="142">
        <v>0</v>
      </c>
      <c r="Q47" s="142">
        <v>0</v>
      </c>
      <c r="R47" s="142">
        <v>1</v>
      </c>
      <c r="S47" s="142">
        <v>1340</v>
      </c>
      <c r="T47" s="142">
        <v>310011.146138012</v>
      </c>
      <c r="U47" s="142">
        <v>248409.7</v>
      </c>
      <c r="V47" s="142">
        <v>5365.6495199999999</v>
      </c>
      <c r="W47" s="142">
        <v>253775.34951999999</v>
      </c>
      <c r="X47" s="142">
        <v>253775.34951999999</v>
      </c>
      <c r="Y47" s="142">
        <v>4466.9399999999996</v>
      </c>
      <c r="Z47" s="142">
        <v>2255.87</v>
      </c>
      <c r="AA47" s="94">
        <v>260498.15951999999</v>
      </c>
    </row>
    <row r="48" spans="1:27" hidden="1" x14ac:dyDescent="0.2">
      <c r="A48" s="142" t="s">
        <v>154</v>
      </c>
      <c r="B48" s="142">
        <v>61.945932648000003</v>
      </c>
      <c r="C48" s="142">
        <v>174</v>
      </c>
      <c r="D48" s="142">
        <v>4.6712718750000004</v>
      </c>
      <c r="E48" s="142">
        <v>0</v>
      </c>
      <c r="F48" s="142">
        <v>1</v>
      </c>
      <c r="G48" s="142">
        <v>71</v>
      </c>
      <c r="H48" s="142">
        <v>0</v>
      </c>
      <c r="I48" s="142">
        <v>0</v>
      </c>
      <c r="J48" s="142">
        <v>1</v>
      </c>
      <c r="K48" s="142">
        <v>3.109358705</v>
      </c>
      <c r="L48" s="142">
        <v>96902.316623242004</v>
      </c>
      <c r="M48" s="142">
        <v>0</v>
      </c>
      <c r="N48" s="142">
        <v>0</v>
      </c>
      <c r="P48" s="142">
        <v>0</v>
      </c>
      <c r="Q48" s="142">
        <v>0</v>
      </c>
      <c r="R48" s="142">
        <v>1</v>
      </c>
      <c r="S48" s="142">
        <v>0</v>
      </c>
      <c r="T48" s="142">
        <v>96902.316623242004</v>
      </c>
      <c r="U48" s="142">
        <v>84751.4</v>
      </c>
      <c r="V48" s="142">
        <v>2517.1165799999999</v>
      </c>
      <c r="W48" s="142">
        <v>87268.516579999996</v>
      </c>
      <c r="X48" s="142">
        <v>87268.516579999996</v>
      </c>
      <c r="Y48" s="142">
        <v>1246.6500000000001</v>
      </c>
      <c r="Z48" s="142">
        <v>705.13</v>
      </c>
      <c r="AA48" s="94">
        <v>89220.296579999995</v>
      </c>
    </row>
    <row r="49" spans="1:27" hidden="1" x14ac:dyDescent="0.2">
      <c r="A49" s="142" t="s">
        <v>155</v>
      </c>
      <c r="B49" s="142">
        <v>573.89350807699998</v>
      </c>
      <c r="C49" s="142">
        <v>591</v>
      </c>
      <c r="D49" s="142">
        <v>7.9122038750000003</v>
      </c>
      <c r="E49" s="142">
        <v>0</v>
      </c>
      <c r="F49" s="142">
        <v>2</v>
      </c>
      <c r="G49" s="142">
        <v>159.75</v>
      </c>
      <c r="H49" s="142">
        <v>11.125</v>
      </c>
      <c r="I49" s="142">
        <v>0</v>
      </c>
      <c r="J49" s="142">
        <v>0</v>
      </c>
      <c r="K49" s="142">
        <v>4.3693048929999998</v>
      </c>
      <c r="L49" s="142">
        <v>341603.126352411</v>
      </c>
      <c r="M49" s="142">
        <v>0</v>
      </c>
      <c r="N49" s="142">
        <v>144392.98165332599</v>
      </c>
      <c r="P49" s="142">
        <v>0</v>
      </c>
      <c r="Q49" s="142">
        <v>0</v>
      </c>
      <c r="R49" s="142">
        <v>1</v>
      </c>
      <c r="S49" s="142">
        <v>39.53</v>
      </c>
      <c r="T49" s="142">
        <v>486035.63800573698</v>
      </c>
      <c r="U49" s="142">
        <v>487009.06</v>
      </c>
      <c r="V49" s="142">
        <v>15827.794449999999</v>
      </c>
      <c r="W49" s="142">
        <v>502836.85444999998</v>
      </c>
      <c r="X49" s="142">
        <v>486035.63800573698</v>
      </c>
      <c r="Y49" s="142">
        <v>6746.58</v>
      </c>
      <c r="Z49" s="142">
        <v>3815.98</v>
      </c>
      <c r="AA49" s="94">
        <v>496598.19800573698</v>
      </c>
    </row>
    <row r="50" spans="1:27" hidden="1" x14ac:dyDescent="0.2">
      <c r="A50" s="142" t="s">
        <v>156</v>
      </c>
      <c r="B50" s="142">
        <v>25.80747049</v>
      </c>
      <c r="C50" s="142">
        <v>107</v>
      </c>
      <c r="D50" s="142">
        <v>5.7777186250000003</v>
      </c>
      <c r="E50" s="142">
        <v>0</v>
      </c>
      <c r="F50" s="142">
        <v>3.625</v>
      </c>
      <c r="G50" s="142">
        <v>663</v>
      </c>
      <c r="H50" s="142">
        <v>8.875</v>
      </c>
      <c r="I50" s="142">
        <v>0</v>
      </c>
      <c r="J50" s="142">
        <v>0</v>
      </c>
      <c r="K50" s="142">
        <v>5.0874882970000002</v>
      </c>
      <c r="L50" s="142">
        <v>700527.076493036</v>
      </c>
      <c r="M50" s="142">
        <v>0</v>
      </c>
      <c r="N50" s="142">
        <v>0</v>
      </c>
      <c r="P50" s="142">
        <v>0</v>
      </c>
      <c r="Q50" s="142">
        <v>0</v>
      </c>
      <c r="R50" s="142">
        <v>1</v>
      </c>
      <c r="S50" s="142">
        <v>15812</v>
      </c>
      <c r="T50" s="142">
        <v>716339.076493036</v>
      </c>
      <c r="U50" s="142">
        <v>652660.80000000005</v>
      </c>
      <c r="V50" s="142">
        <v>33220.434719999997</v>
      </c>
      <c r="W50" s="142">
        <v>685881.23471999995</v>
      </c>
      <c r="X50" s="142">
        <v>685881.23471999995</v>
      </c>
      <c r="Y50" s="142">
        <v>11601.86</v>
      </c>
      <c r="Z50" s="142">
        <v>5859.1</v>
      </c>
      <c r="AA50" s="94">
        <v>703342.19472000003</v>
      </c>
    </row>
    <row r="51" spans="1:27" hidden="1" x14ac:dyDescent="0.2">
      <c r="A51" s="142" t="s">
        <v>157</v>
      </c>
      <c r="B51" s="142">
        <v>80.186755954000006</v>
      </c>
      <c r="C51" s="142">
        <v>168</v>
      </c>
      <c r="D51" s="142">
        <v>4.7094493750000002</v>
      </c>
      <c r="E51" s="142">
        <v>0</v>
      </c>
      <c r="F51" s="142">
        <v>1</v>
      </c>
      <c r="G51" s="142">
        <v>187.375</v>
      </c>
      <c r="H51" s="142">
        <v>0</v>
      </c>
      <c r="I51" s="142">
        <v>0</v>
      </c>
      <c r="J51" s="142">
        <v>0</v>
      </c>
      <c r="K51" s="142">
        <v>3.98900707</v>
      </c>
      <c r="L51" s="142">
        <v>233539.631481163</v>
      </c>
      <c r="M51" s="142">
        <v>0</v>
      </c>
      <c r="N51" s="142">
        <v>0</v>
      </c>
      <c r="P51" s="142">
        <v>0</v>
      </c>
      <c r="Q51" s="142">
        <v>0</v>
      </c>
      <c r="R51" s="142">
        <v>1</v>
      </c>
      <c r="S51" s="142">
        <v>10720</v>
      </c>
      <c r="T51" s="142">
        <v>244259.631481163</v>
      </c>
      <c r="U51" s="142">
        <v>154235.68</v>
      </c>
      <c r="V51" s="142">
        <v>20127.756239999999</v>
      </c>
      <c r="W51" s="142">
        <v>174363.43624000001</v>
      </c>
      <c r="X51" s="142">
        <v>174363.43624000001</v>
      </c>
      <c r="Y51" s="142">
        <v>3186.41</v>
      </c>
      <c r="Z51" s="142">
        <v>1802.29</v>
      </c>
      <c r="AA51" s="94">
        <v>179352.13623999999</v>
      </c>
    </row>
    <row r="52" spans="1:27" hidden="1" x14ac:dyDescent="0.2">
      <c r="A52" s="142" t="s">
        <v>158</v>
      </c>
      <c r="B52" s="142">
        <v>557.96100887099999</v>
      </c>
      <c r="C52" s="142">
        <v>925</v>
      </c>
      <c r="D52" s="142">
        <v>11.722714249999999</v>
      </c>
      <c r="E52" s="142">
        <v>0</v>
      </c>
      <c r="F52" s="142">
        <v>5</v>
      </c>
      <c r="G52" s="142">
        <v>273.875</v>
      </c>
      <c r="H52" s="142">
        <v>0</v>
      </c>
      <c r="I52" s="142">
        <v>0</v>
      </c>
      <c r="J52" s="142">
        <v>0</v>
      </c>
      <c r="K52" s="142">
        <v>4.6333779899999996</v>
      </c>
      <c r="L52" s="142">
        <v>444843.57820295799</v>
      </c>
      <c r="M52" s="142">
        <v>0</v>
      </c>
      <c r="N52" s="142">
        <v>0</v>
      </c>
      <c r="P52" s="142">
        <v>0</v>
      </c>
      <c r="Q52" s="142">
        <v>0</v>
      </c>
      <c r="R52" s="142">
        <v>1</v>
      </c>
      <c r="S52" s="142">
        <v>0</v>
      </c>
      <c r="T52" s="142">
        <v>677802.32170877</v>
      </c>
      <c r="U52" s="142">
        <v>679159.81</v>
      </c>
      <c r="V52" s="142">
        <v>40477.924676000002</v>
      </c>
      <c r="W52" s="142">
        <v>719637.73467599996</v>
      </c>
      <c r="X52" s="142">
        <v>677802.32170877</v>
      </c>
      <c r="Y52" s="142">
        <v>13968.65</v>
      </c>
      <c r="Z52" s="142">
        <v>7900.89</v>
      </c>
      <c r="AA52" s="94">
        <v>699671.86170877004</v>
      </c>
    </row>
    <row r="53" spans="1:27" hidden="1" x14ac:dyDescent="0.2">
      <c r="A53" s="142" t="s">
        <v>159</v>
      </c>
      <c r="B53" s="142">
        <v>158.75</v>
      </c>
      <c r="C53" s="142">
        <v>349</v>
      </c>
      <c r="D53" s="142">
        <v>6.9150237499999996</v>
      </c>
      <c r="E53" s="142">
        <v>0</v>
      </c>
      <c r="F53" s="142">
        <v>1</v>
      </c>
      <c r="G53" s="142">
        <v>168.625</v>
      </c>
      <c r="H53" s="142">
        <v>0</v>
      </c>
      <c r="I53" s="142">
        <v>0</v>
      </c>
      <c r="J53" s="142">
        <v>0</v>
      </c>
      <c r="K53" s="142">
        <v>4.0244187</v>
      </c>
      <c r="L53" s="142">
        <v>241957.82171472401</v>
      </c>
      <c r="M53" s="142">
        <v>0</v>
      </c>
      <c r="N53" s="142">
        <v>78268.964785424003</v>
      </c>
      <c r="P53" s="142">
        <v>0</v>
      </c>
      <c r="Q53" s="142">
        <v>0</v>
      </c>
      <c r="R53" s="142">
        <v>1</v>
      </c>
      <c r="S53" s="142">
        <v>0</v>
      </c>
      <c r="T53" s="142">
        <v>320226.78650014801</v>
      </c>
      <c r="U53" s="142">
        <v>320868.13</v>
      </c>
      <c r="V53" s="142">
        <v>19155.827361</v>
      </c>
      <c r="W53" s="142">
        <v>340023.95736100001</v>
      </c>
      <c r="X53" s="142">
        <v>320226.78650014801</v>
      </c>
      <c r="Y53" s="142">
        <v>2247.29</v>
      </c>
      <c r="Z53" s="142">
        <v>1271.0999999999999</v>
      </c>
      <c r="AA53" s="94">
        <v>323745.17650014802</v>
      </c>
    </row>
    <row r="54" spans="1:27" hidden="1" x14ac:dyDescent="0.2">
      <c r="A54" s="142" t="s">
        <v>160</v>
      </c>
      <c r="B54" s="142">
        <v>94.983541126999995</v>
      </c>
      <c r="C54" s="142">
        <v>219</v>
      </c>
      <c r="D54" s="142">
        <v>6.7950858749999998</v>
      </c>
      <c r="E54" s="142">
        <v>0</v>
      </c>
      <c r="F54" s="142">
        <v>2</v>
      </c>
      <c r="G54" s="142">
        <v>254</v>
      </c>
      <c r="H54" s="142">
        <v>0</v>
      </c>
      <c r="I54" s="142">
        <v>0</v>
      </c>
      <c r="J54" s="142">
        <v>0</v>
      </c>
      <c r="K54" s="142">
        <v>4.282693879</v>
      </c>
      <c r="L54" s="142">
        <v>313261.59248599899</v>
      </c>
      <c r="M54" s="142">
        <v>0</v>
      </c>
      <c r="N54" s="142">
        <v>0</v>
      </c>
      <c r="P54" s="142">
        <v>0</v>
      </c>
      <c r="Q54" s="142">
        <v>0</v>
      </c>
      <c r="R54" s="142">
        <v>1</v>
      </c>
      <c r="S54" s="142">
        <v>0</v>
      </c>
      <c r="T54" s="142">
        <v>313261.59248599899</v>
      </c>
      <c r="U54" s="142">
        <v>360835.9</v>
      </c>
      <c r="V54" s="142">
        <v>14577.77036</v>
      </c>
      <c r="W54" s="142">
        <v>375413.67035999999</v>
      </c>
      <c r="X54" s="142">
        <v>313261.59248599899</v>
      </c>
      <c r="Y54" s="142">
        <v>5842.94</v>
      </c>
      <c r="Z54" s="142">
        <v>3304.86</v>
      </c>
      <c r="AA54" s="94">
        <v>322409.39248599898</v>
      </c>
    </row>
    <row r="55" spans="1:27" hidden="1" x14ac:dyDescent="0.2">
      <c r="A55" s="142" t="s">
        <v>161</v>
      </c>
      <c r="B55" s="142">
        <v>85.572292351000002</v>
      </c>
      <c r="C55" s="142">
        <v>134</v>
      </c>
      <c r="D55" s="142">
        <v>6.1481943750000001</v>
      </c>
      <c r="E55" s="142">
        <v>0</v>
      </c>
      <c r="F55" s="142">
        <v>2.75</v>
      </c>
      <c r="G55" s="142">
        <v>280.125</v>
      </c>
      <c r="H55" s="142">
        <v>6.75</v>
      </c>
      <c r="I55" s="142">
        <v>0</v>
      </c>
      <c r="J55" s="142">
        <v>0</v>
      </c>
      <c r="K55" s="142">
        <v>4.5473169430000002</v>
      </c>
      <c r="L55" s="142">
        <v>408160.98351711198</v>
      </c>
      <c r="M55" s="142">
        <v>0</v>
      </c>
      <c r="N55" s="142">
        <v>0</v>
      </c>
      <c r="P55" s="142">
        <v>0</v>
      </c>
      <c r="Q55" s="142">
        <v>0</v>
      </c>
      <c r="R55" s="142">
        <v>1</v>
      </c>
      <c r="S55" s="142">
        <v>16750</v>
      </c>
      <c r="T55" s="142">
        <v>424910.98351711198</v>
      </c>
      <c r="U55" s="142">
        <v>468304.05</v>
      </c>
      <c r="V55" s="142">
        <v>23274.711285000001</v>
      </c>
      <c r="W55" s="142">
        <v>491578.76128500002</v>
      </c>
      <c r="X55" s="142">
        <v>424910.98351711198</v>
      </c>
      <c r="Y55" s="142">
        <v>6997.15</v>
      </c>
      <c r="Z55" s="142">
        <v>3533.66</v>
      </c>
      <c r="AA55" s="94">
        <v>435441.79351711198</v>
      </c>
    </row>
    <row r="56" spans="1:27" hidden="1" x14ac:dyDescent="0.2">
      <c r="A56" s="142" t="s">
        <v>162</v>
      </c>
      <c r="B56" s="142">
        <v>329.85645823499999</v>
      </c>
      <c r="C56" s="142">
        <v>640</v>
      </c>
      <c r="D56" s="142">
        <v>9.1759257499999993</v>
      </c>
      <c r="E56" s="142">
        <v>0</v>
      </c>
      <c r="F56" s="142">
        <v>2</v>
      </c>
      <c r="G56" s="142">
        <v>462.375</v>
      </c>
      <c r="H56" s="142">
        <v>0.75</v>
      </c>
      <c r="I56" s="142">
        <v>0</v>
      </c>
      <c r="J56" s="142">
        <v>0</v>
      </c>
      <c r="K56" s="142">
        <v>4.8936218770000002</v>
      </c>
      <c r="L56" s="142">
        <v>577071.74350698595</v>
      </c>
      <c r="M56" s="142">
        <v>0</v>
      </c>
      <c r="N56" s="142">
        <v>0</v>
      </c>
      <c r="P56" s="142">
        <v>0</v>
      </c>
      <c r="Q56" s="142">
        <v>0</v>
      </c>
      <c r="R56" s="142">
        <v>1</v>
      </c>
      <c r="S56" s="142">
        <v>0</v>
      </c>
      <c r="T56" s="142">
        <v>577071.74350698595</v>
      </c>
      <c r="U56" s="142">
        <v>582421.56999999995</v>
      </c>
      <c r="V56" s="142">
        <v>18288.037297999999</v>
      </c>
      <c r="W56" s="142">
        <v>600709.60729800002</v>
      </c>
      <c r="X56" s="142">
        <v>577071.74350698595</v>
      </c>
      <c r="Y56" s="142">
        <v>11153.63</v>
      </c>
      <c r="Z56" s="142">
        <v>6308.67</v>
      </c>
      <c r="AA56" s="94">
        <v>594534.043506986</v>
      </c>
    </row>
    <row r="57" spans="1:27" hidden="1" x14ac:dyDescent="0.2">
      <c r="A57" s="142" t="s">
        <v>163</v>
      </c>
      <c r="B57" s="142">
        <v>427.78007525300001</v>
      </c>
      <c r="C57" s="142">
        <v>596</v>
      </c>
      <c r="D57" s="142">
        <v>4.1354212500000003</v>
      </c>
      <c r="E57" s="142">
        <v>0</v>
      </c>
      <c r="F57" s="142">
        <v>1</v>
      </c>
      <c r="G57" s="142">
        <v>220.875</v>
      </c>
      <c r="H57" s="142">
        <v>16.625</v>
      </c>
      <c r="I57" s="142">
        <v>0</v>
      </c>
      <c r="J57" s="142">
        <v>0</v>
      </c>
      <c r="K57" s="142">
        <v>4.4824600050000001</v>
      </c>
      <c r="L57" s="142">
        <v>382529.09906425403</v>
      </c>
      <c r="M57" s="142">
        <v>0</v>
      </c>
      <c r="N57" s="142">
        <v>0</v>
      </c>
      <c r="P57" s="142">
        <v>0</v>
      </c>
      <c r="Q57" s="142">
        <v>0</v>
      </c>
      <c r="R57" s="142">
        <v>1</v>
      </c>
      <c r="S57" s="142">
        <v>0</v>
      </c>
      <c r="T57" s="142">
        <v>382529.09906425403</v>
      </c>
      <c r="U57" s="142">
        <v>343858.19</v>
      </c>
      <c r="V57" s="142">
        <v>15232.917817</v>
      </c>
      <c r="W57" s="142">
        <v>359091.10781700001</v>
      </c>
      <c r="X57" s="142">
        <v>359091.10781700001</v>
      </c>
      <c r="Y57" s="142">
        <v>7908.08</v>
      </c>
      <c r="Z57" s="142">
        <v>4472.93</v>
      </c>
      <c r="AA57" s="94">
        <v>371472.11781700002</v>
      </c>
    </row>
    <row r="58" spans="1:27" hidden="1" x14ac:dyDescent="0.2">
      <c r="A58" s="142" t="s">
        <v>164</v>
      </c>
      <c r="B58" s="142">
        <v>165.67683858000001</v>
      </c>
      <c r="C58" s="142">
        <v>399</v>
      </c>
      <c r="D58" s="142">
        <v>5.2149925000000001</v>
      </c>
      <c r="E58" s="142">
        <v>0</v>
      </c>
      <c r="F58" s="142">
        <v>5</v>
      </c>
      <c r="G58" s="142">
        <v>1606</v>
      </c>
      <c r="H58" s="142">
        <v>110.625</v>
      </c>
      <c r="I58" s="142">
        <v>0</v>
      </c>
      <c r="J58" s="142">
        <v>0</v>
      </c>
      <c r="K58" s="142">
        <v>6.0581000390000002</v>
      </c>
      <c r="L58" s="142">
        <v>1849082.3344268</v>
      </c>
      <c r="M58" s="142">
        <v>0</v>
      </c>
      <c r="N58" s="142">
        <v>0</v>
      </c>
      <c r="P58" s="142">
        <v>0</v>
      </c>
      <c r="Q58" s="142">
        <v>0</v>
      </c>
      <c r="R58" s="142">
        <v>1</v>
      </c>
      <c r="S58" s="142">
        <v>10014.49</v>
      </c>
      <c r="T58" s="142">
        <v>1859096.8244268</v>
      </c>
      <c r="U58" s="142">
        <v>1676256.78</v>
      </c>
      <c r="V58" s="142">
        <v>43582.67628</v>
      </c>
      <c r="W58" s="142">
        <v>1719839.45628</v>
      </c>
      <c r="X58" s="142">
        <v>1719839.45628</v>
      </c>
      <c r="Y58" s="142">
        <v>33165.199999999997</v>
      </c>
      <c r="Z58" s="142">
        <v>18758.759999999998</v>
      </c>
      <c r="AA58" s="94">
        <v>1771763.41628</v>
      </c>
    </row>
    <row r="59" spans="1:27" hidden="1" x14ac:dyDescent="0.2">
      <c r="A59" s="142" t="s">
        <v>165</v>
      </c>
      <c r="B59" s="142">
        <v>10.305418080999999</v>
      </c>
      <c r="C59" s="142">
        <v>62</v>
      </c>
      <c r="D59" s="142">
        <v>2.9486622499999999</v>
      </c>
      <c r="E59" s="142">
        <v>0</v>
      </c>
      <c r="F59" s="142">
        <v>3</v>
      </c>
      <c r="G59" s="142">
        <v>1716.625</v>
      </c>
      <c r="H59" s="142">
        <v>66.875</v>
      </c>
      <c r="I59" s="142">
        <v>0</v>
      </c>
      <c r="J59" s="142">
        <v>1</v>
      </c>
      <c r="K59" s="142">
        <v>5.5776163800000003</v>
      </c>
      <c r="L59" s="142">
        <v>1143628.17890558</v>
      </c>
      <c r="M59" s="142">
        <v>242558.36249917999</v>
      </c>
      <c r="N59" s="142">
        <v>0</v>
      </c>
      <c r="P59" s="142">
        <v>0</v>
      </c>
      <c r="Q59" s="142">
        <v>0</v>
      </c>
      <c r="R59" s="142">
        <v>1</v>
      </c>
      <c r="S59" s="142">
        <v>96.48</v>
      </c>
      <c r="T59" s="142">
        <v>1386283.02140476</v>
      </c>
      <c r="U59" s="142">
        <v>1389059.44</v>
      </c>
      <c r="V59" s="142">
        <v>59868.461863999997</v>
      </c>
      <c r="W59" s="142">
        <v>1448927.9018639999</v>
      </c>
      <c r="X59" s="142">
        <v>1386283.02140476</v>
      </c>
      <c r="Y59" s="142">
        <v>22989.119999999999</v>
      </c>
      <c r="Z59" s="142">
        <v>11609.83</v>
      </c>
      <c r="AA59" s="94">
        <v>1420881.9714047599</v>
      </c>
    </row>
    <row r="60" spans="1:27" hidden="1" x14ac:dyDescent="0.2">
      <c r="A60" s="142" t="s">
        <v>166</v>
      </c>
      <c r="B60" s="142">
        <v>66.632953068999996</v>
      </c>
      <c r="C60" s="142">
        <v>99</v>
      </c>
      <c r="D60" s="142">
        <v>7.6533689999999996</v>
      </c>
      <c r="E60" s="142">
        <v>0</v>
      </c>
      <c r="F60" s="142">
        <v>5</v>
      </c>
      <c r="G60" s="142">
        <v>44</v>
      </c>
      <c r="H60" s="142">
        <v>0</v>
      </c>
      <c r="I60" s="142">
        <v>1</v>
      </c>
      <c r="J60" s="142">
        <v>0</v>
      </c>
      <c r="K60" s="142">
        <v>3.1512125229999999</v>
      </c>
      <c r="L60" s="142">
        <v>101044.119125617</v>
      </c>
      <c r="M60" s="142">
        <v>16117.691654074</v>
      </c>
      <c r="N60" s="142">
        <v>0</v>
      </c>
      <c r="P60" s="142">
        <v>0</v>
      </c>
      <c r="Q60" s="142">
        <v>0</v>
      </c>
      <c r="R60" s="142">
        <v>1</v>
      </c>
      <c r="S60" s="142">
        <v>0</v>
      </c>
      <c r="T60" s="142">
        <v>117161.810779691</v>
      </c>
      <c r="U60" s="142">
        <v>117396.46</v>
      </c>
      <c r="V60" s="142">
        <v>12397.066176</v>
      </c>
      <c r="W60" s="142">
        <v>129793.526176</v>
      </c>
      <c r="X60" s="142">
        <v>117161.810779691</v>
      </c>
      <c r="Y60" s="142">
        <v>1809.66</v>
      </c>
      <c r="Z60" s="142">
        <v>1023.57</v>
      </c>
      <c r="AA60" s="94">
        <v>119995.040779691</v>
      </c>
    </row>
    <row r="61" spans="1:27" hidden="1" x14ac:dyDescent="0.2">
      <c r="A61" s="142" t="s">
        <v>167</v>
      </c>
      <c r="B61" s="142">
        <v>91.577799579000001</v>
      </c>
      <c r="C61" s="142">
        <v>381</v>
      </c>
      <c r="D61" s="142">
        <v>4.4899866250000002</v>
      </c>
      <c r="E61" s="142">
        <v>0</v>
      </c>
      <c r="F61" s="142">
        <v>7.25</v>
      </c>
      <c r="G61" s="142">
        <v>2519.375</v>
      </c>
      <c r="H61" s="142">
        <v>258.75</v>
      </c>
      <c r="I61" s="142">
        <v>0</v>
      </c>
      <c r="J61" s="142">
        <v>0</v>
      </c>
      <c r="K61" s="142">
        <v>6.4291938650000002</v>
      </c>
      <c r="L61" s="142">
        <v>2679910.2563689202</v>
      </c>
      <c r="M61" s="142">
        <v>0</v>
      </c>
      <c r="N61" s="142">
        <v>0</v>
      </c>
      <c r="P61" s="142">
        <v>0</v>
      </c>
      <c r="Q61" s="142">
        <v>0</v>
      </c>
      <c r="R61" s="142">
        <v>1</v>
      </c>
      <c r="S61" s="142">
        <v>0</v>
      </c>
      <c r="T61" s="142">
        <v>2679910.2563689202</v>
      </c>
      <c r="U61" s="142">
        <v>2996073.04</v>
      </c>
      <c r="V61" s="142">
        <v>98570.803016000005</v>
      </c>
      <c r="W61" s="142">
        <v>3094643.843016</v>
      </c>
      <c r="X61" s="142">
        <v>2679910.2563689202</v>
      </c>
      <c r="Y61" s="142">
        <v>45362.04</v>
      </c>
      <c r="Z61" s="142">
        <v>25657.49</v>
      </c>
      <c r="AA61" s="94">
        <v>2750929.78636892</v>
      </c>
    </row>
    <row r="62" spans="1:27" hidden="1" x14ac:dyDescent="0.2">
      <c r="A62" s="142" t="s">
        <v>168</v>
      </c>
      <c r="B62" s="142">
        <v>142.80000000000001</v>
      </c>
      <c r="C62" s="142">
        <v>366</v>
      </c>
      <c r="D62" s="142">
        <v>3.3340264999999998</v>
      </c>
      <c r="E62" s="142">
        <v>0</v>
      </c>
      <c r="F62" s="142">
        <v>5</v>
      </c>
      <c r="G62" s="142">
        <v>2556.125</v>
      </c>
      <c r="H62" s="142">
        <v>220.5</v>
      </c>
      <c r="I62" s="142">
        <v>0</v>
      </c>
      <c r="J62" s="142">
        <v>0</v>
      </c>
      <c r="K62" s="142">
        <v>6.3807336650000002</v>
      </c>
      <c r="L62" s="142">
        <v>2553137.78487883</v>
      </c>
      <c r="M62" s="142">
        <v>0</v>
      </c>
      <c r="N62" s="142">
        <v>0</v>
      </c>
      <c r="P62" s="142">
        <v>0</v>
      </c>
      <c r="Q62" s="142">
        <v>0</v>
      </c>
      <c r="R62" s="142">
        <v>1</v>
      </c>
      <c r="S62" s="142">
        <v>16080</v>
      </c>
      <c r="T62" s="142">
        <v>2569217.78487883</v>
      </c>
      <c r="U62" s="142">
        <v>2012123.14</v>
      </c>
      <c r="V62" s="142">
        <v>84106.747252000001</v>
      </c>
      <c r="W62" s="142">
        <v>2096229.8872519999</v>
      </c>
      <c r="X62" s="142">
        <v>2096229.8872519999</v>
      </c>
      <c r="Y62" s="142">
        <v>37364.07</v>
      </c>
      <c r="Z62" s="142">
        <v>21133.71</v>
      </c>
      <c r="AA62" s="94">
        <v>2154727.667252</v>
      </c>
    </row>
    <row r="63" spans="1:27" hidden="1" x14ac:dyDescent="0.2">
      <c r="A63" s="142" t="s">
        <v>169</v>
      </c>
      <c r="B63" s="142">
        <v>132.685008619</v>
      </c>
      <c r="C63" s="142">
        <v>315</v>
      </c>
      <c r="D63" s="142">
        <v>3.080746</v>
      </c>
      <c r="E63" s="142">
        <v>0</v>
      </c>
      <c r="F63" s="142">
        <v>10</v>
      </c>
      <c r="G63" s="142">
        <v>3054.75</v>
      </c>
      <c r="H63" s="142">
        <v>179.125</v>
      </c>
      <c r="I63" s="142">
        <v>0</v>
      </c>
      <c r="J63" s="142">
        <v>0</v>
      </c>
      <c r="K63" s="142">
        <v>6.5454245379999998</v>
      </c>
      <c r="L63" s="142">
        <v>3010222.4515466602</v>
      </c>
      <c r="M63" s="142">
        <v>0</v>
      </c>
      <c r="N63" s="142">
        <v>0</v>
      </c>
      <c r="P63" s="142">
        <v>0</v>
      </c>
      <c r="Q63" s="142">
        <v>0</v>
      </c>
      <c r="R63" s="142">
        <v>1</v>
      </c>
      <c r="S63" s="142">
        <v>2566.1</v>
      </c>
      <c r="T63" s="142">
        <v>3012788.5515466598</v>
      </c>
      <c r="U63" s="142">
        <v>2453985.42</v>
      </c>
      <c r="V63" s="142">
        <v>63558.222377999999</v>
      </c>
      <c r="W63" s="142">
        <v>2517543.6423780001</v>
      </c>
      <c r="X63" s="142">
        <v>2517543.6423780001</v>
      </c>
      <c r="Y63" s="142">
        <v>42830.879999999997</v>
      </c>
      <c r="Z63" s="142">
        <v>24225.83</v>
      </c>
      <c r="AA63" s="94">
        <v>2584600.352378</v>
      </c>
    </row>
    <row r="64" spans="1:27" hidden="1" x14ac:dyDescent="0.2">
      <c r="A64" s="142" t="s">
        <v>170</v>
      </c>
      <c r="B64" s="142">
        <v>35.799418400999997</v>
      </c>
      <c r="C64" s="142">
        <v>345</v>
      </c>
      <c r="D64" s="142">
        <v>6.9017443749999998</v>
      </c>
      <c r="E64" s="142">
        <v>0</v>
      </c>
      <c r="F64" s="142">
        <v>1</v>
      </c>
      <c r="G64" s="142">
        <v>66.75</v>
      </c>
      <c r="H64" s="142">
        <v>0</v>
      </c>
      <c r="I64" s="142">
        <v>0</v>
      </c>
      <c r="J64" s="142">
        <v>0</v>
      </c>
      <c r="K64" s="142">
        <v>3.3084987350000001</v>
      </c>
      <c r="L64" s="142">
        <v>118255.017294918</v>
      </c>
      <c r="M64" s="142">
        <v>0</v>
      </c>
      <c r="N64" s="142">
        <v>33134.283385002003</v>
      </c>
      <c r="P64" s="142">
        <v>0</v>
      </c>
      <c r="Q64" s="142">
        <v>0</v>
      </c>
      <c r="R64" s="142">
        <v>1</v>
      </c>
      <c r="S64" s="142">
        <v>0</v>
      </c>
      <c r="T64" s="142">
        <v>151389.30067992001</v>
      </c>
      <c r="U64" s="142">
        <v>151692.5</v>
      </c>
      <c r="V64" s="142">
        <v>0</v>
      </c>
      <c r="W64" s="142">
        <v>151692.5</v>
      </c>
      <c r="X64" s="142">
        <v>151389.30067992001</v>
      </c>
      <c r="Y64" s="142">
        <v>3478.7</v>
      </c>
      <c r="Z64" s="142">
        <v>1756.79</v>
      </c>
      <c r="AA64" s="94">
        <v>156624.79067992</v>
      </c>
    </row>
    <row r="65" spans="1:27" hidden="1" x14ac:dyDescent="0.2">
      <c r="A65" s="142" t="s">
        <v>171</v>
      </c>
      <c r="B65" s="142">
        <v>233.26845613099999</v>
      </c>
      <c r="C65" s="142">
        <v>725</v>
      </c>
      <c r="D65" s="142">
        <v>7.0369774999999999</v>
      </c>
      <c r="E65" s="142">
        <v>0</v>
      </c>
      <c r="F65" s="142">
        <v>5.625</v>
      </c>
      <c r="G65" s="142">
        <v>1035.5</v>
      </c>
      <c r="H65" s="142">
        <v>115.5</v>
      </c>
      <c r="I65" s="142">
        <v>0</v>
      </c>
      <c r="J65" s="142">
        <v>0</v>
      </c>
      <c r="K65" s="142">
        <v>5.8482083810000001</v>
      </c>
      <c r="L65" s="142">
        <v>1498999.4057612</v>
      </c>
      <c r="M65" s="142">
        <v>0</v>
      </c>
      <c r="N65" s="142">
        <v>0</v>
      </c>
      <c r="P65" s="142">
        <v>0</v>
      </c>
      <c r="Q65" s="142">
        <v>0</v>
      </c>
      <c r="R65" s="142">
        <v>1</v>
      </c>
      <c r="S65" s="142">
        <v>201</v>
      </c>
      <c r="T65" s="142">
        <v>1499200.4057612</v>
      </c>
      <c r="U65" s="142">
        <v>1944677.89</v>
      </c>
      <c r="V65" s="142">
        <v>59312.675645000003</v>
      </c>
      <c r="W65" s="142">
        <v>2003990.565645</v>
      </c>
      <c r="X65" s="142">
        <v>1499200.4057612</v>
      </c>
      <c r="Y65" s="142">
        <v>25694.74</v>
      </c>
      <c r="Z65" s="142">
        <v>14533.36</v>
      </c>
      <c r="AA65" s="94">
        <v>1539428.5057612001</v>
      </c>
    </row>
    <row r="66" spans="1:27" hidden="1" x14ac:dyDescent="0.2">
      <c r="A66" s="142" t="s">
        <v>172</v>
      </c>
      <c r="B66" s="142">
        <v>36.386256408000001</v>
      </c>
      <c r="C66" s="142">
        <v>562</v>
      </c>
      <c r="D66" s="142">
        <v>3.432312</v>
      </c>
      <c r="E66" s="142">
        <v>0</v>
      </c>
      <c r="F66" s="142">
        <v>84.875</v>
      </c>
      <c r="G66" s="142">
        <v>12021.25</v>
      </c>
      <c r="H66" s="142">
        <v>1772</v>
      </c>
      <c r="I66" s="142">
        <v>0</v>
      </c>
      <c r="J66" s="142">
        <v>0</v>
      </c>
      <c r="K66" s="142">
        <v>8.796495664</v>
      </c>
      <c r="L66" s="142">
        <v>28590803.3942618</v>
      </c>
      <c r="M66" s="142">
        <v>0</v>
      </c>
      <c r="N66" s="142">
        <v>0</v>
      </c>
      <c r="P66" s="142">
        <v>0</v>
      </c>
      <c r="Q66" s="142">
        <v>0</v>
      </c>
      <c r="R66" s="142">
        <v>1</v>
      </c>
      <c r="S66" s="142">
        <v>0</v>
      </c>
      <c r="T66" s="142">
        <v>28590803.3942618</v>
      </c>
      <c r="U66" s="142">
        <v>17630510.34</v>
      </c>
      <c r="V66" s="142">
        <v>602963.45362799999</v>
      </c>
      <c r="W66" s="142">
        <v>18233473.793628</v>
      </c>
      <c r="X66" s="142">
        <v>18233473.793628</v>
      </c>
      <c r="Y66" s="142">
        <v>301191.03000000003</v>
      </c>
      <c r="Z66" s="142">
        <v>144371.54</v>
      </c>
      <c r="AA66" s="94">
        <v>18679036.363628</v>
      </c>
    </row>
    <row r="67" spans="1:27" hidden="1" x14ac:dyDescent="0.2">
      <c r="A67" s="142" t="s">
        <v>173</v>
      </c>
      <c r="B67" s="142">
        <v>35.743735999999998</v>
      </c>
      <c r="C67" s="142">
        <v>465</v>
      </c>
      <c r="D67" s="142">
        <v>3.4756387499999999</v>
      </c>
      <c r="E67" s="142">
        <v>0</v>
      </c>
      <c r="F67" s="142">
        <v>22.125</v>
      </c>
      <c r="G67" s="142">
        <v>0</v>
      </c>
      <c r="H67" s="142">
        <v>455</v>
      </c>
      <c r="I67" s="142">
        <v>0</v>
      </c>
      <c r="J67" s="142">
        <v>0</v>
      </c>
      <c r="K67" s="142">
        <v>1.2941721230000001</v>
      </c>
      <c r="L67" s="142">
        <v>15776.426691179</v>
      </c>
      <c r="M67" s="142">
        <v>0</v>
      </c>
      <c r="N67" s="142">
        <v>0</v>
      </c>
      <c r="P67" s="142">
        <v>1804028.16679049</v>
      </c>
      <c r="Q67" s="142">
        <v>0</v>
      </c>
      <c r="R67" s="142">
        <v>1</v>
      </c>
      <c r="S67" s="142">
        <v>0</v>
      </c>
      <c r="T67" s="142">
        <v>1819804.5934816599</v>
      </c>
      <c r="U67" s="142">
        <v>1823449.26</v>
      </c>
      <c r="V67" s="142">
        <v>116336.062788</v>
      </c>
      <c r="W67" s="142">
        <v>1939785.3227880001</v>
      </c>
      <c r="X67" s="142">
        <v>1819804.5934816599</v>
      </c>
      <c r="Y67" s="142">
        <v>54857.34</v>
      </c>
      <c r="Z67" s="142">
        <v>0</v>
      </c>
      <c r="AA67" s="94">
        <v>1874661.93348166</v>
      </c>
    </row>
    <row r="68" spans="1:27" hidden="1" x14ac:dyDescent="0.2">
      <c r="A68" s="142" t="s">
        <v>174</v>
      </c>
      <c r="B68" s="142">
        <v>536.49</v>
      </c>
      <c r="C68" s="142">
        <v>3585</v>
      </c>
      <c r="D68" s="142">
        <v>8.0339545000000001</v>
      </c>
      <c r="E68" s="142">
        <v>0</v>
      </c>
      <c r="F68" s="142">
        <v>94.375</v>
      </c>
      <c r="G68" s="142">
        <v>0</v>
      </c>
      <c r="H68" s="142">
        <v>654.75</v>
      </c>
      <c r="I68" s="142">
        <v>0</v>
      </c>
      <c r="J68" s="142">
        <v>0</v>
      </c>
      <c r="K68" s="142">
        <v>2.7403869159999998</v>
      </c>
      <c r="L68" s="142">
        <v>67002.614217790993</v>
      </c>
      <c r="M68" s="142">
        <v>0</v>
      </c>
      <c r="N68" s="142">
        <v>0</v>
      </c>
      <c r="P68" s="142">
        <v>5224242.8526260499</v>
      </c>
      <c r="Q68" s="142">
        <v>0</v>
      </c>
      <c r="R68" s="142">
        <v>1</v>
      </c>
      <c r="S68" s="142">
        <v>60300</v>
      </c>
      <c r="T68" s="142">
        <v>5351545.4668438397</v>
      </c>
      <c r="U68" s="142">
        <v>5362263.4299999904</v>
      </c>
      <c r="V68" s="142">
        <v>342112.40683400002</v>
      </c>
      <c r="W68" s="142">
        <v>5704375.8368339902</v>
      </c>
      <c r="X68" s="142">
        <v>5351545.4668438397</v>
      </c>
      <c r="Y68" s="142">
        <v>144928.69999999899</v>
      </c>
      <c r="Z68" s="142">
        <v>0</v>
      </c>
      <c r="AA68" s="94">
        <v>5496474.1668438399</v>
      </c>
    </row>
    <row r="69" spans="1:27" hidden="1" x14ac:dyDescent="0.2">
      <c r="A69" s="142" t="s">
        <v>175</v>
      </c>
      <c r="B69" s="142">
        <v>1057.81</v>
      </c>
      <c r="C69" s="142">
        <v>3868</v>
      </c>
      <c r="D69" s="142">
        <v>2.6458317500000001</v>
      </c>
      <c r="E69" s="142">
        <v>0</v>
      </c>
      <c r="F69" s="142">
        <v>8.375</v>
      </c>
      <c r="G69" s="142">
        <v>0</v>
      </c>
      <c r="H69" s="142">
        <v>143.25</v>
      </c>
      <c r="I69" s="142">
        <v>0</v>
      </c>
      <c r="J69" s="142">
        <v>0</v>
      </c>
      <c r="K69" s="142">
        <v>1.1449554479999999</v>
      </c>
      <c r="L69" s="142">
        <v>13589.537140943999</v>
      </c>
      <c r="M69" s="142">
        <v>0</v>
      </c>
      <c r="N69" s="142">
        <v>0</v>
      </c>
      <c r="P69" s="142">
        <v>752272.60021373804</v>
      </c>
      <c r="Q69" s="142">
        <v>0</v>
      </c>
      <c r="R69" s="142">
        <v>1</v>
      </c>
      <c r="S69" s="142">
        <v>0</v>
      </c>
      <c r="T69" s="142">
        <v>765862.13735468197</v>
      </c>
      <c r="U69" s="142">
        <v>767395.99</v>
      </c>
      <c r="V69" s="142">
        <v>48959.864161999998</v>
      </c>
      <c r="W69" s="142">
        <v>816355.854162</v>
      </c>
      <c r="X69" s="142">
        <v>765862.13735468197</v>
      </c>
      <c r="Y69" s="142">
        <v>21763.74</v>
      </c>
      <c r="Z69" s="142">
        <v>0</v>
      </c>
      <c r="AA69" s="94">
        <v>787625.87735468196</v>
      </c>
    </row>
    <row r="70" spans="1:27" hidden="1" x14ac:dyDescent="0.2">
      <c r="A70" s="142" t="s">
        <v>176</v>
      </c>
      <c r="B70" s="142">
        <v>544.4</v>
      </c>
      <c r="C70" s="142">
        <v>550</v>
      </c>
      <c r="D70" s="142">
        <v>3.9062657500000002</v>
      </c>
      <c r="E70" s="142">
        <v>0</v>
      </c>
      <c r="F70" s="142">
        <v>7.75</v>
      </c>
      <c r="G70" s="142">
        <v>1557</v>
      </c>
      <c r="H70" s="142">
        <v>133.125</v>
      </c>
      <c r="I70" s="142">
        <v>0</v>
      </c>
      <c r="J70" s="142">
        <v>0</v>
      </c>
      <c r="K70" s="142">
        <v>6.1317066269999998</v>
      </c>
      <c r="L70" s="142">
        <v>1990321.27138771</v>
      </c>
      <c r="M70" s="142">
        <v>0</v>
      </c>
      <c r="N70" s="142">
        <v>0</v>
      </c>
      <c r="P70" s="142">
        <v>0</v>
      </c>
      <c r="Q70" s="142">
        <v>0</v>
      </c>
      <c r="R70" s="142">
        <v>1</v>
      </c>
      <c r="S70" s="142">
        <v>7075.2</v>
      </c>
      <c r="T70" s="142">
        <v>2151082.7265763599</v>
      </c>
      <c r="U70" s="142">
        <v>2155390.87</v>
      </c>
      <c r="V70" s="142">
        <v>81689.313972999997</v>
      </c>
      <c r="W70" s="142">
        <v>2237080.1839729999</v>
      </c>
      <c r="X70" s="142">
        <v>2151082.7265763599</v>
      </c>
      <c r="Y70" s="142">
        <v>36540.85</v>
      </c>
      <c r="Z70" s="142">
        <v>20668.09</v>
      </c>
      <c r="AA70" s="94">
        <v>2208291.6665763599</v>
      </c>
    </row>
    <row r="71" spans="1:27" hidden="1" x14ac:dyDescent="0.2">
      <c r="A71" s="142" t="s">
        <v>177</v>
      </c>
      <c r="B71" s="142">
        <v>193.2</v>
      </c>
      <c r="C71" s="142">
        <v>416</v>
      </c>
      <c r="D71" s="142">
        <v>4.6326508750000004</v>
      </c>
      <c r="E71" s="142">
        <v>0</v>
      </c>
      <c r="F71" s="142">
        <v>6</v>
      </c>
      <c r="G71" s="142">
        <v>1296</v>
      </c>
      <c r="H71" s="142">
        <v>86.625</v>
      </c>
      <c r="I71" s="142">
        <v>0</v>
      </c>
      <c r="J71" s="142">
        <v>0</v>
      </c>
      <c r="K71" s="142">
        <v>5.894472854</v>
      </c>
      <c r="L71" s="142">
        <v>1569979.0817980501</v>
      </c>
      <c r="M71" s="142">
        <v>0</v>
      </c>
      <c r="N71" s="142">
        <v>0</v>
      </c>
      <c r="P71" s="142">
        <v>0</v>
      </c>
      <c r="Q71" s="142">
        <v>0</v>
      </c>
      <c r="R71" s="142">
        <v>1</v>
      </c>
      <c r="S71" s="142">
        <v>0</v>
      </c>
      <c r="T71" s="142">
        <v>1569979.0817980501</v>
      </c>
      <c r="U71" s="142">
        <v>1210279.3799999999</v>
      </c>
      <c r="V71" s="142">
        <v>0</v>
      </c>
      <c r="W71" s="142">
        <v>1210279.3799999999</v>
      </c>
      <c r="X71" s="142">
        <v>1210279.3799999999</v>
      </c>
      <c r="Y71" s="142">
        <v>18214.84</v>
      </c>
      <c r="Z71" s="142">
        <v>10302.6</v>
      </c>
      <c r="AA71" s="94">
        <v>1238796.82</v>
      </c>
    </row>
    <row r="72" spans="1:27" hidden="1" x14ac:dyDescent="0.2">
      <c r="A72" s="142" t="s">
        <v>178</v>
      </c>
      <c r="B72" s="142">
        <v>221.975666359</v>
      </c>
      <c r="C72" s="142">
        <v>160</v>
      </c>
      <c r="D72" s="142">
        <v>6.2680143749999999</v>
      </c>
      <c r="E72" s="142">
        <v>0</v>
      </c>
      <c r="F72" s="142">
        <v>3</v>
      </c>
      <c r="G72" s="142">
        <v>119.5</v>
      </c>
      <c r="H72" s="142">
        <v>0</v>
      </c>
      <c r="I72" s="142">
        <v>0</v>
      </c>
      <c r="J72" s="142">
        <v>0</v>
      </c>
      <c r="K72" s="142">
        <v>3.823407827</v>
      </c>
      <c r="L72" s="142">
        <v>197898.15869641199</v>
      </c>
      <c r="M72" s="142">
        <v>0</v>
      </c>
      <c r="N72" s="142">
        <v>0</v>
      </c>
      <c r="P72" s="142">
        <v>0</v>
      </c>
      <c r="Q72" s="142">
        <v>0</v>
      </c>
      <c r="R72" s="142">
        <v>1</v>
      </c>
      <c r="S72" s="142">
        <v>0</v>
      </c>
      <c r="T72" s="142">
        <v>197898.15869641199</v>
      </c>
      <c r="U72" s="142">
        <v>178107.64</v>
      </c>
      <c r="V72" s="142">
        <v>16421.524408000001</v>
      </c>
      <c r="W72" s="142">
        <v>194529.16440800001</v>
      </c>
      <c r="X72" s="142">
        <v>194529.16440800001</v>
      </c>
      <c r="Y72" s="142">
        <v>4385.76</v>
      </c>
      <c r="Z72" s="142">
        <v>2480.65</v>
      </c>
      <c r="AA72" s="94">
        <v>201395.57440799999</v>
      </c>
    </row>
    <row r="73" spans="1:27" hidden="1" x14ac:dyDescent="0.2">
      <c r="A73" s="142" t="s">
        <v>179</v>
      </c>
      <c r="B73" s="142">
        <v>59.254018217999999</v>
      </c>
      <c r="C73" s="142">
        <v>122</v>
      </c>
      <c r="D73" s="142">
        <v>5.2463565000000001</v>
      </c>
      <c r="E73" s="142">
        <v>0</v>
      </c>
      <c r="F73" s="142">
        <v>2</v>
      </c>
      <c r="G73" s="142">
        <v>431.5</v>
      </c>
      <c r="H73" s="142">
        <v>2</v>
      </c>
      <c r="I73" s="142">
        <v>0</v>
      </c>
      <c r="J73" s="142">
        <v>0</v>
      </c>
      <c r="K73" s="142">
        <v>4.6818292069999998</v>
      </c>
      <c r="L73" s="142">
        <v>466927.46662668599</v>
      </c>
      <c r="M73" s="142">
        <v>0</v>
      </c>
      <c r="N73" s="142">
        <v>0</v>
      </c>
      <c r="P73" s="142">
        <v>0</v>
      </c>
      <c r="Q73" s="142">
        <v>0</v>
      </c>
      <c r="R73" s="142">
        <v>1</v>
      </c>
      <c r="S73" s="142">
        <v>0</v>
      </c>
      <c r="T73" s="142">
        <v>466927.46662668599</v>
      </c>
      <c r="U73" s="142">
        <v>263894.71999999997</v>
      </c>
      <c r="V73" s="142">
        <v>20662.956576</v>
      </c>
      <c r="W73" s="142">
        <v>284557.676576</v>
      </c>
      <c r="X73" s="142">
        <v>284557.676576</v>
      </c>
      <c r="Y73" s="142">
        <v>4560.8100000000004</v>
      </c>
      <c r="Z73" s="142">
        <v>2579.66</v>
      </c>
      <c r="AA73" s="94">
        <v>291698.14657600003</v>
      </c>
    </row>
    <row r="74" spans="1:27" hidden="1" x14ac:dyDescent="0.2">
      <c r="A74" s="142" t="s">
        <v>180</v>
      </c>
      <c r="B74" s="142">
        <v>221.383405788</v>
      </c>
      <c r="C74" s="142">
        <v>1022</v>
      </c>
      <c r="D74" s="142">
        <v>4.4493026249999996</v>
      </c>
      <c r="E74" s="142">
        <v>0</v>
      </c>
      <c r="F74" s="142">
        <v>9</v>
      </c>
      <c r="G74" s="142">
        <v>3340.375</v>
      </c>
      <c r="H74" s="142">
        <v>135.625</v>
      </c>
      <c r="I74" s="142">
        <v>0</v>
      </c>
      <c r="J74" s="142">
        <v>0</v>
      </c>
      <c r="K74" s="142">
        <v>6.6339281019999996</v>
      </c>
      <c r="L74" s="142">
        <v>3288782.8556193002</v>
      </c>
      <c r="M74" s="142">
        <v>0</v>
      </c>
      <c r="N74" s="142">
        <v>0</v>
      </c>
      <c r="P74" s="142">
        <v>0</v>
      </c>
      <c r="Q74" s="142">
        <v>0</v>
      </c>
      <c r="R74" s="142">
        <v>1</v>
      </c>
      <c r="S74" s="142">
        <v>1890.07</v>
      </c>
      <c r="T74" s="142">
        <v>3290672.9256193</v>
      </c>
      <c r="U74" s="142">
        <v>3504157.69</v>
      </c>
      <c r="V74" s="142">
        <v>139115.06029299999</v>
      </c>
      <c r="W74" s="142">
        <v>3643272.7502930001</v>
      </c>
      <c r="X74" s="142">
        <v>3290672.9256193</v>
      </c>
      <c r="Y74" s="142">
        <v>57222.41</v>
      </c>
      <c r="Z74" s="142">
        <v>28898.12</v>
      </c>
      <c r="AA74" s="94">
        <v>3376793.4556192998</v>
      </c>
    </row>
    <row r="75" spans="1:27" hidden="1" x14ac:dyDescent="0.2">
      <c r="A75" s="142" t="s">
        <v>181</v>
      </c>
      <c r="B75" s="142">
        <v>326.337532571</v>
      </c>
      <c r="C75" s="142">
        <v>410</v>
      </c>
      <c r="D75" s="142">
        <v>5.8872118750000002</v>
      </c>
      <c r="E75" s="142">
        <v>0</v>
      </c>
      <c r="F75" s="142">
        <v>7</v>
      </c>
      <c r="G75" s="142">
        <v>1804.375</v>
      </c>
      <c r="H75" s="142">
        <v>178.375</v>
      </c>
      <c r="I75" s="142">
        <v>0</v>
      </c>
      <c r="J75" s="142">
        <v>0</v>
      </c>
      <c r="K75" s="142">
        <v>6.2783095309999997</v>
      </c>
      <c r="L75" s="142">
        <v>2304581.2120187501</v>
      </c>
      <c r="M75" s="142">
        <v>0</v>
      </c>
      <c r="N75" s="142">
        <v>0</v>
      </c>
      <c r="P75" s="142">
        <v>0</v>
      </c>
      <c r="Q75" s="142">
        <v>0</v>
      </c>
      <c r="R75" s="142">
        <v>1</v>
      </c>
      <c r="S75" s="142">
        <v>67</v>
      </c>
      <c r="T75" s="142">
        <v>2304648.2120187501</v>
      </c>
      <c r="U75" s="142">
        <v>1959379.78</v>
      </c>
      <c r="V75" s="142">
        <v>73672.679728000003</v>
      </c>
      <c r="W75" s="142">
        <v>2033052.459728</v>
      </c>
      <c r="X75" s="142">
        <v>2033052.459728</v>
      </c>
      <c r="Y75" s="142">
        <v>29432.33</v>
      </c>
      <c r="Z75" s="142">
        <v>16647.400000000001</v>
      </c>
      <c r="AA75" s="94">
        <v>2079132.189728</v>
      </c>
    </row>
    <row r="76" spans="1:27" hidden="1" x14ac:dyDescent="0.2">
      <c r="A76" s="142" t="s">
        <v>182</v>
      </c>
      <c r="B76" s="142">
        <v>7.849618853</v>
      </c>
      <c r="C76" s="142">
        <v>14</v>
      </c>
      <c r="D76" s="142">
        <v>1.1810499999999999</v>
      </c>
      <c r="E76" s="142">
        <v>0</v>
      </c>
      <c r="F76" s="142">
        <v>1</v>
      </c>
      <c r="G76" s="142">
        <v>48.375</v>
      </c>
      <c r="H76" s="142">
        <v>0</v>
      </c>
      <c r="I76" s="142">
        <v>0</v>
      </c>
      <c r="J76" s="142">
        <v>1</v>
      </c>
      <c r="K76" s="142">
        <v>2.6235824050000001</v>
      </c>
      <c r="L76" s="142">
        <v>59616.186713401003</v>
      </c>
      <c r="M76" s="142">
        <v>0</v>
      </c>
      <c r="N76" s="142">
        <v>0</v>
      </c>
      <c r="P76" s="142">
        <v>0</v>
      </c>
      <c r="Q76" s="142">
        <v>0</v>
      </c>
      <c r="R76" s="142">
        <v>1</v>
      </c>
      <c r="S76" s="142">
        <v>0</v>
      </c>
      <c r="T76" s="142">
        <v>59616.186713401003</v>
      </c>
      <c r="U76" s="142">
        <v>31574.95</v>
      </c>
      <c r="V76" s="142">
        <v>5140.4018599999999</v>
      </c>
      <c r="W76" s="142">
        <v>36715.351860000002</v>
      </c>
      <c r="X76" s="142">
        <v>36715.351860000002</v>
      </c>
      <c r="Y76" s="142">
        <v>650.53</v>
      </c>
      <c r="Z76" s="142">
        <v>367.95</v>
      </c>
      <c r="AA76" s="94">
        <v>37733.831859999998</v>
      </c>
    </row>
    <row r="77" spans="1:27" hidden="1" x14ac:dyDescent="0.2">
      <c r="A77" s="142" t="s">
        <v>183</v>
      </c>
      <c r="B77" s="142">
        <v>38.168830595999999</v>
      </c>
      <c r="C77" s="142">
        <v>522</v>
      </c>
      <c r="D77" s="142">
        <v>3.2907280000000001</v>
      </c>
      <c r="E77" s="142">
        <v>0</v>
      </c>
      <c r="F77" s="142">
        <v>106.875</v>
      </c>
      <c r="G77" s="142">
        <v>14846</v>
      </c>
      <c r="H77" s="142">
        <v>1294.375</v>
      </c>
      <c r="I77" s="142">
        <v>0</v>
      </c>
      <c r="J77" s="142">
        <v>0</v>
      </c>
      <c r="K77" s="142">
        <v>9.2441196290000001</v>
      </c>
      <c r="L77" s="142">
        <v>44732892.040647402</v>
      </c>
      <c r="M77" s="142">
        <v>0</v>
      </c>
      <c r="N77" s="142">
        <v>0</v>
      </c>
      <c r="P77" s="142">
        <v>0</v>
      </c>
      <c r="Q77" s="142">
        <v>0</v>
      </c>
      <c r="R77" s="142">
        <v>1</v>
      </c>
      <c r="S77" s="142">
        <v>67000</v>
      </c>
      <c r="T77" s="142">
        <v>44799892.040647402</v>
      </c>
      <c r="U77" s="142">
        <v>15163052.329999899</v>
      </c>
      <c r="V77" s="142">
        <v>438212.212337</v>
      </c>
      <c r="W77" s="142">
        <v>15601264.5423369</v>
      </c>
      <c r="X77" s="142">
        <v>15601264.5423369</v>
      </c>
      <c r="Y77" s="142">
        <v>416547.22</v>
      </c>
      <c r="Z77" s="142">
        <v>0</v>
      </c>
      <c r="AA77" s="94">
        <v>16017811.7623369</v>
      </c>
    </row>
    <row r="78" spans="1:27" hidden="1" x14ac:dyDescent="0.2">
      <c r="A78" s="142" t="s">
        <v>184</v>
      </c>
      <c r="B78" s="142">
        <v>47.027130673999999</v>
      </c>
      <c r="C78" s="142">
        <v>621</v>
      </c>
      <c r="D78" s="142">
        <v>2.1456550000000001</v>
      </c>
      <c r="E78" s="142">
        <v>0</v>
      </c>
      <c r="F78" s="142">
        <v>51.375</v>
      </c>
      <c r="G78" s="142">
        <v>15175.375</v>
      </c>
      <c r="H78" s="142">
        <v>1818.25</v>
      </c>
      <c r="I78" s="142">
        <v>0</v>
      </c>
      <c r="J78" s="142">
        <v>0</v>
      </c>
      <c r="K78" s="142">
        <v>8.4210753369999995</v>
      </c>
      <c r="L78" s="142">
        <v>19641894.874662299</v>
      </c>
      <c r="M78" s="142">
        <v>0</v>
      </c>
      <c r="N78" s="142">
        <v>0</v>
      </c>
      <c r="P78" s="142">
        <v>0</v>
      </c>
      <c r="Q78" s="142">
        <v>0</v>
      </c>
      <c r="R78" s="142">
        <v>1</v>
      </c>
      <c r="S78" s="142">
        <v>0</v>
      </c>
      <c r="T78" s="142">
        <v>19641894.874662299</v>
      </c>
      <c r="U78" s="142">
        <v>18491439.529999901</v>
      </c>
      <c r="V78" s="142">
        <v>839511.35466199997</v>
      </c>
      <c r="W78" s="142">
        <v>19330950.884661902</v>
      </c>
      <c r="X78" s="142">
        <v>19330950.884661902</v>
      </c>
      <c r="Y78" s="142">
        <v>336947.42</v>
      </c>
      <c r="Z78" s="142">
        <v>179795.09</v>
      </c>
      <c r="AA78" s="94">
        <v>19847693.3946619</v>
      </c>
    </row>
    <row r="79" spans="1:27" hidden="1" x14ac:dyDescent="0.2">
      <c r="A79" s="142" t="s">
        <v>185</v>
      </c>
      <c r="B79" s="142">
        <v>35.744663768000002</v>
      </c>
      <c r="C79" s="142">
        <v>529</v>
      </c>
      <c r="D79" s="142">
        <v>2.3635130000000002</v>
      </c>
      <c r="E79" s="142">
        <v>0</v>
      </c>
      <c r="F79" s="142">
        <v>48.25</v>
      </c>
      <c r="G79" s="142">
        <v>13754</v>
      </c>
      <c r="H79" s="142">
        <v>1149</v>
      </c>
      <c r="I79" s="142">
        <v>0</v>
      </c>
      <c r="J79" s="142">
        <v>0</v>
      </c>
      <c r="K79" s="142">
        <v>8.2484004839999994</v>
      </c>
      <c r="L79" s="142">
        <v>16526909.418232899</v>
      </c>
      <c r="M79" s="142">
        <v>0</v>
      </c>
      <c r="N79" s="142">
        <v>0</v>
      </c>
      <c r="P79" s="142">
        <v>0</v>
      </c>
      <c r="Q79" s="142">
        <v>0</v>
      </c>
      <c r="R79" s="142">
        <v>1</v>
      </c>
      <c r="S79" s="142">
        <v>0</v>
      </c>
      <c r="T79" s="142">
        <v>16526909.418232899</v>
      </c>
      <c r="U79" s="142">
        <v>18537366.359999999</v>
      </c>
      <c r="V79" s="142">
        <v>641392.87605600001</v>
      </c>
      <c r="W79" s="142">
        <v>19178759.236056</v>
      </c>
      <c r="X79" s="142">
        <v>16526909.418232899</v>
      </c>
      <c r="Y79" s="142">
        <v>226809.82</v>
      </c>
      <c r="Z79" s="142">
        <v>114542.17</v>
      </c>
      <c r="AA79" s="94">
        <v>16868261.408232901</v>
      </c>
    </row>
    <row r="80" spans="1:27" hidden="1" x14ac:dyDescent="0.2">
      <c r="A80" s="142" t="s">
        <v>186</v>
      </c>
      <c r="B80" s="142">
        <v>111.027892248</v>
      </c>
      <c r="C80" s="142">
        <v>409</v>
      </c>
      <c r="D80" s="142">
        <v>4.7000756250000002</v>
      </c>
      <c r="E80" s="142">
        <v>0</v>
      </c>
      <c r="F80" s="142">
        <v>29.125</v>
      </c>
      <c r="G80" s="142">
        <v>3085.5</v>
      </c>
      <c r="H80" s="142">
        <v>227.75</v>
      </c>
      <c r="I80" s="142">
        <v>0</v>
      </c>
      <c r="J80" s="142">
        <v>0</v>
      </c>
      <c r="K80" s="142">
        <v>6.9077365510000002</v>
      </c>
      <c r="L80" s="142">
        <v>4324627.4297491703</v>
      </c>
      <c r="M80" s="142">
        <v>0</v>
      </c>
      <c r="N80" s="142">
        <v>0</v>
      </c>
      <c r="P80" s="142">
        <v>0</v>
      </c>
      <c r="Q80" s="142">
        <v>0</v>
      </c>
      <c r="R80" s="142">
        <v>1</v>
      </c>
      <c r="S80" s="142">
        <v>603</v>
      </c>
      <c r="T80" s="142">
        <v>4325230.4297491703</v>
      </c>
      <c r="U80" s="142">
        <v>3487274.28</v>
      </c>
      <c r="V80" s="142">
        <v>152393.88603600001</v>
      </c>
      <c r="W80" s="142">
        <v>3639668.166036</v>
      </c>
      <c r="X80" s="142">
        <v>3639668.166036</v>
      </c>
      <c r="Y80" s="142">
        <v>65142.27</v>
      </c>
      <c r="Z80" s="142">
        <v>34759.9</v>
      </c>
      <c r="AA80" s="94">
        <v>3739570.3360359999</v>
      </c>
    </row>
    <row r="81" spans="1:27" hidden="1" x14ac:dyDescent="0.2">
      <c r="A81" s="142" t="s">
        <v>187</v>
      </c>
      <c r="B81" s="142">
        <v>11.881367912</v>
      </c>
      <c r="C81" s="142">
        <v>126</v>
      </c>
      <c r="D81" s="142">
        <v>2.3183875</v>
      </c>
      <c r="E81" s="142">
        <v>0</v>
      </c>
      <c r="F81" s="142">
        <v>7.375</v>
      </c>
      <c r="G81" s="142">
        <v>3631.125</v>
      </c>
      <c r="H81" s="142">
        <v>115.125</v>
      </c>
      <c r="I81" s="142">
        <v>0</v>
      </c>
      <c r="J81" s="142">
        <v>0</v>
      </c>
      <c r="K81" s="142">
        <v>6.4082260289999997</v>
      </c>
      <c r="L81" s="142">
        <v>2624303.3525582799</v>
      </c>
      <c r="M81" s="142">
        <v>0</v>
      </c>
      <c r="N81" s="142">
        <v>0</v>
      </c>
      <c r="P81" s="142">
        <v>0</v>
      </c>
      <c r="Q81" s="142">
        <v>0</v>
      </c>
      <c r="R81" s="142">
        <v>1</v>
      </c>
      <c r="S81" s="142">
        <v>7370</v>
      </c>
      <c r="T81" s="142">
        <v>2631673.3525582799</v>
      </c>
      <c r="U81" s="142">
        <v>3386791.04</v>
      </c>
      <c r="V81" s="142">
        <v>97200.902847999998</v>
      </c>
      <c r="W81" s="142">
        <v>3483991.9428480002</v>
      </c>
      <c r="X81" s="142">
        <v>2631673.3525582799</v>
      </c>
      <c r="Y81" s="142">
        <v>49989.45</v>
      </c>
      <c r="Z81" s="142">
        <v>25245.38</v>
      </c>
      <c r="AA81" s="94">
        <v>2706908.18255828</v>
      </c>
    </row>
    <row r="82" spans="1:27" hidden="1" x14ac:dyDescent="0.2">
      <c r="A82" s="142" t="s">
        <v>188</v>
      </c>
      <c r="B82" s="142">
        <v>92.518283992999997</v>
      </c>
      <c r="C82" s="142">
        <v>84</v>
      </c>
      <c r="D82" s="142">
        <v>2.681831125</v>
      </c>
      <c r="E82" s="142">
        <v>0</v>
      </c>
      <c r="F82" s="142">
        <v>3</v>
      </c>
      <c r="G82" s="142">
        <v>801.875</v>
      </c>
      <c r="H82" s="142">
        <v>21</v>
      </c>
      <c r="I82" s="142">
        <v>0</v>
      </c>
      <c r="J82" s="142">
        <v>0</v>
      </c>
      <c r="K82" s="142">
        <v>5.2760429479999997</v>
      </c>
      <c r="L82" s="142">
        <v>845888.59734983405</v>
      </c>
      <c r="M82" s="142">
        <v>0</v>
      </c>
      <c r="N82" s="142">
        <v>0</v>
      </c>
      <c r="P82" s="142">
        <v>0</v>
      </c>
      <c r="Q82" s="142">
        <v>0</v>
      </c>
      <c r="R82" s="142">
        <v>1</v>
      </c>
      <c r="S82" s="142">
        <v>14713.2</v>
      </c>
      <c r="T82" s="142">
        <v>860601.797349834</v>
      </c>
      <c r="U82" s="142">
        <v>671859.98</v>
      </c>
      <c r="V82" s="142">
        <v>22037.007344000001</v>
      </c>
      <c r="W82" s="142">
        <v>693896.98734400002</v>
      </c>
      <c r="X82" s="142">
        <v>693896.98734400002</v>
      </c>
      <c r="Y82" s="142">
        <v>11957.92</v>
      </c>
      <c r="Z82" s="142">
        <v>6763.59</v>
      </c>
      <c r="AA82" s="94">
        <v>712618.49734400003</v>
      </c>
    </row>
    <row r="83" spans="1:27" hidden="1" x14ac:dyDescent="0.2">
      <c r="A83" s="142" t="s">
        <v>189</v>
      </c>
      <c r="B83" s="142">
        <v>20.852029086000002</v>
      </c>
      <c r="C83" s="142">
        <v>218</v>
      </c>
      <c r="D83" s="142">
        <v>2.1389082500000001</v>
      </c>
      <c r="E83" s="142">
        <v>0</v>
      </c>
      <c r="F83" s="142">
        <v>19</v>
      </c>
      <c r="G83" s="142">
        <v>6110.5</v>
      </c>
      <c r="H83" s="142">
        <v>513.75</v>
      </c>
      <c r="I83" s="142">
        <v>0</v>
      </c>
      <c r="J83" s="142">
        <v>0</v>
      </c>
      <c r="K83" s="142">
        <v>7.1242105880000004</v>
      </c>
      <c r="L83" s="142">
        <v>5369850.2936934298</v>
      </c>
      <c r="M83" s="142">
        <v>0</v>
      </c>
      <c r="N83" s="142">
        <v>0</v>
      </c>
      <c r="P83" s="142">
        <v>0</v>
      </c>
      <c r="Q83" s="142">
        <v>0</v>
      </c>
      <c r="R83" s="142">
        <v>1</v>
      </c>
      <c r="S83" s="142">
        <v>0</v>
      </c>
      <c r="T83" s="142">
        <v>5369850.2936934298</v>
      </c>
      <c r="U83" s="142">
        <v>6553334.4800000004</v>
      </c>
      <c r="V83" s="142">
        <v>230677.373696</v>
      </c>
      <c r="W83" s="142">
        <v>6784011.8536959998</v>
      </c>
      <c r="X83" s="142">
        <v>5369850.2936934298</v>
      </c>
      <c r="Y83" s="142">
        <v>100490.45</v>
      </c>
      <c r="Z83" s="142">
        <v>53621.69</v>
      </c>
      <c r="AA83" s="94">
        <v>5523962.4336934304</v>
      </c>
    </row>
    <row r="84" spans="1:27" hidden="1" x14ac:dyDescent="0.2">
      <c r="A84" s="142" t="s">
        <v>190</v>
      </c>
      <c r="B84" s="142">
        <v>144.07300934599999</v>
      </c>
      <c r="C84" s="142">
        <v>245</v>
      </c>
      <c r="D84" s="142">
        <v>6.9923951249999998</v>
      </c>
      <c r="E84" s="142">
        <v>0</v>
      </c>
      <c r="F84" s="142">
        <v>4</v>
      </c>
      <c r="G84" s="142">
        <v>862.5</v>
      </c>
      <c r="H84" s="142">
        <v>33</v>
      </c>
      <c r="I84" s="142">
        <v>0</v>
      </c>
      <c r="J84" s="142">
        <v>0</v>
      </c>
      <c r="K84" s="142">
        <v>5.5406969300000002</v>
      </c>
      <c r="L84" s="142">
        <v>1102175.96093371</v>
      </c>
      <c r="M84" s="142">
        <v>0</v>
      </c>
      <c r="N84" s="142">
        <v>0</v>
      </c>
      <c r="P84" s="142">
        <v>0</v>
      </c>
      <c r="Q84" s="142">
        <v>0</v>
      </c>
      <c r="R84" s="142">
        <v>1</v>
      </c>
      <c r="S84" s="142">
        <v>53.6</v>
      </c>
      <c r="T84" s="142">
        <v>1102229.5609337101</v>
      </c>
      <c r="U84" s="142">
        <v>995180.66</v>
      </c>
      <c r="V84" s="142">
        <v>32741.443714000001</v>
      </c>
      <c r="W84" s="142">
        <v>1027922.103714</v>
      </c>
      <c r="X84" s="142">
        <v>1027922.103714</v>
      </c>
      <c r="Y84" s="142">
        <v>18385.150000000001</v>
      </c>
      <c r="Z84" s="142">
        <v>10398.94</v>
      </c>
      <c r="AA84" s="94">
        <v>1056706.1937140001</v>
      </c>
    </row>
    <row r="85" spans="1:27" hidden="1" x14ac:dyDescent="0.2">
      <c r="A85" s="142" t="s">
        <v>191</v>
      </c>
      <c r="B85" s="142">
        <v>208.5</v>
      </c>
      <c r="C85" s="142">
        <v>230</v>
      </c>
      <c r="D85" s="142">
        <v>4.4965516250000004</v>
      </c>
      <c r="E85" s="142">
        <v>0</v>
      </c>
      <c r="F85" s="142">
        <v>2</v>
      </c>
      <c r="G85" s="142">
        <v>298.75</v>
      </c>
      <c r="H85" s="142">
        <v>3.25</v>
      </c>
      <c r="I85" s="142">
        <v>0</v>
      </c>
      <c r="J85" s="142">
        <v>0</v>
      </c>
      <c r="K85" s="142">
        <v>4.522382092</v>
      </c>
      <c r="L85" s="142">
        <v>398109.38841809001</v>
      </c>
      <c r="M85" s="142">
        <v>0</v>
      </c>
      <c r="N85" s="142">
        <v>0</v>
      </c>
      <c r="P85" s="142">
        <v>0</v>
      </c>
      <c r="Q85" s="142">
        <v>0</v>
      </c>
      <c r="R85" s="142">
        <v>1</v>
      </c>
      <c r="S85" s="142">
        <v>0</v>
      </c>
      <c r="T85" s="142">
        <v>445051.47023839998</v>
      </c>
      <c r="U85" s="142">
        <v>445942.81</v>
      </c>
      <c r="V85" s="142">
        <v>16767.449656000001</v>
      </c>
      <c r="W85" s="142">
        <v>462710.25965600001</v>
      </c>
      <c r="X85" s="142">
        <v>445051.47023839998</v>
      </c>
      <c r="Y85" s="142">
        <v>7527.22</v>
      </c>
      <c r="Z85" s="142">
        <v>4257.5200000000004</v>
      </c>
      <c r="AA85" s="94">
        <v>456836.21023839997</v>
      </c>
    </row>
    <row r="86" spans="1:27" hidden="1" x14ac:dyDescent="0.2">
      <c r="A86" s="142" t="s">
        <v>192</v>
      </c>
      <c r="B86" s="142">
        <v>144.07595536299999</v>
      </c>
      <c r="C86" s="142">
        <v>399</v>
      </c>
      <c r="D86" s="142">
        <v>5.0390765000000002</v>
      </c>
      <c r="E86" s="142">
        <v>0</v>
      </c>
      <c r="F86" s="142">
        <v>2</v>
      </c>
      <c r="G86" s="142">
        <v>48.75</v>
      </c>
      <c r="H86" s="142">
        <v>0</v>
      </c>
      <c r="I86" s="142">
        <v>0</v>
      </c>
      <c r="J86" s="142">
        <v>0</v>
      </c>
      <c r="K86" s="142">
        <v>3.142871746</v>
      </c>
      <c r="L86" s="142">
        <v>100204.837649964</v>
      </c>
      <c r="M86" s="142">
        <v>0</v>
      </c>
      <c r="N86" s="142">
        <v>21891.151061527002</v>
      </c>
      <c r="P86" s="142">
        <v>0</v>
      </c>
      <c r="Q86" s="142">
        <v>0</v>
      </c>
      <c r="R86" s="142">
        <v>1</v>
      </c>
      <c r="S86" s="142">
        <v>0</v>
      </c>
      <c r="T86" s="142">
        <v>122095.98871149099</v>
      </c>
      <c r="U86" s="142">
        <v>122340.52</v>
      </c>
      <c r="V86" s="142">
        <v>7927.665696</v>
      </c>
      <c r="W86" s="142">
        <v>130268.185696</v>
      </c>
      <c r="X86" s="142">
        <v>122095.98871149099</v>
      </c>
      <c r="Y86" s="142">
        <v>1755.24</v>
      </c>
      <c r="Z86" s="142">
        <v>992.8</v>
      </c>
      <c r="AA86" s="94">
        <v>124844.028711491</v>
      </c>
    </row>
    <row r="87" spans="1:27" hidden="1" x14ac:dyDescent="0.2">
      <c r="A87" s="142" t="s">
        <v>193</v>
      </c>
      <c r="B87" s="142">
        <v>587.35990982400006</v>
      </c>
      <c r="C87" s="142">
        <v>1265</v>
      </c>
      <c r="D87" s="142">
        <v>5.1982846250000003</v>
      </c>
      <c r="E87" s="142">
        <v>0</v>
      </c>
      <c r="F87" s="142">
        <v>4.75</v>
      </c>
      <c r="G87" s="142">
        <v>384.375</v>
      </c>
      <c r="H87" s="142">
        <v>37.25</v>
      </c>
      <c r="I87" s="142">
        <v>0</v>
      </c>
      <c r="J87" s="142">
        <v>0</v>
      </c>
      <c r="K87" s="142">
        <v>5.0470896759999997</v>
      </c>
      <c r="L87" s="142">
        <v>672790.77454444999</v>
      </c>
      <c r="M87" s="142">
        <v>0</v>
      </c>
      <c r="N87" s="142">
        <v>0</v>
      </c>
      <c r="P87" s="142">
        <v>0</v>
      </c>
      <c r="Q87" s="142">
        <v>0</v>
      </c>
      <c r="R87" s="142">
        <v>1</v>
      </c>
      <c r="S87" s="142">
        <v>2010</v>
      </c>
      <c r="T87" s="142">
        <v>674800.77454444999</v>
      </c>
      <c r="U87" s="142">
        <v>735255.73</v>
      </c>
      <c r="V87" s="142">
        <v>53673.668290000001</v>
      </c>
      <c r="W87" s="142">
        <v>788929.39829000004</v>
      </c>
      <c r="X87" s="142">
        <v>674800.77454444999</v>
      </c>
      <c r="Y87" s="142">
        <v>15617.44</v>
      </c>
      <c r="Z87" s="142">
        <v>8833.48</v>
      </c>
      <c r="AA87" s="94">
        <v>699251.69454445003</v>
      </c>
    </row>
    <row r="88" spans="1:27" hidden="1" x14ac:dyDescent="0.2">
      <c r="A88" s="142" t="s">
        <v>194</v>
      </c>
      <c r="B88" s="142">
        <v>290.364107488</v>
      </c>
      <c r="C88" s="142">
        <v>419</v>
      </c>
      <c r="D88" s="142">
        <v>7.2547173750000002</v>
      </c>
      <c r="E88" s="142">
        <v>0</v>
      </c>
      <c r="F88" s="142">
        <v>2</v>
      </c>
      <c r="G88" s="142">
        <v>457.5</v>
      </c>
      <c r="H88" s="142">
        <v>46.5</v>
      </c>
      <c r="I88" s="142">
        <v>0</v>
      </c>
      <c r="J88" s="142">
        <v>0</v>
      </c>
      <c r="K88" s="142">
        <v>5.1638112019999998</v>
      </c>
      <c r="L88" s="142">
        <v>756086.60203154001</v>
      </c>
      <c r="M88" s="142">
        <v>0</v>
      </c>
      <c r="N88" s="142">
        <v>0</v>
      </c>
      <c r="P88" s="142">
        <v>0</v>
      </c>
      <c r="Q88" s="142">
        <v>0</v>
      </c>
      <c r="R88" s="142">
        <v>1</v>
      </c>
      <c r="S88" s="142">
        <v>0</v>
      </c>
      <c r="T88" s="142">
        <v>756086.60203154001</v>
      </c>
      <c r="U88" s="142">
        <v>554945.49</v>
      </c>
      <c r="V88" s="142">
        <v>23918.150619</v>
      </c>
      <c r="W88" s="142">
        <v>578863.64061899995</v>
      </c>
      <c r="X88" s="142">
        <v>578863.64061899995</v>
      </c>
      <c r="Y88" s="142">
        <v>9135.7999999999993</v>
      </c>
      <c r="Z88" s="142">
        <v>5167.3599999999997</v>
      </c>
      <c r="AA88" s="94">
        <v>593166.80061899999</v>
      </c>
    </row>
    <row r="89" spans="1:27" hidden="1" x14ac:dyDescent="0.2">
      <c r="A89" s="142" t="s">
        <v>195</v>
      </c>
      <c r="B89" s="142">
        <v>39.709845862999998</v>
      </c>
      <c r="C89" s="142">
        <v>184</v>
      </c>
      <c r="D89" s="142">
        <v>2.3011178750000001</v>
      </c>
      <c r="E89" s="142">
        <v>0</v>
      </c>
      <c r="F89" s="142">
        <v>6</v>
      </c>
      <c r="G89" s="142">
        <v>1435.375</v>
      </c>
      <c r="H89" s="142">
        <v>191.875</v>
      </c>
      <c r="I89" s="142">
        <v>0</v>
      </c>
      <c r="J89" s="142">
        <v>0</v>
      </c>
      <c r="K89" s="142">
        <v>5.8805954570000001</v>
      </c>
      <c r="L89" s="142">
        <v>1548342.33740628</v>
      </c>
      <c r="M89" s="142">
        <v>0</v>
      </c>
      <c r="N89" s="142">
        <v>0</v>
      </c>
      <c r="P89" s="142">
        <v>0</v>
      </c>
      <c r="Q89" s="142">
        <v>0</v>
      </c>
      <c r="R89" s="142">
        <v>1</v>
      </c>
      <c r="S89" s="142">
        <v>656.6</v>
      </c>
      <c r="T89" s="142">
        <v>1548998.9374062801</v>
      </c>
      <c r="U89" s="142">
        <v>1662204.86</v>
      </c>
      <c r="V89" s="142">
        <v>89260.400982000006</v>
      </c>
      <c r="W89" s="142">
        <v>1751465.260982</v>
      </c>
      <c r="X89" s="142">
        <v>1548998.9374062801</v>
      </c>
      <c r="Y89" s="142">
        <v>28195.15</v>
      </c>
      <c r="Z89" s="142">
        <v>15947.62</v>
      </c>
      <c r="AA89" s="94">
        <v>1593141.7074062801</v>
      </c>
    </row>
    <row r="90" spans="1:27" hidden="1" x14ac:dyDescent="0.2">
      <c r="A90" s="142" t="s">
        <v>196</v>
      </c>
      <c r="B90" s="142">
        <v>237.40759571000001</v>
      </c>
      <c r="C90" s="142">
        <v>334</v>
      </c>
      <c r="D90" s="142">
        <v>3.3736177500000002</v>
      </c>
      <c r="E90" s="142">
        <v>0</v>
      </c>
      <c r="F90" s="142">
        <v>2.375</v>
      </c>
      <c r="G90" s="142">
        <v>447.5</v>
      </c>
      <c r="H90" s="142">
        <v>35.625</v>
      </c>
      <c r="I90" s="142">
        <v>0</v>
      </c>
      <c r="J90" s="142">
        <v>0</v>
      </c>
      <c r="K90" s="142">
        <v>5.0003836489999998</v>
      </c>
      <c r="L90" s="142">
        <v>642089.92902591999</v>
      </c>
      <c r="M90" s="142">
        <v>0</v>
      </c>
      <c r="N90" s="142">
        <v>0</v>
      </c>
      <c r="P90" s="142">
        <v>0</v>
      </c>
      <c r="Q90" s="142">
        <v>0</v>
      </c>
      <c r="R90" s="142">
        <v>1</v>
      </c>
      <c r="S90" s="142">
        <v>0</v>
      </c>
      <c r="T90" s="142">
        <v>642089.92902591999</v>
      </c>
      <c r="U90" s="142">
        <v>651939.72</v>
      </c>
      <c r="V90" s="142">
        <v>43158.409463999997</v>
      </c>
      <c r="W90" s="142">
        <v>695098.129464</v>
      </c>
      <c r="X90" s="142">
        <v>642089.92902591999</v>
      </c>
      <c r="Y90" s="142">
        <v>12854.47</v>
      </c>
      <c r="Z90" s="142">
        <v>7270.69</v>
      </c>
      <c r="AA90" s="94">
        <v>662215.08902592002</v>
      </c>
    </row>
    <row r="91" spans="1:27" hidden="1" x14ac:dyDescent="0.2">
      <c r="A91" s="142" t="s">
        <v>197</v>
      </c>
      <c r="B91" s="142">
        <v>149.43343970800001</v>
      </c>
      <c r="C91" s="142">
        <v>285</v>
      </c>
      <c r="D91" s="142">
        <v>4.1407948750000001</v>
      </c>
      <c r="E91" s="142">
        <v>0</v>
      </c>
      <c r="F91" s="142">
        <v>19</v>
      </c>
      <c r="G91" s="142">
        <v>1408</v>
      </c>
      <c r="H91" s="142">
        <v>176.125</v>
      </c>
      <c r="I91" s="142">
        <v>0</v>
      </c>
      <c r="J91" s="142">
        <v>0</v>
      </c>
      <c r="K91" s="142">
        <v>6.1931913840000004</v>
      </c>
      <c r="L91" s="142">
        <v>2116536.07609131</v>
      </c>
      <c r="M91" s="142">
        <v>0</v>
      </c>
      <c r="N91" s="142">
        <v>0</v>
      </c>
      <c r="P91" s="142">
        <v>0</v>
      </c>
      <c r="Q91" s="142">
        <v>0</v>
      </c>
      <c r="R91" s="142">
        <v>1</v>
      </c>
      <c r="S91" s="142">
        <v>0</v>
      </c>
      <c r="T91" s="142">
        <v>2134752.1531068101</v>
      </c>
      <c r="U91" s="142">
        <v>2139027.59</v>
      </c>
      <c r="V91" s="142">
        <v>92405.991888000004</v>
      </c>
      <c r="W91" s="142">
        <v>2231433.581888</v>
      </c>
      <c r="X91" s="142">
        <v>2134752.1531068101</v>
      </c>
      <c r="Y91" s="142">
        <v>0</v>
      </c>
      <c r="Z91" s="142">
        <v>0</v>
      </c>
      <c r="AA91" s="94">
        <v>2134752.1531068101</v>
      </c>
    </row>
    <row r="92" spans="1:27" hidden="1" x14ac:dyDescent="0.2">
      <c r="A92" s="142" t="s">
        <v>198</v>
      </c>
      <c r="B92" s="142">
        <v>25.518502042000001</v>
      </c>
      <c r="C92" s="142">
        <v>67</v>
      </c>
      <c r="D92" s="142">
        <v>4.2350512499999997</v>
      </c>
      <c r="E92" s="142">
        <v>0</v>
      </c>
      <c r="F92" s="142">
        <v>1</v>
      </c>
      <c r="G92" s="142">
        <v>252.75</v>
      </c>
      <c r="H92" s="142">
        <v>0</v>
      </c>
      <c r="I92" s="142">
        <v>0</v>
      </c>
      <c r="J92" s="142">
        <v>1</v>
      </c>
      <c r="K92" s="142">
        <v>3.9005538300000002</v>
      </c>
      <c r="L92" s="142">
        <v>213769.54686296999</v>
      </c>
      <c r="M92" s="142">
        <v>0</v>
      </c>
      <c r="N92" s="142">
        <v>0</v>
      </c>
      <c r="P92" s="142">
        <v>0</v>
      </c>
      <c r="Q92" s="142">
        <v>0</v>
      </c>
      <c r="R92" s="142">
        <v>1</v>
      </c>
      <c r="S92" s="142">
        <v>0</v>
      </c>
      <c r="T92" s="142">
        <v>213769.54686296999</v>
      </c>
      <c r="U92" s="142">
        <v>187652.53</v>
      </c>
      <c r="V92" s="142">
        <v>11390.508571</v>
      </c>
      <c r="W92" s="142">
        <v>199043.03857100001</v>
      </c>
      <c r="X92" s="142">
        <v>199043.03857100001</v>
      </c>
      <c r="Y92" s="142">
        <v>3041.59</v>
      </c>
      <c r="Z92" s="142">
        <v>1622.99</v>
      </c>
      <c r="AA92" s="94">
        <v>203707.618571</v>
      </c>
    </row>
    <row r="93" spans="1:27" hidden="1" x14ac:dyDescent="0.2">
      <c r="A93" s="142" t="s">
        <v>199</v>
      </c>
      <c r="B93" s="142">
        <v>18.088127105000002</v>
      </c>
      <c r="C93" s="142">
        <v>37</v>
      </c>
      <c r="D93" s="142">
        <v>3.4277381249999999</v>
      </c>
      <c r="E93" s="142">
        <v>0</v>
      </c>
      <c r="F93" s="142">
        <v>2</v>
      </c>
      <c r="G93" s="142">
        <v>69.25</v>
      </c>
      <c r="H93" s="142">
        <v>0</v>
      </c>
      <c r="I93" s="142">
        <v>1</v>
      </c>
      <c r="J93" s="142">
        <v>0</v>
      </c>
      <c r="K93" s="142">
        <v>3.2041420860000001</v>
      </c>
      <c r="L93" s="142">
        <v>106536.410297985</v>
      </c>
      <c r="M93" s="142">
        <v>8255.7663353349999</v>
      </c>
      <c r="N93" s="142">
        <v>0</v>
      </c>
      <c r="P93" s="142">
        <v>0</v>
      </c>
      <c r="Q93" s="142">
        <v>0</v>
      </c>
      <c r="R93" s="142">
        <v>1</v>
      </c>
      <c r="S93" s="142">
        <v>0</v>
      </c>
      <c r="T93" s="142">
        <v>114792.17663332001</v>
      </c>
      <c r="U93" s="142">
        <v>115022.08</v>
      </c>
      <c r="V93" s="142">
        <v>11571.221248</v>
      </c>
      <c r="W93" s="142">
        <v>126593.301248</v>
      </c>
      <c r="X93" s="142">
        <v>114792.17663332001</v>
      </c>
      <c r="Y93" s="142">
        <v>2365.56</v>
      </c>
      <c r="Z93" s="142">
        <v>1338</v>
      </c>
      <c r="AA93" s="94">
        <v>118495.73663332</v>
      </c>
    </row>
    <row r="94" spans="1:27" hidden="1" x14ac:dyDescent="0.2">
      <c r="A94" s="142" t="s">
        <v>200</v>
      </c>
      <c r="B94" s="142">
        <v>22.9244007</v>
      </c>
      <c r="C94" s="142">
        <v>70</v>
      </c>
      <c r="D94" s="142">
        <v>4.3044186250000003</v>
      </c>
      <c r="E94" s="142">
        <v>0</v>
      </c>
      <c r="F94" s="142">
        <v>1</v>
      </c>
      <c r="G94" s="142">
        <v>121.875</v>
      </c>
      <c r="H94" s="142">
        <v>0</v>
      </c>
      <c r="I94" s="142">
        <v>0</v>
      </c>
      <c r="J94" s="142">
        <v>1</v>
      </c>
      <c r="K94" s="142">
        <v>3.4021784589999999</v>
      </c>
      <c r="L94" s="142">
        <v>129868.601354581</v>
      </c>
      <c r="M94" s="142">
        <v>33472.033443724999</v>
      </c>
      <c r="N94" s="142">
        <v>0</v>
      </c>
      <c r="P94" s="142">
        <v>0</v>
      </c>
      <c r="Q94" s="142">
        <v>0</v>
      </c>
      <c r="R94" s="142">
        <v>1</v>
      </c>
      <c r="S94" s="142">
        <v>0</v>
      </c>
      <c r="T94" s="142">
        <v>163340.63479830601</v>
      </c>
      <c r="U94" s="142">
        <v>163667.76999999999</v>
      </c>
      <c r="V94" s="142">
        <v>14877.400293000001</v>
      </c>
      <c r="W94" s="142">
        <v>178545.170293</v>
      </c>
      <c r="X94" s="142">
        <v>163340.63479830601</v>
      </c>
      <c r="Y94" s="142">
        <v>2708.1</v>
      </c>
      <c r="Z94" s="142">
        <v>1445.04</v>
      </c>
      <c r="AA94" s="94">
        <v>167493.774798306</v>
      </c>
    </row>
    <row r="95" spans="1:27" hidden="1" x14ac:dyDescent="0.2">
      <c r="A95" s="142" t="s">
        <v>201</v>
      </c>
      <c r="B95" s="142">
        <v>32.787517751999999</v>
      </c>
      <c r="C95" s="142">
        <v>96</v>
      </c>
      <c r="D95" s="142">
        <v>5.2750841250000002</v>
      </c>
      <c r="E95" s="142">
        <v>0</v>
      </c>
      <c r="F95" s="142">
        <v>1.75</v>
      </c>
      <c r="G95" s="142">
        <v>413.625</v>
      </c>
      <c r="H95" s="142">
        <v>11.25</v>
      </c>
      <c r="I95" s="142">
        <v>0</v>
      </c>
      <c r="J95" s="142">
        <v>1</v>
      </c>
      <c r="K95" s="142">
        <v>4.5521613179999996</v>
      </c>
      <c r="L95" s="142">
        <v>410143.065467195</v>
      </c>
      <c r="M95" s="142">
        <v>256443.57876547601</v>
      </c>
      <c r="N95" s="142">
        <v>0</v>
      </c>
      <c r="P95" s="142">
        <v>0</v>
      </c>
      <c r="Q95" s="142">
        <v>0</v>
      </c>
      <c r="R95" s="142">
        <v>1</v>
      </c>
      <c r="S95" s="142">
        <v>0</v>
      </c>
      <c r="T95" s="142">
        <v>666586.64423267101</v>
      </c>
      <c r="U95" s="142">
        <v>667921.67000000004</v>
      </c>
      <c r="V95" s="142">
        <v>34264.381671000003</v>
      </c>
      <c r="W95" s="142">
        <v>702186.05167099996</v>
      </c>
      <c r="X95" s="142">
        <v>666586.64423267101</v>
      </c>
      <c r="Y95" s="142">
        <v>11532.12</v>
      </c>
      <c r="Z95" s="142">
        <v>6522.75</v>
      </c>
      <c r="AA95" s="94">
        <v>684641.514232671</v>
      </c>
    </row>
    <row r="96" spans="1:27" hidden="1" x14ac:dyDescent="0.2">
      <c r="A96" s="142" t="s">
        <v>202</v>
      </c>
      <c r="B96" s="142">
        <v>324.28558743899998</v>
      </c>
      <c r="C96" s="142">
        <v>392</v>
      </c>
      <c r="D96" s="142">
        <v>4.5915927500000002</v>
      </c>
      <c r="E96" s="142">
        <v>0</v>
      </c>
      <c r="F96" s="142">
        <v>2</v>
      </c>
      <c r="G96" s="142">
        <v>129.125</v>
      </c>
      <c r="H96" s="142">
        <v>0</v>
      </c>
      <c r="I96" s="142">
        <v>0</v>
      </c>
      <c r="J96" s="142">
        <v>0</v>
      </c>
      <c r="K96" s="142">
        <v>3.8337414399999998</v>
      </c>
      <c r="L96" s="142">
        <v>199953.764336005</v>
      </c>
      <c r="M96" s="142">
        <v>0</v>
      </c>
      <c r="N96" s="142">
        <v>113220.616574324</v>
      </c>
      <c r="P96" s="142">
        <v>0</v>
      </c>
      <c r="Q96" s="142">
        <v>0</v>
      </c>
      <c r="R96" s="142">
        <v>1</v>
      </c>
      <c r="S96" s="142">
        <v>0</v>
      </c>
      <c r="T96" s="142">
        <v>313174.380910329</v>
      </c>
      <c r="U96" s="142">
        <v>313801.59999999998</v>
      </c>
      <c r="V96" s="142">
        <v>14999.716479999999</v>
      </c>
      <c r="W96" s="142">
        <v>328801.31647999998</v>
      </c>
      <c r="X96" s="142">
        <v>313174.380910329</v>
      </c>
      <c r="Y96" s="142">
        <v>6708.73</v>
      </c>
      <c r="Z96" s="142">
        <v>3794.57</v>
      </c>
      <c r="AA96" s="94">
        <v>323677.68091032899</v>
      </c>
    </row>
    <row r="97" spans="1:27" hidden="1" x14ac:dyDescent="0.2">
      <c r="A97" s="142" t="s">
        <v>203</v>
      </c>
      <c r="B97" s="142">
        <v>111.055374199</v>
      </c>
      <c r="C97" s="142">
        <v>224</v>
      </c>
      <c r="D97" s="142">
        <v>3.6301606249999998</v>
      </c>
      <c r="E97" s="142">
        <v>0</v>
      </c>
      <c r="F97" s="142">
        <v>5.625</v>
      </c>
      <c r="G97" s="142">
        <v>958.25</v>
      </c>
      <c r="H97" s="142">
        <v>30</v>
      </c>
      <c r="I97" s="142">
        <v>0</v>
      </c>
      <c r="J97" s="142">
        <v>0</v>
      </c>
      <c r="K97" s="142">
        <v>5.512264064</v>
      </c>
      <c r="L97" s="142">
        <v>1071279.26128897</v>
      </c>
      <c r="M97" s="142">
        <v>0</v>
      </c>
      <c r="N97" s="142">
        <v>0</v>
      </c>
      <c r="P97" s="142">
        <v>0</v>
      </c>
      <c r="Q97" s="142">
        <v>0</v>
      </c>
      <c r="R97" s="142">
        <v>1</v>
      </c>
      <c r="S97" s="142">
        <v>3350</v>
      </c>
      <c r="T97" s="142">
        <v>1074629.26128897</v>
      </c>
      <c r="U97" s="142">
        <v>775126.15</v>
      </c>
      <c r="V97" s="142">
        <v>33873.012755000003</v>
      </c>
      <c r="W97" s="142">
        <v>808999.16275500006</v>
      </c>
      <c r="X97" s="142">
        <v>808999.16275500006</v>
      </c>
      <c r="Y97" s="142">
        <v>16166.26</v>
      </c>
      <c r="Z97" s="142">
        <v>9143.89</v>
      </c>
      <c r="AA97" s="94">
        <v>834309.31275499996</v>
      </c>
    </row>
    <row r="98" spans="1:27" hidden="1" x14ac:dyDescent="0.2">
      <c r="A98" s="142" t="s">
        <v>204</v>
      </c>
      <c r="B98" s="142">
        <v>31.175011217000002</v>
      </c>
      <c r="C98" s="142">
        <v>531</v>
      </c>
      <c r="D98" s="142">
        <v>2.700026625</v>
      </c>
      <c r="E98" s="142">
        <v>0</v>
      </c>
      <c r="F98" s="142">
        <v>37</v>
      </c>
      <c r="G98" s="142">
        <v>7126.625</v>
      </c>
      <c r="H98" s="142">
        <v>1313.125</v>
      </c>
      <c r="I98" s="142">
        <v>0</v>
      </c>
      <c r="J98" s="142">
        <v>0</v>
      </c>
      <c r="K98" s="142">
        <v>7.6434305</v>
      </c>
      <c r="L98" s="142">
        <v>9025193.4798235893</v>
      </c>
      <c r="M98" s="142">
        <v>0</v>
      </c>
      <c r="N98" s="142">
        <v>0</v>
      </c>
      <c r="P98" s="142">
        <v>0</v>
      </c>
      <c r="Q98" s="142">
        <v>0</v>
      </c>
      <c r="R98" s="142">
        <v>1</v>
      </c>
      <c r="S98" s="142">
        <v>0</v>
      </c>
      <c r="T98" s="142">
        <v>9025193.4798235893</v>
      </c>
      <c r="U98" s="142">
        <v>11546839.35</v>
      </c>
      <c r="V98" s="142">
        <v>424923.68807999999</v>
      </c>
      <c r="W98" s="142">
        <v>11971763.038079999</v>
      </c>
      <c r="X98" s="142">
        <v>9025193.4798235893</v>
      </c>
      <c r="Y98" s="142">
        <v>131490.01999999999</v>
      </c>
      <c r="Z98" s="142">
        <v>63027.83</v>
      </c>
      <c r="AA98" s="94">
        <v>9219711.3298235908</v>
      </c>
    </row>
    <row r="99" spans="1:27" hidden="1" x14ac:dyDescent="0.2">
      <c r="A99" s="142" t="s">
        <v>205</v>
      </c>
      <c r="B99" s="142">
        <v>45.8</v>
      </c>
      <c r="C99" s="142">
        <v>152</v>
      </c>
      <c r="D99" s="142">
        <v>3.3087671250000001</v>
      </c>
      <c r="E99" s="142">
        <v>0</v>
      </c>
      <c r="F99" s="142">
        <v>4</v>
      </c>
      <c r="G99" s="142">
        <v>1718.375</v>
      </c>
      <c r="H99" s="142">
        <v>45.375</v>
      </c>
      <c r="I99" s="142">
        <v>0</v>
      </c>
      <c r="J99" s="142">
        <v>0</v>
      </c>
      <c r="K99" s="142">
        <v>5.8632160820000001</v>
      </c>
      <c r="L99" s="142">
        <v>1521665.60005242</v>
      </c>
      <c r="M99" s="142">
        <v>0</v>
      </c>
      <c r="N99" s="142">
        <v>0</v>
      </c>
      <c r="P99" s="142">
        <v>0</v>
      </c>
      <c r="Q99" s="142">
        <v>0</v>
      </c>
      <c r="R99" s="142">
        <v>1</v>
      </c>
      <c r="S99" s="142">
        <v>0</v>
      </c>
      <c r="T99" s="142">
        <v>1545869.04585801</v>
      </c>
      <c r="U99" s="142">
        <v>1548965.08</v>
      </c>
      <c r="V99" s="142">
        <v>52974.605735999998</v>
      </c>
      <c r="W99" s="142">
        <v>1601939.6857360001</v>
      </c>
      <c r="X99" s="142">
        <v>1545869.04585801</v>
      </c>
      <c r="Y99" s="142">
        <v>40260.370000000003</v>
      </c>
      <c r="Z99" s="142">
        <v>0</v>
      </c>
      <c r="AA99" s="94">
        <v>1586129.4158580101</v>
      </c>
    </row>
    <row r="100" spans="1:27" hidden="1" x14ac:dyDescent="0.2">
      <c r="A100" s="142" t="s">
        <v>206</v>
      </c>
      <c r="B100" s="142">
        <v>177.61975196500001</v>
      </c>
      <c r="C100" s="142">
        <v>220</v>
      </c>
      <c r="D100" s="142">
        <v>5.672280625</v>
      </c>
      <c r="E100" s="142">
        <v>0</v>
      </c>
      <c r="F100" s="142">
        <v>2</v>
      </c>
      <c r="G100" s="142">
        <v>256.625</v>
      </c>
      <c r="H100" s="142">
        <v>27.375</v>
      </c>
      <c r="I100" s="142">
        <v>0</v>
      </c>
      <c r="J100" s="142">
        <v>1</v>
      </c>
      <c r="K100" s="142">
        <v>4.433284392</v>
      </c>
      <c r="L100" s="142">
        <v>364173.030518952</v>
      </c>
      <c r="M100" s="142">
        <v>146995.71143269399</v>
      </c>
      <c r="N100" s="142">
        <v>0</v>
      </c>
      <c r="P100" s="142">
        <v>0</v>
      </c>
      <c r="Q100" s="142">
        <v>0</v>
      </c>
      <c r="R100" s="142">
        <v>1</v>
      </c>
      <c r="S100" s="142">
        <v>0</v>
      </c>
      <c r="T100" s="142">
        <v>511168.74195164599</v>
      </c>
      <c r="U100" s="142">
        <v>512192.5</v>
      </c>
      <c r="V100" s="142">
        <v>36058.351999999999</v>
      </c>
      <c r="W100" s="142">
        <v>548250.85199999996</v>
      </c>
      <c r="X100" s="142">
        <v>511168.74195164599</v>
      </c>
      <c r="Y100" s="142">
        <v>7950.66</v>
      </c>
      <c r="Z100" s="142">
        <v>4497.0200000000004</v>
      </c>
      <c r="AA100" s="94">
        <v>523616.42195164599</v>
      </c>
    </row>
    <row r="101" spans="1:27" hidden="1" x14ac:dyDescent="0.2">
      <c r="A101" s="142" t="s">
        <v>207</v>
      </c>
      <c r="B101" s="142">
        <v>160.50095382699999</v>
      </c>
      <c r="C101" s="142">
        <v>310</v>
      </c>
      <c r="D101" s="142">
        <v>6.9452455000000004</v>
      </c>
      <c r="E101" s="142">
        <v>0</v>
      </c>
      <c r="F101" s="142">
        <v>7</v>
      </c>
      <c r="G101" s="142">
        <v>772.875</v>
      </c>
      <c r="H101" s="142">
        <v>60.625</v>
      </c>
      <c r="I101" s="142">
        <v>0</v>
      </c>
      <c r="J101" s="142">
        <v>0</v>
      </c>
      <c r="K101" s="142">
        <v>5.5788926190000003</v>
      </c>
      <c r="L101" s="142">
        <v>1145088.65362594</v>
      </c>
      <c r="M101" s="142">
        <v>0</v>
      </c>
      <c r="N101" s="142">
        <v>0</v>
      </c>
      <c r="P101" s="142">
        <v>0</v>
      </c>
      <c r="Q101" s="142">
        <v>0</v>
      </c>
      <c r="R101" s="142">
        <v>1</v>
      </c>
      <c r="S101" s="142">
        <v>0</v>
      </c>
      <c r="T101" s="142">
        <v>1455539.6955885</v>
      </c>
      <c r="U101" s="142">
        <v>1458454.82</v>
      </c>
      <c r="V101" s="142">
        <v>35440.452125999996</v>
      </c>
      <c r="W101" s="142">
        <v>1493895.2721259999</v>
      </c>
      <c r="X101" s="142">
        <v>1455539.6955885</v>
      </c>
      <c r="Y101" s="142">
        <v>16984.740000000002</v>
      </c>
      <c r="Z101" s="142">
        <v>9606.84</v>
      </c>
      <c r="AA101" s="94">
        <v>1482131.2755885001</v>
      </c>
    </row>
    <row r="102" spans="1:27" hidden="1" x14ac:dyDescent="0.2">
      <c r="A102" s="142" t="s">
        <v>208</v>
      </c>
      <c r="B102" s="142">
        <v>7.4105091999999999</v>
      </c>
      <c r="C102" s="142">
        <v>18</v>
      </c>
      <c r="D102" s="142">
        <v>5.8243749999999999</v>
      </c>
      <c r="E102" s="142">
        <v>0</v>
      </c>
      <c r="F102" s="142">
        <v>1</v>
      </c>
      <c r="G102" s="142">
        <v>27.875</v>
      </c>
      <c r="H102" s="142">
        <v>0</v>
      </c>
      <c r="I102" s="142">
        <v>0</v>
      </c>
      <c r="J102" s="142">
        <v>1</v>
      </c>
      <c r="K102" s="142">
        <v>2.3922803369999999</v>
      </c>
      <c r="L102" s="142">
        <v>47305.428556621002</v>
      </c>
      <c r="M102" s="142">
        <v>43852.172908745</v>
      </c>
      <c r="N102" s="142">
        <v>0</v>
      </c>
      <c r="P102" s="142">
        <v>0</v>
      </c>
      <c r="Q102" s="142">
        <v>0</v>
      </c>
      <c r="R102" s="142">
        <v>1</v>
      </c>
      <c r="S102" s="142">
        <v>0</v>
      </c>
      <c r="T102" s="142">
        <v>91157.601465365995</v>
      </c>
      <c r="U102" s="142">
        <v>91340.17</v>
      </c>
      <c r="V102" s="142">
        <v>8759.5223029999997</v>
      </c>
      <c r="W102" s="142">
        <v>100099.692303</v>
      </c>
      <c r="X102" s="142">
        <v>91157.601465365995</v>
      </c>
      <c r="Y102" s="142">
        <v>1152.83</v>
      </c>
      <c r="Z102" s="142">
        <v>552.59</v>
      </c>
      <c r="AA102" s="94">
        <v>92863.021465365993</v>
      </c>
    </row>
    <row r="103" spans="1:27" hidden="1" x14ac:dyDescent="0.2">
      <c r="A103" s="142" t="s">
        <v>209</v>
      </c>
      <c r="B103" s="142">
        <v>102.12377412799999</v>
      </c>
      <c r="C103" s="142">
        <v>698</v>
      </c>
      <c r="D103" s="142">
        <v>3.5264203749999998</v>
      </c>
      <c r="E103" s="142">
        <v>0</v>
      </c>
      <c r="F103" s="142">
        <v>29.75</v>
      </c>
      <c r="G103" s="142">
        <v>14397</v>
      </c>
      <c r="H103" s="142">
        <v>415.125</v>
      </c>
      <c r="I103" s="142">
        <v>0</v>
      </c>
      <c r="J103" s="142">
        <v>0</v>
      </c>
      <c r="K103" s="142">
        <v>7.9884097079999998</v>
      </c>
      <c r="L103" s="142">
        <v>12743217.258720201</v>
      </c>
      <c r="M103" s="142">
        <v>0</v>
      </c>
      <c r="N103" s="142">
        <v>0</v>
      </c>
      <c r="P103" s="142">
        <v>0</v>
      </c>
      <c r="Q103" s="142">
        <v>0</v>
      </c>
      <c r="R103" s="142">
        <v>1</v>
      </c>
      <c r="S103" s="142">
        <v>0</v>
      </c>
      <c r="T103" s="142">
        <v>12743217.258720201</v>
      </c>
      <c r="U103" s="142">
        <v>14416260.029999999</v>
      </c>
      <c r="V103" s="142">
        <v>160020.48633300001</v>
      </c>
      <c r="W103" s="142">
        <v>14576280.516333001</v>
      </c>
      <c r="X103" s="142">
        <v>12743217.258720201</v>
      </c>
      <c r="Y103" s="142">
        <v>218926.72</v>
      </c>
      <c r="Z103" s="142">
        <v>104939.34</v>
      </c>
      <c r="AA103" s="94">
        <v>13067083.318720199</v>
      </c>
    </row>
    <row r="104" spans="1:27" hidden="1" x14ac:dyDescent="0.2">
      <c r="A104" s="142" t="s">
        <v>210</v>
      </c>
      <c r="B104" s="142">
        <v>238.00304907</v>
      </c>
      <c r="C104" s="142">
        <v>286</v>
      </c>
      <c r="D104" s="142">
        <v>5.7066823749999998</v>
      </c>
      <c r="E104" s="142">
        <v>0</v>
      </c>
      <c r="F104" s="142">
        <v>1</v>
      </c>
      <c r="G104" s="142">
        <v>51.875</v>
      </c>
      <c r="H104" s="142">
        <v>0</v>
      </c>
      <c r="I104" s="142">
        <v>0</v>
      </c>
      <c r="J104" s="142">
        <v>0</v>
      </c>
      <c r="K104" s="142">
        <v>3.219273609</v>
      </c>
      <c r="L104" s="142">
        <v>108160.72659993501</v>
      </c>
      <c r="M104" s="142">
        <v>0</v>
      </c>
      <c r="N104" s="142">
        <v>0</v>
      </c>
      <c r="P104" s="142">
        <v>0</v>
      </c>
      <c r="Q104" s="142">
        <v>0</v>
      </c>
      <c r="R104" s="142">
        <v>1</v>
      </c>
      <c r="S104" s="142">
        <v>0</v>
      </c>
      <c r="T104" s="142">
        <v>108160.72659993501</v>
      </c>
      <c r="U104" s="142">
        <v>92769.3</v>
      </c>
      <c r="V104" s="142">
        <v>269.03097000000002</v>
      </c>
      <c r="W104" s="142">
        <v>93038.330969999995</v>
      </c>
      <c r="X104" s="142">
        <v>93038.330969999995</v>
      </c>
      <c r="Y104" s="142">
        <v>591.39</v>
      </c>
      <c r="Z104" s="142">
        <v>334.5</v>
      </c>
      <c r="AA104" s="94">
        <v>93964.220969999995</v>
      </c>
    </row>
    <row r="105" spans="1:27" hidden="1" x14ac:dyDescent="0.2">
      <c r="A105" s="142" t="s">
        <v>211</v>
      </c>
      <c r="B105" s="142">
        <v>580.31877125200003</v>
      </c>
      <c r="C105" s="142">
        <v>1157</v>
      </c>
      <c r="D105" s="142">
        <v>4.3866442499999998</v>
      </c>
      <c r="E105" s="142">
        <v>0</v>
      </c>
      <c r="F105" s="142">
        <v>2</v>
      </c>
      <c r="G105" s="142">
        <v>41.625</v>
      </c>
      <c r="H105" s="142">
        <v>6.125</v>
      </c>
      <c r="I105" s="142">
        <v>1</v>
      </c>
      <c r="J105" s="142">
        <v>0</v>
      </c>
      <c r="K105" s="142">
        <v>3.3063294600000002</v>
      </c>
      <c r="L105" s="142">
        <v>117998.767623352</v>
      </c>
      <c r="M105" s="142">
        <v>95606.038215152003</v>
      </c>
      <c r="N105" s="142">
        <v>0</v>
      </c>
      <c r="P105" s="142">
        <v>0</v>
      </c>
      <c r="Q105" s="142">
        <v>0</v>
      </c>
      <c r="R105" s="142">
        <v>1</v>
      </c>
      <c r="S105" s="142">
        <v>335</v>
      </c>
      <c r="T105" s="142">
        <v>213939.80583850399</v>
      </c>
      <c r="U105" s="142">
        <v>214368.28</v>
      </c>
      <c r="V105" s="142">
        <v>13869.627716000001</v>
      </c>
      <c r="W105" s="142">
        <v>228237.90771599999</v>
      </c>
      <c r="X105" s="142">
        <v>213939.80583850399</v>
      </c>
      <c r="Y105" s="142">
        <v>3834.58</v>
      </c>
      <c r="Z105" s="142">
        <v>2168.9</v>
      </c>
      <c r="AA105" s="94">
        <v>219943.285838504</v>
      </c>
    </row>
    <row r="106" spans="1:27" hidden="1" x14ac:dyDescent="0.2">
      <c r="A106" s="142" t="s">
        <v>212</v>
      </c>
      <c r="B106" s="142">
        <v>237.64229165500001</v>
      </c>
      <c r="C106" s="142">
        <v>599</v>
      </c>
      <c r="D106" s="142">
        <v>4.0121894999999999</v>
      </c>
      <c r="E106" s="142">
        <v>0</v>
      </c>
      <c r="F106" s="142">
        <v>12.625</v>
      </c>
      <c r="G106" s="142">
        <v>3364</v>
      </c>
      <c r="H106" s="142">
        <v>198.25</v>
      </c>
      <c r="I106" s="142">
        <v>0</v>
      </c>
      <c r="J106" s="142">
        <v>0</v>
      </c>
      <c r="K106" s="142">
        <v>6.7248201170000002</v>
      </c>
      <c r="L106" s="142">
        <v>3601712.9767074599</v>
      </c>
      <c r="M106" s="142">
        <v>0</v>
      </c>
      <c r="N106" s="142">
        <v>0</v>
      </c>
      <c r="P106" s="142">
        <v>0</v>
      </c>
      <c r="Q106" s="142">
        <v>0</v>
      </c>
      <c r="R106" s="142">
        <v>1</v>
      </c>
      <c r="S106" s="142">
        <v>0</v>
      </c>
      <c r="T106" s="142">
        <v>3601712.9767074599</v>
      </c>
      <c r="U106" s="142">
        <v>2784311.37</v>
      </c>
      <c r="V106" s="142">
        <v>134760.670308</v>
      </c>
      <c r="W106" s="142">
        <v>2919072.0403080001</v>
      </c>
      <c r="X106" s="142">
        <v>2919072.0403080001</v>
      </c>
      <c r="Y106" s="142">
        <v>47796.2</v>
      </c>
      <c r="Z106" s="142">
        <v>27034.29</v>
      </c>
      <c r="AA106" s="94">
        <v>2993902.5303079998</v>
      </c>
    </row>
    <row r="107" spans="1:27" hidden="1" x14ac:dyDescent="0.2">
      <c r="A107" s="142" t="s">
        <v>213</v>
      </c>
      <c r="B107" s="142">
        <v>291.619822892</v>
      </c>
      <c r="C107" s="142">
        <v>664</v>
      </c>
      <c r="D107" s="142">
        <v>3.2630751249999999</v>
      </c>
      <c r="E107" s="142">
        <v>0</v>
      </c>
      <c r="F107" s="142">
        <v>33.375</v>
      </c>
      <c r="G107" s="142">
        <v>8578.5</v>
      </c>
      <c r="H107" s="142">
        <v>1801.5</v>
      </c>
      <c r="I107" s="142">
        <v>0</v>
      </c>
      <c r="J107" s="142">
        <v>0</v>
      </c>
      <c r="K107" s="142">
        <v>7.899248289</v>
      </c>
      <c r="L107" s="142">
        <v>11656194.216189099</v>
      </c>
      <c r="M107" s="142">
        <v>0</v>
      </c>
      <c r="N107" s="142">
        <v>0</v>
      </c>
      <c r="P107" s="142">
        <v>0</v>
      </c>
      <c r="Q107" s="142">
        <v>0</v>
      </c>
      <c r="R107" s="142">
        <v>1</v>
      </c>
      <c r="S107" s="142">
        <v>0</v>
      </c>
      <c r="T107" s="142">
        <v>11656194.216189099</v>
      </c>
      <c r="U107" s="142">
        <v>10614341.49</v>
      </c>
      <c r="V107" s="142">
        <v>252621.32746199999</v>
      </c>
      <c r="W107" s="142">
        <v>10866962.817461999</v>
      </c>
      <c r="X107" s="142">
        <v>10866962.817461999</v>
      </c>
      <c r="Y107" s="142">
        <v>207126.35</v>
      </c>
      <c r="Z107" s="142">
        <v>117153.94</v>
      </c>
      <c r="AA107" s="94">
        <v>11191243.107462</v>
      </c>
    </row>
    <row r="108" spans="1:27" hidden="1" x14ac:dyDescent="0.2">
      <c r="A108" s="142" t="s">
        <v>214</v>
      </c>
      <c r="B108" s="142">
        <v>67.546547662999998</v>
      </c>
      <c r="C108" s="142">
        <v>748</v>
      </c>
      <c r="D108" s="142">
        <v>2.9389267499999998</v>
      </c>
      <c r="E108" s="142">
        <v>0</v>
      </c>
      <c r="F108" s="142">
        <v>44.625</v>
      </c>
      <c r="G108" s="142">
        <v>15302.5</v>
      </c>
      <c r="H108" s="142">
        <v>1190.875</v>
      </c>
      <c r="I108" s="142">
        <v>0</v>
      </c>
      <c r="J108" s="142">
        <v>0</v>
      </c>
      <c r="K108" s="142">
        <v>8.3248146480000003</v>
      </c>
      <c r="L108" s="142">
        <v>17839303.599319901</v>
      </c>
      <c r="M108" s="142">
        <v>0</v>
      </c>
      <c r="N108" s="142">
        <v>0</v>
      </c>
      <c r="P108" s="142">
        <v>0</v>
      </c>
      <c r="Q108" s="142">
        <v>0</v>
      </c>
      <c r="R108" s="142">
        <v>1</v>
      </c>
      <c r="S108" s="142">
        <v>0</v>
      </c>
      <c r="T108" s="142">
        <v>17839303.599319901</v>
      </c>
      <c r="U108" s="142">
        <v>17284128.75</v>
      </c>
      <c r="V108" s="142">
        <v>822724.52850000001</v>
      </c>
      <c r="W108" s="142">
        <v>18106853.278499998</v>
      </c>
      <c r="X108" s="142">
        <v>17839303.599319901</v>
      </c>
      <c r="Y108" s="142">
        <v>260889.3</v>
      </c>
      <c r="Z108" s="142">
        <v>125053.49</v>
      </c>
      <c r="AA108" s="94">
        <v>18225246.3893199</v>
      </c>
    </row>
    <row r="109" spans="1:27" hidden="1" x14ac:dyDescent="0.2">
      <c r="A109" s="142" t="s">
        <v>215</v>
      </c>
      <c r="B109" s="142">
        <v>574.1</v>
      </c>
      <c r="C109" s="142">
        <v>1429</v>
      </c>
      <c r="D109" s="142">
        <v>6.9271327500000002</v>
      </c>
      <c r="E109" s="142">
        <v>0</v>
      </c>
      <c r="F109" s="142">
        <v>6.375</v>
      </c>
      <c r="G109" s="142">
        <v>459</v>
      </c>
      <c r="H109" s="142">
        <v>1.875</v>
      </c>
      <c r="I109" s="142">
        <v>0</v>
      </c>
      <c r="J109" s="142">
        <v>0</v>
      </c>
      <c r="K109" s="142">
        <v>4.9742559679999996</v>
      </c>
      <c r="L109" s="142">
        <v>625530.87482050795</v>
      </c>
      <c r="M109" s="142">
        <v>0</v>
      </c>
      <c r="N109" s="142">
        <v>0</v>
      </c>
      <c r="P109" s="142">
        <v>0</v>
      </c>
      <c r="Q109" s="142">
        <v>0</v>
      </c>
      <c r="R109" s="142">
        <v>1</v>
      </c>
      <c r="S109" s="142">
        <v>0</v>
      </c>
      <c r="T109" s="142">
        <v>885977.33315671806</v>
      </c>
      <c r="U109" s="142">
        <v>887751.75</v>
      </c>
      <c r="V109" s="142">
        <v>29650.908449999999</v>
      </c>
      <c r="W109" s="142">
        <v>917402.65844999999</v>
      </c>
      <c r="X109" s="142">
        <v>885977.33315671806</v>
      </c>
      <c r="Y109" s="142">
        <v>14233.59</v>
      </c>
      <c r="Z109" s="142">
        <v>8050.75</v>
      </c>
      <c r="AA109" s="94">
        <v>908261.67315671802</v>
      </c>
    </row>
    <row r="110" spans="1:27" hidden="1" x14ac:dyDescent="0.2">
      <c r="A110" s="142" t="s">
        <v>216</v>
      </c>
      <c r="B110" s="142">
        <v>106.51632796299999</v>
      </c>
      <c r="C110" s="142">
        <v>166</v>
      </c>
      <c r="D110" s="142">
        <v>3.9732337499999999</v>
      </c>
      <c r="E110" s="142">
        <v>0</v>
      </c>
      <c r="F110" s="142">
        <v>4</v>
      </c>
      <c r="G110" s="142">
        <v>783.875</v>
      </c>
      <c r="H110" s="142">
        <v>27.5</v>
      </c>
      <c r="I110" s="142">
        <v>0</v>
      </c>
      <c r="J110" s="142">
        <v>0</v>
      </c>
      <c r="K110" s="142">
        <v>5.3495917659999996</v>
      </c>
      <c r="L110" s="142">
        <v>910447.72745676001</v>
      </c>
      <c r="M110" s="142">
        <v>0</v>
      </c>
      <c r="N110" s="142">
        <v>0</v>
      </c>
      <c r="P110" s="142">
        <v>0</v>
      </c>
      <c r="Q110" s="142">
        <v>0</v>
      </c>
      <c r="R110" s="142">
        <v>1</v>
      </c>
      <c r="S110" s="142">
        <v>9152.2000000000007</v>
      </c>
      <c r="T110" s="142">
        <v>919599.92745675996</v>
      </c>
      <c r="U110" s="142">
        <v>789663.09</v>
      </c>
      <c r="V110" s="142">
        <v>30717.894200999999</v>
      </c>
      <c r="W110" s="142">
        <v>820380.98420099996</v>
      </c>
      <c r="X110" s="142">
        <v>820380.98420099996</v>
      </c>
      <c r="Y110" s="142">
        <v>12669.95</v>
      </c>
      <c r="Z110" s="142">
        <v>7166.33</v>
      </c>
      <c r="AA110" s="94">
        <v>840217.26420099998</v>
      </c>
    </row>
    <row r="111" spans="1:27" hidden="1" x14ac:dyDescent="0.2">
      <c r="A111" s="142" t="s">
        <v>217</v>
      </c>
      <c r="B111" s="142">
        <v>345.37209379699999</v>
      </c>
      <c r="C111" s="142">
        <v>298</v>
      </c>
      <c r="D111" s="142">
        <v>5.78447025</v>
      </c>
      <c r="E111" s="142">
        <v>0</v>
      </c>
      <c r="F111" s="142">
        <v>2</v>
      </c>
      <c r="G111" s="142">
        <v>249.75</v>
      </c>
      <c r="H111" s="142">
        <v>10.625</v>
      </c>
      <c r="I111" s="142">
        <v>0</v>
      </c>
      <c r="J111" s="142">
        <v>0</v>
      </c>
      <c r="K111" s="142">
        <v>4.5738828229999999</v>
      </c>
      <c r="L111" s="142">
        <v>419149.45213581598</v>
      </c>
      <c r="M111" s="142">
        <v>0</v>
      </c>
      <c r="N111" s="142">
        <v>0</v>
      </c>
      <c r="P111" s="142">
        <v>0</v>
      </c>
      <c r="Q111" s="142">
        <v>0</v>
      </c>
      <c r="R111" s="142">
        <v>1</v>
      </c>
      <c r="S111" s="142">
        <v>0</v>
      </c>
      <c r="T111" s="142">
        <v>419149.45213581598</v>
      </c>
      <c r="U111" s="142">
        <v>388746.63</v>
      </c>
      <c r="V111" s="142">
        <v>36892.055186999998</v>
      </c>
      <c r="W111" s="142">
        <v>425638.68518700002</v>
      </c>
      <c r="X111" s="142">
        <v>419149.45213581598</v>
      </c>
      <c r="Y111" s="142">
        <v>6704.01</v>
      </c>
      <c r="Z111" s="142">
        <v>3791.89</v>
      </c>
      <c r="AA111" s="94">
        <v>429645.35213581601</v>
      </c>
    </row>
    <row r="112" spans="1:27" hidden="1" x14ac:dyDescent="0.2">
      <c r="A112" s="142" t="s">
        <v>218</v>
      </c>
      <c r="B112" s="142">
        <v>34.664181595999999</v>
      </c>
      <c r="C112" s="142">
        <v>99</v>
      </c>
      <c r="D112" s="142">
        <v>4.1001821249999999</v>
      </c>
      <c r="E112" s="142">
        <v>0</v>
      </c>
      <c r="F112" s="142">
        <v>8.375</v>
      </c>
      <c r="G112" s="142">
        <v>227.375</v>
      </c>
      <c r="H112" s="142">
        <v>12.5</v>
      </c>
      <c r="I112" s="142">
        <v>0</v>
      </c>
      <c r="J112" s="142">
        <v>0</v>
      </c>
      <c r="K112" s="142">
        <v>4.4340772939999997</v>
      </c>
      <c r="L112" s="142">
        <v>364461.898409819</v>
      </c>
      <c r="M112" s="142">
        <v>0</v>
      </c>
      <c r="N112" s="142">
        <v>0</v>
      </c>
      <c r="P112" s="142">
        <v>0</v>
      </c>
      <c r="Q112" s="142">
        <v>0</v>
      </c>
      <c r="R112" s="142">
        <v>1</v>
      </c>
      <c r="S112" s="142">
        <v>13400</v>
      </c>
      <c r="T112" s="142">
        <v>377861.898409819</v>
      </c>
      <c r="U112" s="142">
        <v>447067.55</v>
      </c>
      <c r="V112" s="142">
        <v>27449.94757</v>
      </c>
      <c r="W112" s="142">
        <v>474517.49757000001</v>
      </c>
      <c r="X112" s="142">
        <v>377861.898409819</v>
      </c>
      <c r="Y112" s="142">
        <v>7058.09</v>
      </c>
      <c r="Z112" s="142">
        <v>3564.43</v>
      </c>
      <c r="AA112" s="94">
        <v>388484.41840981902</v>
      </c>
    </row>
    <row r="113" spans="1:27" hidden="1" x14ac:dyDescent="0.2">
      <c r="A113" s="142" t="s">
        <v>219</v>
      </c>
      <c r="B113" s="142">
        <v>410.26594522599999</v>
      </c>
      <c r="C113" s="142">
        <v>284</v>
      </c>
      <c r="D113" s="142">
        <v>12.281353749999999</v>
      </c>
      <c r="E113" s="142">
        <v>0</v>
      </c>
      <c r="F113" s="142">
        <v>1</v>
      </c>
      <c r="G113" s="142">
        <v>44.5</v>
      </c>
      <c r="H113" s="142">
        <v>0</v>
      </c>
      <c r="I113" s="142">
        <v>0</v>
      </c>
      <c r="J113" s="142">
        <v>0</v>
      </c>
      <c r="K113" s="142">
        <v>3.3448308130000002</v>
      </c>
      <c r="L113" s="142">
        <v>122630.471129871</v>
      </c>
      <c r="M113" s="142">
        <v>0</v>
      </c>
      <c r="N113" s="142">
        <v>192646.877999761</v>
      </c>
      <c r="P113" s="142">
        <v>0</v>
      </c>
      <c r="Q113" s="142">
        <v>0</v>
      </c>
      <c r="R113" s="142">
        <v>1</v>
      </c>
      <c r="S113" s="142">
        <v>0</v>
      </c>
      <c r="T113" s="142">
        <v>315277.349129632</v>
      </c>
      <c r="U113" s="142">
        <v>315908.78000000003</v>
      </c>
      <c r="V113" s="142">
        <v>14247.485978000001</v>
      </c>
      <c r="W113" s="142">
        <v>330156.26597800001</v>
      </c>
      <c r="X113" s="142">
        <v>315277.349129632</v>
      </c>
      <c r="Y113" s="142">
        <v>5509.4</v>
      </c>
      <c r="Z113" s="142">
        <v>3116.2</v>
      </c>
      <c r="AA113" s="94">
        <v>323902.94912963198</v>
      </c>
    </row>
    <row r="114" spans="1:27" hidden="1" x14ac:dyDescent="0.2">
      <c r="A114" s="142" t="s">
        <v>220</v>
      </c>
      <c r="B114" s="142">
        <v>139.128812224</v>
      </c>
      <c r="C114" s="142">
        <v>370</v>
      </c>
      <c r="D114" s="142">
        <v>5.2980243749999998</v>
      </c>
      <c r="E114" s="142">
        <v>0</v>
      </c>
      <c r="F114" s="142">
        <v>3</v>
      </c>
      <c r="G114" s="142">
        <v>792.125</v>
      </c>
      <c r="H114" s="142">
        <v>43.375</v>
      </c>
      <c r="I114" s="142">
        <v>0</v>
      </c>
      <c r="J114" s="142">
        <v>0</v>
      </c>
      <c r="K114" s="142">
        <v>5.4427156249999999</v>
      </c>
      <c r="L114" s="142">
        <v>999305.30834531796</v>
      </c>
      <c r="M114" s="142">
        <v>0</v>
      </c>
      <c r="N114" s="142">
        <v>0</v>
      </c>
      <c r="P114" s="142">
        <v>0</v>
      </c>
      <c r="Q114" s="142">
        <v>0</v>
      </c>
      <c r="R114" s="142">
        <v>1</v>
      </c>
      <c r="S114" s="142">
        <v>2680</v>
      </c>
      <c r="T114" s="142">
        <v>1001985.30834531</v>
      </c>
      <c r="U114" s="142">
        <v>861614.45</v>
      </c>
      <c r="V114" s="142">
        <v>32138.218985</v>
      </c>
      <c r="W114" s="142">
        <v>893752.668985</v>
      </c>
      <c r="X114" s="142">
        <v>893752.668985</v>
      </c>
      <c r="Y114" s="142">
        <v>15759.38</v>
      </c>
      <c r="Z114" s="142">
        <v>8913.76</v>
      </c>
      <c r="AA114" s="94">
        <v>918425.80898500001</v>
      </c>
    </row>
    <row r="115" spans="1:27" hidden="1" x14ac:dyDescent="0.2">
      <c r="A115" s="142" t="s">
        <v>221</v>
      </c>
      <c r="B115" s="142">
        <v>198.34283434100001</v>
      </c>
      <c r="C115" s="142">
        <v>272</v>
      </c>
      <c r="D115" s="142">
        <v>8.1116741250000004</v>
      </c>
      <c r="E115" s="142">
        <v>0</v>
      </c>
      <c r="F115" s="142">
        <v>1</v>
      </c>
      <c r="G115" s="142">
        <v>270.75</v>
      </c>
      <c r="H115" s="142">
        <v>25.125</v>
      </c>
      <c r="I115" s="142">
        <v>0</v>
      </c>
      <c r="J115" s="142">
        <v>0</v>
      </c>
      <c r="K115" s="142">
        <v>4.7324939539999997</v>
      </c>
      <c r="L115" s="142">
        <v>491193.76114166703</v>
      </c>
      <c r="M115" s="142">
        <v>0</v>
      </c>
      <c r="N115" s="142">
        <v>0</v>
      </c>
      <c r="P115" s="142">
        <v>0</v>
      </c>
      <c r="Q115" s="142">
        <v>0</v>
      </c>
      <c r="R115" s="142">
        <v>1</v>
      </c>
      <c r="S115" s="142">
        <v>2010</v>
      </c>
      <c r="T115" s="142">
        <v>493203.76114166703</v>
      </c>
      <c r="U115" s="142">
        <v>265449.8</v>
      </c>
      <c r="V115" s="142">
        <v>7777.6791400000002</v>
      </c>
      <c r="W115" s="142">
        <v>273227.47914000001</v>
      </c>
      <c r="X115" s="142">
        <v>273227.47914000001</v>
      </c>
      <c r="Y115" s="142">
        <v>4359.74</v>
      </c>
      <c r="Z115" s="142">
        <v>2465.9299999999998</v>
      </c>
      <c r="AA115" s="94">
        <v>280053.14913999999</v>
      </c>
    </row>
    <row r="116" spans="1:27" hidden="1" x14ac:dyDescent="0.2">
      <c r="A116" s="142" t="s">
        <v>222</v>
      </c>
      <c r="B116" s="142">
        <v>26.851313573999999</v>
      </c>
      <c r="C116" s="142">
        <v>187</v>
      </c>
      <c r="D116" s="142">
        <v>3.1534878750000002</v>
      </c>
      <c r="E116" s="142">
        <v>0</v>
      </c>
      <c r="F116" s="142">
        <v>30.25</v>
      </c>
      <c r="G116" s="142">
        <v>8794</v>
      </c>
      <c r="H116" s="142">
        <v>644.375</v>
      </c>
      <c r="I116" s="142">
        <v>0</v>
      </c>
      <c r="J116" s="142">
        <v>0</v>
      </c>
      <c r="K116" s="142">
        <v>7.6136756209999996</v>
      </c>
      <c r="L116" s="142">
        <v>8760605.8440708704</v>
      </c>
      <c r="M116" s="142">
        <v>0</v>
      </c>
      <c r="N116" s="142">
        <v>0</v>
      </c>
      <c r="P116" s="142">
        <v>0</v>
      </c>
      <c r="Q116" s="142">
        <v>0</v>
      </c>
      <c r="R116" s="142">
        <v>1</v>
      </c>
      <c r="S116" s="142">
        <v>30150</v>
      </c>
      <c r="T116" s="142">
        <v>8790755.8440708704</v>
      </c>
      <c r="U116" s="142">
        <v>8787596.9399999995</v>
      </c>
      <c r="V116" s="142">
        <v>287354.41993799998</v>
      </c>
      <c r="W116" s="142">
        <v>9074951.3599379994</v>
      </c>
      <c r="X116" s="142">
        <v>8790755.8440708704</v>
      </c>
      <c r="Y116" s="142">
        <v>163021.28</v>
      </c>
      <c r="Z116" s="142">
        <v>78141.88</v>
      </c>
      <c r="AA116" s="94">
        <v>9031919.0040708706</v>
      </c>
    </row>
    <row r="117" spans="1:27" hidden="1" x14ac:dyDescent="0.2">
      <c r="A117" s="142" t="s">
        <v>223</v>
      </c>
      <c r="B117" s="142">
        <v>68.994254624000007</v>
      </c>
      <c r="C117" s="142">
        <v>861</v>
      </c>
      <c r="D117" s="142">
        <v>3.11624875</v>
      </c>
      <c r="E117" s="142">
        <v>0</v>
      </c>
      <c r="F117" s="142">
        <v>50.875</v>
      </c>
      <c r="G117" s="142">
        <v>14198.5</v>
      </c>
      <c r="H117" s="142">
        <v>1225.375</v>
      </c>
      <c r="I117" s="142">
        <v>0</v>
      </c>
      <c r="J117" s="142">
        <v>0</v>
      </c>
      <c r="K117" s="142">
        <v>8.3792534060000001</v>
      </c>
      <c r="L117" s="142">
        <v>18837373.4944738</v>
      </c>
      <c r="M117" s="142">
        <v>0</v>
      </c>
      <c r="N117" s="142">
        <v>0</v>
      </c>
      <c r="P117" s="142">
        <v>0</v>
      </c>
      <c r="Q117" s="142">
        <v>0</v>
      </c>
      <c r="R117" s="142">
        <v>1</v>
      </c>
      <c r="S117" s="142">
        <v>0</v>
      </c>
      <c r="T117" s="142">
        <v>18837373.4944738</v>
      </c>
      <c r="U117" s="142">
        <v>18133817.780000001</v>
      </c>
      <c r="V117" s="142">
        <v>603856.13207399996</v>
      </c>
      <c r="W117" s="142">
        <v>18737673.912074</v>
      </c>
      <c r="X117" s="142">
        <v>18737673.912074</v>
      </c>
      <c r="Y117" s="142">
        <v>256275.18</v>
      </c>
      <c r="Z117" s="142">
        <v>122841.78</v>
      </c>
      <c r="AA117" s="94">
        <v>19116790.872074001</v>
      </c>
    </row>
    <row r="118" spans="1:27" hidden="1" x14ac:dyDescent="0.2">
      <c r="A118" s="142" t="s">
        <v>224</v>
      </c>
      <c r="B118" s="142">
        <v>21.404427518999999</v>
      </c>
      <c r="C118" s="142">
        <v>112</v>
      </c>
      <c r="D118" s="142">
        <v>3.1251845</v>
      </c>
      <c r="E118" s="142">
        <v>0</v>
      </c>
      <c r="F118" s="142">
        <v>10.875</v>
      </c>
      <c r="G118" s="142">
        <v>2515.75</v>
      </c>
      <c r="H118" s="142">
        <v>183.375</v>
      </c>
      <c r="I118" s="142">
        <v>0</v>
      </c>
      <c r="J118" s="142">
        <v>0</v>
      </c>
      <c r="K118" s="142">
        <v>6.3196406239999998</v>
      </c>
      <c r="L118" s="142">
        <v>2401827.8840715201</v>
      </c>
      <c r="M118" s="142">
        <v>0</v>
      </c>
      <c r="N118" s="142">
        <v>0</v>
      </c>
      <c r="P118" s="142">
        <v>0</v>
      </c>
      <c r="Q118" s="142">
        <v>0</v>
      </c>
      <c r="R118" s="142">
        <v>1</v>
      </c>
      <c r="S118" s="142">
        <v>90450</v>
      </c>
      <c r="T118" s="142">
        <v>2492277.8840715201</v>
      </c>
      <c r="U118" s="142">
        <v>2536409.6800000002</v>
      </c>
      <c r="V118" s="142">
        <v>91564.389448000002</v>
      </c>
      <c r="W118" s="142">
        <v>2627974.0694479998</v>
      </c>
      <c r="X118" s="142">
        <v>2492277.8840715201</v>
      </c>
      <c r="Y118" s="142">
        <v>45366.21</v>
      </c>
      <c r="Z118" s="142">
        <v>22910.57</v>
      </c>
      <c r="AA118" s="94">
        <v>2560554.6640715199</v>
      </c>
    </row>
    <row r="119" spans="1:27" hidden="1" x14ac:dyDescent="0.2">
      <c r="A119" s="142" t="s">
        <v>225</v>
      </c>
      <c r="B119" s="142">
        <v>142.60381593400001</v>
      </c>
      <c r="C119" s="142">
        <v>107</v>
      </c>
      <c r="D119" s="142">
        <v>7.9809581249999999</v>
      </c>
      <c r="E119" s="142">
        <v>0</v>
      </c>
      <c r="F119" s="142">
        <v>3</v>
      </c>
      <c r="G119" s="142">
        <v>21.875</v>
      </c>
      <c r="H119" s="142">
        <v>0</v>
      </c>
      <c r="I119" s="142">
        <v>1</v>
      </c>
      <c r="J119" s="142">
        <v>0</v>
      </c>
      <c r="K119" s="142">
        <v>2.7155746409999999</v>
      </c>
      <c r="L119" s="142">
        <v>65360.582425826004</v>
      </c>
      <c r="M119" s="142">
        <v>0</v>
      </c>
      <c r="N119" s="142">
        <v>0</v>
      </c>
      <c r="P119" s="142">
        <v>0</v>
      </c>
      <c r="Q119" s="142">
        <v>0</v>
      </c>
      <c r="R119" s="142">
        <v>1</v>
      </c>
      <c r="S119" s="142">
        <v>0</v>
      </c>
      <c r="T119" s="142">
        <v>65360.582425826004</v>
      </c>
      <c r="U119" s="142">
        <v>55123.56</v>
      </c>
      <c r="V119" s="142">
        <v>6741.6113880000003</v>
      </c>
      <c r="W119" s="142">
        <v>61865.171388000002</v>
      </c>
      <c r="X119" s="142">
        <v>61865.171388000002</v>
      </c>
      <c r="Y119" s="142">
        <v>0</v>
      </c>
      <c r="Z119" s="142">
        <v>0</v>
      </c>
      <c r="AA119" s="94">
        <v>61865.171388000002</v>
      </c>
    </row>
    <row r="120" spans="1:27" hidden="1" x14ac:dyDescent="0.2">
      <c r="A120" s="142" t="s">
        <v>226</v>
      </c>
      <c r="B120" s="142">
        <v>275.373588654</v>
      </c>
      <c r="C120" s="142">
        <v>431</v>
      </c>
      <c r="D120" s="142">
        <v>10.452614375</v>
      </c>
      <c r="E120" s="142">
        <v>0</v>
      </c>
      <c r="F120" s="142">
        <v>2</v>
      </c>
      <c r="G120" s="142">
        <v>683.5</v>
      </c>
      <c r="H120" s="142">
        <v>6.125</v>
      </c>
      <c r="I120" s="142">
        <v>0</v>
      </c>
      <c r="J120" s="142">
        <v>0</v>
      </c>
      <c r="K120" s="142">
        <v>5.3317028129999997</v>
      </c>
      <c r="L120" s="142">
        <v>894305.58473413601</v>
      </c>
      <c r="M120" s="142">
        <v>0</v>
      </c>
      <c r="N120" s="142">
        <v>0</v>
      </c>
      <c r="P120" s="142">
        <v>0</v>
      </c>
      <c r="Q120" s="142">
        <v>0</v>
      </c>
      <c r="R120" s="142">
        <v>1</v>
      </c>
      <c r="S120" s="142">
        <v>1800.29</v>
      </c>
      <c r="T120" s="142">
        <v>896105.87473413604</v>
      </c>
      <c r="U120" s="142">
        <v>767180.53</v>
      </c>
      <c r="V120" s="142">
        <v>25163.521384</v>
      </c>
      <c r="W120" s="142">
        <v>792344.05138399999</v>
      </c>
      <c r="X120" s="142">
        <v>792344.05138399999</v>
      </c>
      <c r="Y120" s="142">
        <v>12949.1</v>
      </c>
      <c r="Z120" s="142">
        <v>7324.21</v>
      </c>
      <c r="AA120" s="94">
        <v>812617.36138400005</v>
      </c>
    </row>
    <row r="121" spans="1:27" hidden="1" x14ac:dyDescent="0.2">
      <c r="A121" s="142" t="s">
        <v>227</v>
      </c>
      <c r="B121" s="142">
        <v>1806.3</v>
      </c>
      <c r="C121" s="142">
        <v>1271</v>
      </c>
      <c r="D121" s="142">
        <v>13.823162125</v>
      </c>
      <c r="E121" s="142">
        <v>0</v>
      </c>
      <c r="F121" s="142">
        <v>4</v>
      </c>
      <c r="G121" s="142">
        <v>467.875</v>
      </c>
      <c r="H121" s="142">
        <v>10.75</v>
      </c>
      <c r="I121" s="142">
        <v>0</v>
      </c>
      <c r="J121" s="142">
        <v>0</v>
      </c>
      <c r="K121" s="142">
        <v>5.3706202139999997</v>
      </c>
      <c r="L121" s="142">
        <v>929795.74677527603</v>
      </c>
      <c r="M121" s="142">
        <v>0</v>
      </c>
      <c r="N121" s="142">
        <v>0</v>
      </c>
      <c r="P121" s="142">
        <v>0</v>
      </c>
      <c r="Q121" s="142">
        <v>0</v>
      </c>
      <c r="R121" s="142">
        <v>1</v>
      </c>
      <c r="S121" s="142">
        <v>6649.08</v>
      </c>
      <c r="T121" s="142">
        <v>1261292.5596831799</v>
      </c>
      <c r="U121" s="142">
        <v>1263818.6499999999</v>
      </c>
      <c r="V121" s="142">
        <v>84296.703955000004</v>
      </c>
      <c r="W121" s="142">
        <v>1348115.3539549999</v>
      </c>
      <c r="X121" s="142">
        <v>1261292.5596831799</v>
      </c>
      <c r="Y121" s="142">
        <v>20407.71</v>
      </c>
      <c r="Z121" s="142">
        <v>11542.93</v>
      </c>
      <c r="AA121" s="94">
        <v>1293243.1996831801</v>
      </c>
    </row>
    <row r="122" spans="1:27" hidden="1" x14ac:dyDescent="0.2">
      <c r="A122" s="142" t="s">
        <v>228</v>
      </c>
      <c r="B122" s="142">
        <v>129.785281677</v>
      </c>
      <c r="C122" s="142">
        <v>414</v>
      </c>
      <c r="D122" s="142">
        <v>3.8153191249999998</v>
      </c>
      <c r="E122" s="142">
        <v>0</v>
      </c>
      <c r="F122" s="142">
        <v>17</v>
      </c>
      <c r="G122" s="142">
        <v>2719.375</v>
      </c>
      <c r="H122" s="142">
        <v>467.125</v>
      </c>
      <c r="I122" s="142">
        <v>0</v>
      </c>
      <c r="J122" s="142">
        <v>0</v>
      </c>
      <c r="K122" s="142">
        <v>6.6930825709999997</v>
      </c>
      <c r="L122" s="142">
        <v>3489198.3595875101</v>
      </c>
      <c r="M122" s="142">
        <v>0</v>
      </c>
      <c r="N122" s="142">
        <v>0</v>
      </c>
      <c r="P122" s="142">
        <v>0</v>
      </c>
      <c r="Q122" s="142">
        <v>0</v>
      </c>
      <c r="R122" s="142">
        <v>1</v>
      </c>
      <c r="S122" s="142">
        <v>0</v>
      </c>
      <c r="T122" s="142">
        <v>3489198.3595875101</v>
      </c>
      <c r="U122" s="142">
        <v>3378126.69</v>
      </c>
      <c r="V122" s="142">
        <v>140530.07030399999</v>
      </c>
      <c r="W122" s="142">
        <v>3518656.7603040002</v>
      </c>
      <c r="X122" s="142">
        <v>3489198.3595875101</v>
      </c>
      <c r="Y122" s="142">
        <v>64929.98</v>
      </c>
      <c r="Z122" s="142">
        <v>36725.42</v>
      </c>
      <c r="AA122" s="94">
        <v>3590853.75958751</v>
      </c>
    </row>
    <row r="123" spans="1:27" hidden="1" x14ac:dyDescent="0.2">
      <c r="A123" s="142" t="s">
        <v>229</v>
      </c>
      <c r="B123" s="142">
        <v>34.359234905999998</v>
      </c>
      <c r="C123" s="142">
        <v>162</v>
      </c>
      <c r="D123" s="142">
        <v>3.6215416249999999</v>
      </c>
      <c r="E123" s="142">
        <v>0</v>
      </c>
      <c r="F123" s="142">
        <v>2</v>
      </c>
      <c r="G123" s="142">
        <v>159.375</v>
      </c>
      <c r="H123" s="142">
        <v>0</v>
      </c>
      <c r="I123" s="142">
        <v>0</v>
      </c>
      <c r="J123" s="142">
        <v>0</v>
      </c>
      <c r="K123" s="142">
        <v>3.8110604210000001</v>
      </c>
      <c r="L123" s="142">
        <v>195469.65345018799</v>
      </c>
      <c r="M123" s="142">
        <v>0</v>
      </c>
      <c r="N123" s="142">
        <v>64485.823166823</v>
      </c>
      <c r="P123" s="142">
        <v>0</v>
      </c>
      <c r="Q123" s="142">
        <v>0</v>
      </c>
      <c r="R123" s="142">
        <v>1</v>
      </c>
      <c r="S123" s="142">
        <v>0</v>
      </c>
      <c r="T123" s="142">
        <v>259955.47661701101</v>
      </c>
      <c r="U123" s="142">
        <v>260476.11</v>
      </c>
      <c r="V123" s="142">
        <v>14821.090659</v>
      </c>
      <c r="W123" s="142">
        <v>275297.20065900002</v>
      </c>
      <c r="X123" s="142">
        <v>259955.47661701101</v>
      </c>
      <c r="Y123" s="142">
        <v>3793.99</v>
      </c>
      <c r="Z123" s="142">
        <v>1916.02</v>
      </c>
      <c r="AA123" s="94">
        <v>265665.48661701102</v>
      </c>
    </row>
    <row r="124" spans="1:27" hidden="1" x14ac:dyDescent="0.2">
      <c r="A124" s="142" t="s">
        <v>230</v>
      </c>
      <c r="B124" s="142">
        <v>67.819786981999997</v>
      </c>
      <c r="C124" s="142">
        <v>200</v>
      </c>
      <c r="D124" s="142">
        <v>3.3736768750000001</v>
      </c>
      <c r="E124" s="142">
        <v>0</v>
      </c>
      <c r="F124" s="142">
        <v>15.875</v>
      </c>
      <c r="G124" s="142">
        <v>2534.25</v>
      </c>
      <c r="H124" s="142">
        <v>122.875</v>
      </c>
      <c r="I124" s="142">
        <v>0</v>
      </c>
      <c r="J124" s="142">
        <v>0</v>
      </c>
      <c r="K124" s="142">
        <v>6.4375579109999999</v>
      </c>
      <c r="L124" s="142">
        <v>2702419.1490303501</v>
      </c>
      <c r="M124" s="142">
        <v>0</v>
      </c>
      <c r="N124" s="142">
        <v>0</v>
      </c>
      <c r="P124" s="142">
        <v>0</v>
      </c>
      <c r="Q124" s="142">
        <v>0</v>
      </c>
      <c r="R124" s="142">
        <v>1</v>
      </c>
      <c r="S124" s="142">
        <v>10452</v>
      </c>
      <c r="T124" s="142">
        <v>2712871.1490303501</v>
      </c>
      <c r="U124" s="142">
        <v>2069262.52</v>
      </c>
      <c r="V124" s="142">
        <v>70354.92568</v>
      </c>
      <c r="W124" s="142">
        <v>2139617.4456799999</v>
      </c>
      <c r="X124" s="142">
        <v>2139617.4456799999</v>
      </c>
      <c r="Y124" s="142">
        <v>39858.04</v>
      </c>
      <c r="Z124" s="142">
        <v>20128.87</v>
      </c>
      <c r="AA124" s="94">
        <v>2199604.35568</v>
      </c>
    </row>
    <row r="125" spans="1:27" hidden="1" x14ac:dyDescent="0.2">
      <c r="A125" s="142" t="s">
        <v>231</v>
      </c>
      <c r="B125" s="142">
        <v>148.51099363</v>
      </c>
      <c r="C125" s="142">
        <v>262</v>
      </c>
      <c r="D125" s="142">
        <v>1.9455925000000001</v>
      </c>
      <c r="E125" s="142">
        <v>0</v>
      </c>
      <c r="F125" s="142">
        <v>2</v>
      </c>
      <c r="G125" s="142">
        <v>324</v>
      </c>
      <c r="H125" s="142">
        <v>0</v>
      </c>
      <c r="I125" s="142">
        <v>0</v>
      </c>
      <c r="J125" s="142">
        <v>0</v>
      </c>
      <c r="K125" s="142">
        <v>4.3313512510000001</v>
      </c>
      <c r="L125" s="142">
        <v>328880.99636297103</v>
      </c>
      <c r="M125" s="142">
        <v>0</v>
      </c>
      <c r="N125" s="142">
        <v>0</v>
      </c>
      <c r="P125" s="142">
        <v>0</v>
      </c>
      <c r="Q125" s="142">
        <v>0</v>
      </c>
      <c r="R125" s="142">
        <v>1</v>
      </c>
      <c r="S125" s="142">
        <v>0</v>
      </c>
      <c r="T125" s="142">
        <v>328880.99636297103</v>
      </c>
      <c r="U125" s="142">
        <v>188510.43</v>
      </c>
      <c r="V125" s="142">
        <v>4335.7398899999998</v>
      </c>
      <c r="W125" s="142">
        <v>192846.16988999999</v>
      </c>
      <c r="X125" s="142">
        <v>192846.16988999999</v>
      </c>
      <c r="Y125" s="142">
        <v>4494.57</v>
      </c>
      <c r="Z125" s="142">
        <v>2542.1999999999998</v>
      </c>
      <c r="AA125" s="94">
        <v>199882.93989000001</v>
      </c>
    </row>
    <row r="126" spans="1:27" hidden="1" x14ac:dyDescent="0.2">
      <c r="A126" s="142" t="s">
        <v>232</v>
      </c>
      <c r="B126" s="142">
        <v>306.244937757</v>
      </c>
      <c r="C126" s="142">
        <v>411</v>
      </c>
      <c r="D126" s="142">
        <v>8.8810253750000001</v>
      </c>
      <c r="E126" s="142">
        <v>0</v>
      </c>
      <c r="F126" s="142">
        <v>1</v>
      </c>
      <c r="G126" s="142">
        <v>55.875</v>
      </c>
      <c r="H126" s="142">
        <v>0.75</v>
      </c>
      <c r="I126" s="142">
        <v>0</v>
      </c>
      <c r="J126" s="142">
        <v>0</v>
      </c>
      <c r="K126" s="142">
        <v>3.4362937790000001</v>
      </c>
      <c r="L126" s="142">
        <v>134375.55110476699</v>
      </c>
      <c r="M126" s="142">
        <v>0</v>
      </c>
      <c r="N126" s="142">
        <v>37328.164290909001</v>
      </c>
      <c r="P126" s="142">
        <v>0</v>
      </c>
      <c r="Q126" s="142">
        <v>0</v>
      </c>
      <c r="R126" s="142">
        <v>1</v>
      </c>
      <c r="S126" s="142">
        <v>0</v>
      </c>
      <c r="T126" s="142">
        <v>171703.715395676</v>
      </c>
      <c r="U126" s="142">
        <v>172047.6</v>
      </c>
      <c r="V126" s="142">
        <v>14142.31272</v>
      </c>
      <c r="W126" s="142">
        <v>186189.91271999999</v>
      </c>
      <c r="X126" s="142">
        <v>171703.715395676</v>
      </c>
      <c r="Y126" s="142">
        <v>1551.81</v>
      </c>
      <c r="Z126" s="142">
        <v>877.73</v>
      </c>
      <c r="AA126" s="94">
        <v>174133.25539567601</v>
      </c>
    </row>
    <row r="127" spans="1:27" hidden="1" x14ac:dyDescent="0.2">
      <c r="A127" s="142" t="s">
        <v>233</v>
      </c>
      <c r="B127" s="142">
        <v>23.635251979</v>
      </c>
      <c r="C127" s="142">
        <v>94</v>
      </c>
      <c r="D127" s="142">
        <v>1.7766982499999999</v>
      </c>
      <c r="E127" s="142">
        <v>0</v>
      </c>
      <c r="F127" s="142">
        <v>1</v>
      </c>
      <c r="G127" s="142">
        <v>492.75</v>
      </c>
      <c r="H127" s="142">
        <v>5.875</v>
      </c>
      <c r="I127" s="142">
        <v>0</v>
      </c>
      <c r="J127" s="142">
        <v>0</v>
      </c>
      <c r="K127" s="142">
        <v>4.6840054000000002</v>
      </c>
      <c r="L127" s="142">
        <v>467944.69758695998</v>
      </c>
      <c r="M127" s="142">
        <v>0</v>
      </c>
      <c r="N127" s="142">
        <v>0</v>
      </c>
      <c r="P127" s="142">
        <v>0</v>
      </c>
      <c r="Q127" s="142">
        <v>0</v>
      </c>
      <c r="R127" s="142">
        <v>1</v>
      </c>
      <c r="S127" s="142">
        <v>0</v>
      </c>
      <c r="T127" s="142">
        <v>467944.69758695998</v>
      </c>
      <c r="U127" s="142">
        <v>470506.94</v>
      </c>
      <c r="V127" s="142">
        <v>18349.770659999998</v>
      </c>
      <c r="W127" s="142">
        <v>488856.71065999998</v>
      </c>
      <c r="X127" s="142">
        <v>467944.69758695998</v>
      </c>
      <c r="Y127" s="142">
        <v>7354.54</v>
      </c>
      <c r="Z127" s="142">
        <v>4159.84</v>
      </c>
      <c r="AA127" s="94">
        <v>479459.07758695999</v>
      </c>
    </row>
    <row r="128" spans="1:27" hidden="1" x14ac:dyDescent="0.2">
      <c r="A128" s="142" t="s">
        <v>234</v>
      </c>
      <c r="B128" s="142">
        <v>167.20001007799999</v>
      </c>
      <c r="C128" s="142">
        <v>449</v>
      </c>
      <c r="D128" s="142">
        <v>6.2195671250000002</v>
      </c>
      <c r="E128" s="142">
        <v>0</v>
      </c>
      <c r="F128" s="142">
        <v>1</v>
      </c>
      <c r="G128" s="142">
        <v>190.5</v>
      </c>
      <c r="H128" s="142">
        <v>0</v>
      </c>
      <c r="I128" s="142">
        <v>0</v>
      </c>
      <c r="J128" s="142">
        <v>0</v>
      </c>
      <c r="K128" s="142">
        <v>4.0895771229999998</v>
      </c>
      <c r="L128" s="142">
        <v>258248.38242696601</v>
      </c>
      <c r="M128" s="142">
        <v>0</v>
      </c>
      <c r="N128" s="142">
        <v>141092.583508326</v>
      </c>
      <c r="P128" s="142">
        <v>0</v>
      </c>
      <c r="Q128" s="142">
        <v>0</v>
      </c>
      <c r="R128" s="142">
        <v>1</v>
      </c>
      <c r="S128" s="142">
        <v>8040</v>
      </c>
      <c r="T128" s="142">
        <v>407380.96593529201</v>
      </c>
      <c r="U128" s="142">
        <v>408196.86</v>
      </c>
      <c r="V128" s="142">
        <v>9429.3474659999993</v>
      </c>
      <c r="W128" s="142">
        <v>417626.20746599999</v>
      </c>
      <c r="X128" s="142">
        <v>407380.96593529201</v>
      </c>
      <c r="Y128" s="142">
        <v>4520.59</v>
      </c>
      <c r="Z128" s="142">
        <v>2556.92</v>
      </c>
      <c r="AA128" s="94">
        <v>414458.47593529202</v>
      </c>
    </row>
    <row r="129" spans="1:27" hidden="1" x14ac:dyDescent="0.2">
      <c r="A129" s="142" t="s">
        <v>235</v>
      </c>
      <c r="B129" s="142">
        <v>214.733522615</v>
      </c>
      <c r="C129" s="142">
        <v>237</v>
      </c>
      <c r="D129" s="142">
        <v>7.7589009999999998</v>
      </c>
      <c r="E129" s="142">
        <v>0</v>
      </c>
      <c r="F129" s="142">
        <v>3</v>
      </c>
      <c r="G129" s="142">
        <v>476</v>
      </c>
      <c r="H129" s="142">
        <v>39.25</v>
      </c>
      <c r="I129" s="142">
        <v>0</v>
      </c>
      <c r="J129" s="142">
        <v>0</v>
      </c>
      <c r="K129" s="142">
        <v>5.1855588529999999</v>
      </c>
      <c r="L129" s="142">
        <v>772709.81294456299</v>
      </c>
      <c r="M129" s="142">
        <v>0</v>
      </c>
      <c r="N129" s="142">
        <v>0</v>
      </c>
      <c r="P129" s="142">
        <v>0</v>
      </c>
      <c r="Q129" s="142">
        <v>0</v>
      </c>
      <c r="R129" s="142">
        <v>1</v>
      </c>
      <c r="S129" s="142">
        <v>0</v>
      </c>
      <c r="T129" s="142">
        <v>772709.81294456299</v>
      </c>
      <c r="U129" s="142">
        <v>408481.58</v>
      </c>
      <c r="V129" s="142">
        <v>12948.866086</v>
      </c>
      <c r="W129" s="142">
        <v>421430.44608600001</v>
      </c>
      <c r="X129" s="142">
        <v>421430.44608600001</v>
      </c>
      <c r="Y129" s="142">
        <v>8918.17</v>
      </c>
      <c r="Z129" s="142">
        <v>5044.26</v>
      </c>
      <c r="AA129" s="94">
        <v>435392.876086</v>
      </c>
    </row>
    <row r="130" spans="1:27" hidden="1" x14ac:dyDescent="0.2">
      <c r="A130" s="142" t="s">
        <v>236</v>
      </c>
      <c r="B130" s="142">
        <v>68.125583242000005</v>
      </c>
      <c r="C130" s="142">
        <v>386</v>
      </c>
      <c r="D130" s="142">
        <v>3.903616875</v>
      </c>
      <c r="E130" s="142">
        <v>0</v>
      </c>
      <c r="F130" s="142">
        <v>53.125</v>
      </c>
      <c r="G130" s="142">
        <v>5905.875</v>
      </c>
      <c r="H130" s="142">
        <v>670.5</v>
      </c>
      <c r="I130" s="142">
        <v>0</v>
      </c>
      <c r="J130" s="142">
        <v>0</v>
      </c>
      <c r="K130" s="142">
        <v>7.7765546629999998</v>
      </c>
      <c r="L130" s="142">
        <v>10310307.3102879</v>
      </c>
      <c r="M130" s="142">
        <v>0</v>
      </c>
      <c r="N130" s="142">
        <v>0</v>
      </c>
      <c r="P130" s="142">
        <v>0</v>
      </c>
      <c r="Q130" s="142">
        <v>0</v>
      </c>
      <c r="R130" s="142">
        <v>1</v>
      </c>
      <c r="S130" s="142">
        <v>73700</v>
      </c>
      <c r="T130" s="142">
        <v>10384007.3102879</v>
      </c>
      <c r="U130" s="142">
        <v>8454625.4600000009</v>
      </c>
      <c r="V130" s="142">
        <v>309439.29183599999</v>
      </c>
      <c r="W130" s="142">
        <v>8764064.751836</v>
      </c>
      <c r="X130" s="142">
        <v>8764064.751836</v>
      </c>
      <c r="Y130" s="142">
        <v>169620.06</v>
      </c>
      <c r="Z130" s="142">
        <v>81304.91</v>
      </c>
      <c r="AA130" s="94">
        <v>9014989.7218360007</v>
      </c>
    </row>
    <row r="131" spans="1:27" hidden="1" x14ac:dyDescent="0.2">
      <c r="A131" s="142" t="s">
        <v>237</v>
      </c>
      <c r="B131" s="142">
        <v>26.562592071000001</v>
      </c>
      <c r="C131" s="142">
        <v>73</v>
      </c>
      <c r="D131" s="142">
        <v>2.0643247499999999</v>
      </c>
      <c r="E131" s="142">
        <v>0</v>
      </c>
      <c r="F131" s="142">
        <v>1.375</v>
      </c>
      <c r="G131" s="142">
        <v>213.375</v>
      </c>
      <c r="H131" s="142">
        <v>0</v>
      </c>
      <c r="I131" s="142">
        <v>0</v>
      </c>
      <c r="J131" s="142">
        <v>1</v>
      </c>
      <c r="K131" s="142">
        <v>3.7295774060000002</v>
      </c>
      <c r="L131" s="142">
        <v>180173.83351937501</v>
      </c>
      <c r="M131" s="142">
        <v>69608.487680197999</v>
      </c>
      <c r="N131" s="142">
        <v>0</v>
      </c>
      <c r="P131" s="142">
        <v>0</v>
      </c>
      <c r="Q131" s="142">
        <v>0</v>
      </c>
      <c r="R131" s="142">
        <v>1</v>
      </c>
      <c r="S131" s="142">
        <v>0</v>
      </c>
      <c r="T131" s="142">
        <v>249782.32119957299</v>
      </c>
      <c r="U131" s="142">
        <v>250282.58</v>
      </c>
      <c r="V131" s="142">
        <v>7783.7882380000001</v>
      </c>
      <c r="W131" s="142">
        <v>258066.368238</v>
      </c>
      <c r="X131" s="142">
        <v>249782.32119957299</v>
      </c>
      <c r="Y131" s="142">
        <v>1000.64</v>
      </c>
      <c r="Z131" s="142">
        <v>565.97</v>
      </c>
      <c r="AA131" s="94">
        <v>251348.93119957301</v>
      </c>
    </row>
    <row r="132" spans="1:27" hidden="1" x14ac:dyDescent="0.2">
      <c r="A132" s="142" t="s">
        <v>238</v>
      </c>
      <c r="B132" s="142">
        <v>170.6</v>
      </c>
      <c r="C132" s="142">
        <v>580</v>
      </c>
      <c r="D132" s="142">
        <v>4.0107157500000001</v>
      </c>
      <c r="E132" s="142">
        <v>0</v>
      </c>
      <c r="F132" s="142">
        <v>15.625</v>
      </c>
      <c r="G132" s="142">
        <v>6747.125</v>
      </c>
      <c r="H132" s="142">
        <v>471.875</v>
      </c>
      <c r="I132" s="142">
        <v>0</v>
      </c>
      <c r="J132" s="142">
        <v>0</v>
      </c>
      <c r="K132" s="142">
        <v>7.3141912439999999</v>
      </c>
      <c r="L132" s="142">
        <v>6493363.6996299801</v>
      </c>
      <c r="M132" s="142">
        <v>0</v>
      </c>
      <c r="N132" s="142">
        <v>0</v>
      </c>
      <c r="P132" s="142">
        <v>0</v>
      </c>
      <c r="Q132" s="142">
        <v>0</v>
      </c>
      <c r="R132" s="142">
        <v>1</v>
      </c>
      <c r="S132" s="142">
        <v>587.59</v>
      </c>
      <c r="T132" s="142">
        <v>6493951.28962998</v>
      </c>
      <c r="U132" s="142">
        <v>7475923.0399999898</v>
      </c>
      <c r="V132" s="142">
        <v>184655.299088</v>
      </c>
      <c r="W132" s="142">
        <v>7660578.3390879901</v>
      </c>
      <c r="X132" s="142">
        <v>6493951.28962998</v>
      </c>
      <c r="Y132" s="142">
        <v>130567.26</v>
      </c>
      <c r="Z132" s="142">
        <v>73850.91</v>
      </c>
      <c r="AA132" s="94">
        <v>6698369.4596299799</v>
      </c>
    </row>
    <row r="133" spans="1:27" hidden="1" x14ac:dyDescent="0.2">
      <c r="A133" s="142" t="s">
        <v>239</v>
      </c>
      <c r="B133" s="142">
        <v>72.183551991000002</v>
      </c>
      <c r="C133" s="142">
        <v>216</v>
      </c>
      <c r="D133" s="142">
        <v>4.7345003749999997</v>
      </c>
      <c r="E133" s="142">
        <v>0</v>
      </c>
      <c r="F133" s="142">
        <v>4</v>
      </c>
      <c r="G133" s="142">
        <v>1075.375</v>
      </c>
      <c r="H133" s="142">
        <v>110.5</v>
      </c>
      <c r="I133" s="142">
        <v>0</v>
      </c>
      <c r="J133" s="142">
        <v>0</v>
      </c>
      <c r="K133" s="142">
        <v>5.7049845799999996</v>
      </c>
      <c r="L133" s="142">
        <v>1298973.0911197399</v>
      </c>
      <c r="M133" s="142">
        <v>0</v>
      </c>
      <c r="N133" s="142">
        <v>0</v>
      </c>
      <c r="P133" s="142">
        <v>0</v>
      </c>
      <c r="Q133" s="142">
        <v>0</v>
      </c>
      <c r="R133" s="142">
        <v>1</v>
      </c>
      <c r="S133" s="142">
        <v>201</v>
      </c>
      <c r="T133" s="142">
        <v>1299174.0911197399</v>
      </c>
      <c r="U133" s="142">
        <v>1400267.93</v>
      </c>
      <c r="V133" s="142">
        <v>63712.190815000002</v>
      </c>
      <c r="W133" s="142">
        <v>1463980.120815</v>
      </c>
      <c r="X133" s="142">
        <v>1299174.0911197399</v>
      </c>
      <c r="Y133" s="142">
        <v>27875.8</v>
      </c>
      <c r="Z133" s="142">
        <v>15766.99</v>
      </c>
      <c r="AA133" s="94">
        <v>1342816.88111974</v>
      </c>
    </row>
    <row r="134" spans="1:27" hidden="1" x14ac:dyDescent="0.2">
      <c r="A134" s="142" t="s">
        <v>240</v>
      </c>
      <c r="B134" s="142">
        <v>6.3842213340000002</v>
      </c>
      <c r="C134" s="142">
        <v>123</v>
      </c>
      <c r="D134" s="142">
        <v>2.0490167499999998</v>
      </c>
      <c r="E134" s="142">
        <v>0</v>
      </c>
      <c r="F134" s="142">
        <v>8.875</v>
      </c>
      <c r="G134" s="142">
        <v>2691.75</v>
      </c>
      <c r="H134" s="142">
        <v>67.25</v>
      </c>
      <c r="I134" s="142">
        <v>0</v>
      </c>
      <c r="J134" s="142">
        <v>0</v>
      </c>
      <c r="K134" s="142">
        <v>6.126658355</v>
      </c>
      <c r="L134" s="142">
        <v>1980298.90757576</v>
      </c>
      <c r="M134" s="142">
        <v>0</v>
      </c>
      <c r="N134" s="142">
        <v>0</v>
      </c>
      <c r="P134" s="142">
        <v>0</v>
      </c>
      <c r="Q134" s="142">
        <v>0</v>
      </c>
      <c r="R134" s="142">
        <v>1</v>
      </c>
      <c r="S134" s="142">
        <v>167.5</v>
      </c>
      <c r="T134" s="142">
        <v>1980466.40757576</v>
      </c>
      <c r="U134" s="142">
        <v>2753082.86</v>
      </c>
      <c r="V134" s="142">
        <v>78462.861510000002</v>
      </c>
      <c r="W134" s="142">
        <v>2831545.7215100001</v>
      </c>
      <c r="X134" s="142">
        <v>1980466.40757576</v>
      </c>
      <c r="Y134" s="142">
        <v>40399.42</v>
      </c>
      <c r="Z134" s="142">
        <v>19364.87</v>
      </c>
      <c r="AA134" s="94">
        <v>2040230.6975757601</v>
      </c>
    </row>
    <row r="135" spans="1:27" hidden="1" x14ac:dyDescent="0.2">
      <c r="A135" s="142" t="s">
        <v>241</v>
      </c>
      <c r="B135" s="142">
        <v>37.126749404000002</v>
      </c>
      <c r="C135" s="142">
        <v>109</v>
      </c>
      <c r="D135" s="142">
        <v>3.884172</v>
      </c>
      <c r="E135" s="142">
        <v>0</v>
      </c>
      <c r="F135" s="142">
        <v>14.375</v>
      </c>
      <c r="G135" s="142">
        <v>1434.25</v>
      </c>
      <c r="H135" s="142">
        <v>78.125</v>
      </c>
      <c r="I135" s="142">
        <v>0</v>
      </c>
      <c r="J135" s="142">
        <v>0</v>
      </c>
      <c r="K135" s="142">
        <v>5.9591130129999996</v>
      </c>
      <c r="L135" s="142">
        <v>1674814.57011717</v>
      </c>
      <c r="M135" s="142">
        <v>0</v>
      </c>
      <c r="N135" s="142">
        <v>0</v>
      </c>
      <c r="P135" s="142">
        <v>0</v>
      </c>
      <c r="Q135" s="142">
        <v>0</v>
      </c>
      <c r="R135" s="142">
        <v>1</v>
      </c>
      <c r="S135" s="142">
        <v>5360</v>
      </c>
      <c r="T135" s="142">
        <v>1680174.57011717</v>
      </c>
      <c r="U135" s="142">
        <v>1397616.14</v>
      </c>
      <c r="V135" s="142">
        <v>73095.324122000005</v>
      </c>
      <c r="W135" s="142">
        <v>1470711.4641219999</v>
      </c>
      <c r="X135" s="142">
        <v>1470711.4641219999</v>
      </c>
      <c r="Y135" s="142">
        <v>23386.52</v>
      </c>
      <c r="Z135" s="142">
        <v>11810.53</v>
      </c>
      <c r="AA135" s="94">
        <v>1505908.514122</v>
      </c>
    </row>
    <row r="136" spans="1:27" hidden="1" x14ac:dyDescent="0.2">
      <c r="A136" s="142" t="s">
        <v>242</v>
      </c>
      <c r="B136" s="142">
        <v>197.961052306</v>
      </c>
      <c r="C136" s="142">
        <v>464</v>
      </c>
      <c r="D136" s="142">
        <v>8.5016696249999999</v>
      </c>
      <c r="E136" s="142">
        <v>0</v>
      </c>
      <c r="F136" s="142">
        <v>3</v>
      </c>
      <c r="G136" s="142">
        <v>597</v>
      </c>
      <c r="H136" s="142">
        <v>30</v>
      </c>
      <c r="I136" s="142">
        <v>0</v>
      </c>
      <c r="J136" s="142">
        <v>0</v>
      </c>
      <c r="K136" s="142">
        <v>5.3295505170000004</v>
      </c>
      <c r="L136" s="142">
        <v>892382.84383038804</v>
      </c>
      <c r="M136" s="142">
        <v>0</v>
      </c>
      <c r="N136" s="142">
        <v>0</v>
      </c>
      <c r="P136" s="142">
        <v>0</v>
      </c>
      <c r="Q136" s="142">
        <v>0</v>
      </c>
      <c r="R136" s="142">
        <v>1</v>
      </c>
      <c r="S136" s="142">
        <v>0</v>
      </c>
      <c r="T136" s="142">
        <v>892382.84383038804</v>
      </c>
      <c r="U136" s="142">
        <v>793777.59</v>
      </c>
      <c r="V136" s="142">
        <v>24845.238567</v>
      </c>
      <c r="W136" s="142">
        <v>818622.82856699999</v>
      </c>
      <c r="X136" s="142">
        <v>818622.82856699999</v>
      </c>
      <c r="Y136" s="142">
        <v>15778.31</v>
      </c>
      <c r="Z136" s="142">
        <v>8924.4599999999991</v>
      </c>
      <c r="AA136" s="94">
        <v>843325.59856700001</v>
      </c>
    </row>
    <row r="137" spans="1:27" hidden="1" x14ac:dyDescent="0.2">
      <c r="A137" s="142" t="s">
        <v>243</v>
      </c>
      <c r="B137" s="142">
        <v>26.073113502000002</v>
      </c>
      <c r="C137" s="142">
        <v>52</v>
      </c>
      <c r="D137" s="142">
        <v>5.7902606250000002</v>
      </c>
      <c r="E137" s="142">
        <v>0</v>
      </c>
      <c r="F137" s="142">
        <v>3</v>
      </c>
      <c r="G137" s="142">
        <v>101.25</v>
      </c>
      <c r="H137" s="142">
        <v>0</v>
      </c>
      <c r="I137" s="142">
        <v>1</v>
      </c>
      <c r="J137" s="142">
        <v>0</v>
      </c>
      <c r="K137" s="142">
        <v>3.567353856</v>
      </c>
      <c r="L137" s="142">
        <v>153193.001947196</v>
      </c>
      <c r="M137" s="142">
        <v>0</v>
      </c>
      <c r="N137" s="142">
        <v>0</v>
      </c>
      <c r="P137" s="142">
        <v>0</v>
      </c>
      <c r="Q137" s="142">
        <v>0</v>
      </c>
      <c r="R137" s="142">
        <v>1</v>
      </c>
      <c r="S137" s="142">
        <v>0</v>
      </c>
      <c r="T137" s="142">
        <v>153193.001947196</v>
      </c>
      <c r="U137" s="142">
        <v>128170.33</v>
      </c>
      <c r="V137" s="142">
        <v>5434.4219919999996</v>
      </c>
      <c r="W137" s="142">
        <v>133604.751992</v>
      </c>
      <c r="X137" s="142">
        <v>133604.751992</v>
      </c>
      <c r="Y137" s="142">
        <v>1807.29</v>
      </c>
      <c r="Z137" s="142">
        <v>1022.23</v>
      </c>
      <c r="AA137" s="94">
        <v>136434.27199199999</v>
      </c>
    </row>
    <row r="138" spans="1:27" hidden="1" x14ac:dyDescent="0.2">
      <c r="A138" s="142" t="s">
        <v>244</v>
      </c>
      <c r="B138" s="142">
        <v>81.985678918999994</v>
      </c>
      <c r="C138" s="142">
        <v>356</v>
      </c>
      <c r="D138" s="142">
        <v>4.2139416250000004</v>
      </c>
      <c r="E138" s="142">
        <v>0</v>
      </c>
      <c r="F138" s="142">
        <v>15.75</v>
      </c>
      <c r="G138" s="142">
        <v>4070.5</v>
      </c>
      <c r="H138" s="142">
        <v>284.375</v>
      </c>
      <c r="I138" s="142">
        <v>0</v>
      </c>
      <c r="J138" s="142">
        <v>0</v>
      </c>
      <c r="K138" s="142">
        <v>6.8811784999999999</v>
      </c>
      <c r="L138" s="142">
        <v>4211285.4842523402</v>
      </c>
      <c r="M138" s="142">
        <v>0</v>
      </c>
      <c r="N138" s="142">
        <v>0</v>
      </c>
      <c r="P138" s="142">
        <v>0</v>
      </c>
      <c r="Q138" s="142">
        <v>0</v>
      </c>
      <c r="R138" s="142">
        <v>1</v>
      </c>
      <c r="S138" s="142">
        <v>3350</v>
      </c>
      <c r="T138" s="142">
        <v>4214635.4842523402</v>
      </c>
      <c r="U138" s="142">
        <v>5125384.6399999997</v>
      </c>
      <c r="V138" s="142">
        <v>183488.770112</v>
      </c>
      <c r="W138" s="142">
        <v>5308873.4101120001</v>
      </c>
      <c r="X138" s="142">
        <v>4214635.4842523402</v>
      </c>
      <c r="Y138" s="142">
        <v>82080.08</v>
      </c>
      <c r="Z138" s="142">
        <v>39343.89</v>
      </c>
      <c r="AA138" s="94">
        <v>4336059.4542523399</v>
      </c>
    </row>
    <row r="139" spans="1:27" hidden="1" x14ac:dyDescent="0.2">
      <c r="A139" s="142" t="s">
        <v>245</v>
      </c>
      <c r="B139" s="142">
        <v>222.113350508</v>
      </c>
      <c r="C139" s="142">
        <v>448</v>
      </c>
      <c r="D139" s="142">
        <v>3.8983611250000001</v>
      </c>
      <c r="E139" s="142">
        <v>0</v>
      </c>
      <c r="F139" s="142">
        <v>3</v>
      </c>
      <c r="G139" s="142">
        <v>731.75</v>
      </c>
      <c r="H139" s="142">
        <v>48.75</v>
      </c>
      <c r="I139" s="142">
        <v>0</v>
      </c>
      <c r="J139" s="142">
        <v>0</v>
      </c>
      <c r="K139" s="142">
        <v>5.3875680289999996</v>
      </c>
      <c r="L139" s="142">
        <v>945688.04277635203</v>
      </c>
      <c r="M139" s="142">
        <v>0</v>
      </c>
      <c r="N139" s="142">
        <v>0</v>
      </c>
      <c r="P139" s="142">
        <v>0</v>
      </c>
      <c r="Q139" s="142">
        <v>0</v>
      </c>
      <c r="R139" s="142">
        <v>1</v>
      </c>
      <c r="S139" s="142">
        <v>201</v>
      </c>
      <c r="T139" s="142">
        <v>945889.04277635203</v>
      </c>
      <c r="U139" s="142">
        <v>547641.39</v>
      </c>
      <c r="V139" s="142">
        <v>14019.619584</v>
      </c>
      <c r="W139" s="142">
        <v>561661.00958399998</v>
      </c>
      <c r="X139" s="142">
        <v>561661.00958399998</v>
      </c>
      <c r="Y139" s="142">
        <v>8903.98</v>
      </c>
      <c r="Z139" s="142">
        <v>5036.2299999999996</v>
      </c>
      <c r="AA139" s="94">
        <v>575601.21958399995</v>
      </c>
    </row>
    <row r="140" spans="1:27" hidden="1" x14ac:dyDescent="0.2">
      <c r="A140" s="142" t="s">
        <v>246</v>
      </c>
      <c r="B140" s="142">
        <v>147.36952517200001</v>
      </c>
      <c r="C140" s="142">
        <v>319</v>
      </c>
      <c r="D140" s="142">
        <v>5.3893107499999999</v>
      </c>
      <c r="E140" s="142">
        <v>0</v>
      </c>
      <c r="F140" s="142">
        <v>2.375</v>
      </c>
      <c r="G140" s="142">
        <v>280.75</v>
      </c>
      <c r="H140" s="142">
        <v>18.5</v>
      </c>
      <c r="I140" s="142">
        <v>0</v>
      </c>
      <c r="J140" s="142">
        <v>0</v>
      </c>
      <c r="K140" s="142">
        <v>4.6492062120000002</v>
      </c>
      <c r="L140" s="142">
        <v>451940.68045099499</v>
      </c>
      <c r="M140" s="142">
        <v>0</v>
      </c>
      <c r="N140" s="142">
        <v>0</v>
      </c>
      <c r="P140" s="142">
        <v>0</v>
      </c>
      <c r="Q140" s="142">
        <v>0</v>
      </c>
      <c r="R140" s="142">
        <v>1</v>
      </c>
      <c r="S140" s="142">
        <v>20167</v>
      </c>
      <c r="T140" s="142">
        <v>472107.68045099499</v>
      </c>
      <c r="U140" s="142">
        <v>365350.04</v>
      </c>
      <c r="V140" s="142">
        <v>4968.7605439999998</v>
      </c>
      <c r="W140" s="142">
        <v>370318.800544</v>
      </c>
      <c r="X140" s="142">
        <v>370318.800544</v>
      </c>
      <c r="Y140" s="142">
        <v>6472.18</v>
      </c>
      <c r="Z140" s="142">
        <v>3660.77</v>
      </c>
      <c r="AA140" s="94">
        <v>380451.75054400001</v>
      </c>
    </row>
    <row r="141" spans="1:27" hidden="1" x14ac:dyDescent="0.2">
      <c r="A141" s="142" t="s">
        <v>247</v>
      </c>
      <c r="B141" s="142">
        <v>425.27987652399997</v>
      </c>
      <c r="C141" s="142">
        <v>755</v>
      </c>
      <c r="D141" s="142">
        <v>4.8892552499999997</v>
      </c>
      <c r="E141" s="142">
        <v>0</v>
      </c>
      <c r="F141" s="142">
        <v>16</v>
      </c>
      <c r="G141" s="142">
        <v>5072.5</v>
      </c>
      <c r="H141" s="142">
        <v>296</v>
      </c>
      <c r="I141" s="142">
        <v>0</v>
      </c>
      <c r="J141" s="142">
        <v>0</v>
      </c>
      <c r="K141" s="142">
        <v>7.1589755610000001</v>
      </c>
      <c r="L141" s="142">
        <v>5559815.9386683097</v>
      </c>
      <c r="M141" s="142">
        <v>0</v>
      </c>
      <c r="N141" s="142">
        <v>0</v>
      </c>
      <c r="P141" s="142">
        <v>0</v>
      </c>
      <c r="Q141" s="142">
        <v>0</v>
      </c>
      <c r="R141" s="142">
        <v>1</v>
      </c>
      <c r="S141" s="142">
        <v>21225.599999999999</v>
      </c>
      <c r="T141" s="142">
        <v>5581041.5386683103</v>
      </c>
      <c r="U141" s="142">
        <v>5308214.21</v>
      </c>
      <c r="V141" s="142">
        <v>212328.56839999999</v>
      </c>
      <c r="W141" s="142">
        <v>5520542.7784000002</v>
      </c>
      <c r="X141" s="142">
        <v>5520542.7784000002</v>
      </c>
      <c r="Y141" s="142">
        <v>82371.27</v>
      </c>
      <c r="Z141" s="142">
        <v>46590.5</v>
      </c>
      <c r="AA141" s="94">
        <v>5649504.5483999997</v>
      </c>
    </row>
    <row r="142" spans="1:27" hidden="1" x14ac:dyDescent="0.2">
      <c r="A142" s="142" t="s">
        <v>248</v>
      </c>
      <c r="B142" s="142">
        <v>174.18661708499999</v>
      </c>
      <c r="C142" s="142">
        <v>511</v>
      </c>
      <c r="D142" s="142">
        <v>5.8644751250000002</v>
      </c>
      <c r="E142" s="142">
        <v>0</v>
      </c>
      <c r="F142" s="142">
        <v>4.125</v>
      </c>
      <c r="G142" s="142">
        <v>467.125</v>
      </c>
      <c r="H142" s="142">
        <v>19.5</v>
      </c>
      <c r="I142" s="142">
        <v>0</v>
      </c>
      <c r="J142" s="142">
        <v>0</v>
      </c>
      <c r="K142" s="142">
        <v>5.0512861500000001</v>
      </c>
      <c r="L142" s="142">
        <v>675620.056384166</v>
      </c>
      <c r="M142" s="142">
        <v>0</v>
      </c>
      <c r="N142" s="142">
        <v>0</v>
      </c>
      <c r="P142" s="142">
        <v>0</v>
      </c>
      <c r="Q142" s="142">
        <v>0</v>
      </c>
      <c r="R142" s="142">
        <v>1</v>
      </c>
      <c r="S142" s="142">
        <v>3350</v>
      </c>
      <c r="T142" s="142">
        <v>678970.056384166</v>
      </c>
      <c r="U142" s="142">
        <v>582313.17000000004</v>
      </c>
      <c r="V142" s="142">
        <v>18692.252756999998</v>
      </c>
      <c r="W142" s="142">
        <v>601005.42275699996</v>
      </c>
      <c r="X142" s="142">
        <v>601005.42275699996</v>
      </c>
      <c r="Y142" s="142">
        <v>10872.13</v>
      </c>
      <c r="Z142" s="142">
        <v>6149.45</v>
      </c>
      <c r="AA142" s="94">
        <v>618027.00275700004</v>
      </c>
    </row>
    <row r="143" spans="1:27" hidden="1" x14ac:dyDescent="0.2">
      <c r="A143" s="142" t="s">
        <v>249</v>
      </c>
      <c r="B143" s="142">
        <v>1280.1849033799999</v>
      </c>
      <c r="C143" s="142">
        <v>2730</v>
      </c>
      <c r="D143" s="142">
        <v>7.6116263750000002</v>
      </c>
      <c r="E143" s="142">
        <v>0</v>
      </c>
      <c r="F143" s="142">
        <v>3</v>
      </c>
      <c r="G143" s="142">
        <v>766.875</v>
      </c>
      <c r="H143" s="142">
        <v>22.25</v>
      </c>
      <c r="I143" s="142">
        <v>0</v>
      </c>
      <c r="J143" s="142">
        <v>0</v>
      </c>
      <c r="K143" s="142">
        <v>5.5570139650000003</v>
      </c>
      <c r="L143" s="142">
        <v>1120307.7301221599</v>
      </c>
      <c r="M143" s="142">
        <v>0</v>
      </c>
      <c r="N143" s="142">
        <v>0</v>
      </c>
      <c r="P143" s="142">
        <v>0</v>
      </c>
      <c r="Q143" s="142">
        <v>0</v>
      </c>
      <c r="R143" s="142">
        <v>1</v>
      </c>
      <c r="S143" s="142">
        <v>4020</v>
      </c>
      <c r="T143" s="142">
        <v>1124327.7301221599</v>
      </c>
      <c r="U143" s="142">
        <v>937684.32</v>
      </c>
      <c r="V143" s="142">
        <v>50541.184847999997</v>
      </c>
      <c r="W143" s="142">
        <v>988225.50484800001</v>
      </c>
      <c r="X143" s="142">
        <v>988225.50484800001</v>
      </c>
      <c r="Y143" s="142">
        <v>15238.95</v>
      </c>
      <c r="Z143" s="142">
        <v>8619.4</v>
      </c>
      <c r="AA143" s="94">
        <v>1012083.854848</v>
      </c>
    </row>
    <row r="144" spans="1:27" hidden="1" x14ac:dyDescent="0.2">
      <c r="A144" s="142" t="s">
        <v>250</v>
      </c>
      <c r="B144" s="142">
        <v>358.79460256499999</v>
      </c>
      <c r="C144" s="142">
        <v>685</v>
      </c>
      <c r="D144" s="142">
        <v>6.9120125000000003</v>
      </c>
      <c r="E144" s="142">
        <v>0</v>
      </c>
      <c r="F144" s="142">
        <v>7.875</v>
      </c>
      <c r="G144" s="142">
        <v>1675.875</v>
      </c>
      <c r="H144" s="142">
        <v>96.875</v>
      </c>
      <c r="I144" s="142">
        <v>0</v>
      </c>
      <c r="J144" s="142">
        <v>0</v>
      </c>
      <c r="K144" s="142">
        <v>6.2148013090000003</v>
      </c>
      <c r="L144" s="142">
        <v>2162772.0415055002</v>
      </c>
      <c r="M144" s="142">
        <v>0</v>
      </c>
      <c r="N144" s="142">
        <v>0</v>
      </c>
      <c r="P144" s="142">
        <v>0</v>
      </c>
      <c r="Q144" s="142">
        <v>0</v>
      </c>
      <c r="R144" s="142">
        <v>1</v>
      </c>
      <c r="S144" s="142">
        <v>21611.52</v>
      </c>
      <c r="T144" s="142">
        <v>2184383.5615055002</v>
      </c>
      <c r="U144" s="142">
        <v>2653538.21</v>
      </c>
      <c r="V144" s="142">
        <v>97119.498485999997</v>
      </c>
      <c r="W144" s="142">
        <v>2750657.7084860001</v>
      </c>
      <c r="X144" s="142">
        <v>2184383.5615055002</v>
      </c>
      <c r="Y144" s="142">
        <v>44676.07</v>
      </c>
      <c r="Z144" s="142">
        <v>23839.15</v>
      </c>
      <c r="AA144" s="94">
        <v>2252898.7815055</v>
      </c>
    </row>
    <row r="145" spans="1:27" hidden="1" x14ac:dyDescent="0.2">
      <c r="A145" s="142" t="s">
        <v>251</v>
      </c>
      <c r="B145" s="142">
        <v>6.5942952149999998</v>
      </c>
      <c r="C145" s="142">
        <v>17</v>
      </c>
      <c r="D145" s="142">
        <v>4.2199593750000002</v>
      </c>
      <c r="E145" s="142">
        <v>0</v>
      </c>
      <c r="F145" s="142">
        <v>1</v>
      </c>
      <c r="G145" s="142">
        <v>71.75</v>
      </c>
      <c r="H145" s="142">
        <v>0</v>
      </c>
      <c r="I145" s="142">
        <v>0</v>
      </c>
      <c r="J145" s="142">
        <v>1</v>
      </c>
      <c r="K145" s="142">
        <v>2.9670281470000002</v>
      </c>
      <c r="L145" s="142">
        <v>84046.722763416998</v>
      </c>
      <c r="M145" s="142">
        <v>0</v>
      </c>
      <c r="N145" s="142">
        <v>0</v>
      </c>
      <c r="P145" s="142">
        <v>0</v>
      </c>
      <c r="Q145" s="142">
        <v>0</v>
      </c>
      <c r="R145" s="142">
        <v>1</v>
      </c>
      <c r="S145" s="142">
        <v>0</v>
      </c>
      <c r="T145" s="142">
        <v>84046.722763416998</v>
      </c>
      <c r="U145" s="142">
        <v>74271.960000000006</v>
      </c>
      <c r="V145" s="142">
        <v>3490.7821199999998</v>
      </c>
      <c r="W145" s="142">
        <v>77762.742119999995</v>
      </c>
      <c r="X145" s="142">
        <v>77762.742119999995</v>
      </c>
      <c r="Y145" s="142">
        <v>1587.24</v>
      </c>
      <c r="Z145" s="142">
        <v>846.95</v>
      </c>
      <c r="AA145" s="94">
        <v>80196.932119999998</v>
      </c>
    </row>
    <row r="146" spans="1:27" hidden="1" x14ac:dyDescent="0.2">
      <c r="A146" s="142" t="s">
        <v>252</v>
      </c>
      <c r="B146" s="142">
        <v>91.7</v>
      </c>
      <c r="C146" s="142">
        <v>330</v>
      </c>
      <c r="D146" s="142">
        <v>2.7421442499999999</v>
      </c>
      <c r="E146" s="142">
        <v>0</v>
      </c>
      <c r="F146" s="142">
        <v>20.375</v>
      </c>
      <c r="G146" s="142">
        <v>3789.125</v>
      </c>
      <c r="H146" s="142">
        <v>709</v>
      </c>
      <c r="I146" s="142">
        <v>0</v>
      </c>
      <c r="J146" s="142">
        <v>0</v>
      </c>
      <c r="K146" s="142">
        <v>6.9610324989999999</v>
      </c>
      <c r="L146" s="142">
        <v>4561365.0905851703</v>
      </c>
      <c r="M146" s="142">
        <v>0</v>
      </c>
      <c r="N146" s="142">
        <v>0</v>
      </c>
      <c r="P146" s="142">
        <v>0</v>
      </c>
      <c r="Q146" s="142">
        <v>0</v>
      </c>
      <c r="R146" s="142">
        <v>1</v>
      </c>
      <c r="S146" s="142">
        <v>0</v>
      </c>
      <c r="T146" s="142">
        <v>4561365.0905851703</v>
      </c>
      <c r="U146" s="142">
        <v>5169838.9400000004</v>
      </c>
      <c r="V146" s="142">
        <v>143204.538638</v>
      </c>
      <c r="W146" s="142">
        <v>5313043.4786379999</v>
      </c>
      <c r="X146" s="142">
        <v>4561365.0905851703</v>
      </c>
      <c r="Y146" s="142">
        <v>88281.68</v>
      </c>
      <c r="Z146" s="142">
        <v>44583.5</v>
      </c>
      <c r="AA146" s="94">
        <v>4694230.27058517</v>
      </c>
    </row>
    <row r="147" spans="1:27" hidden="1" x14ac:dyDescent="0.2">
      <c r="A147" s="142" t="s">
        <v>253</v>
      </c>
      <c r="B147" s="142">
        <v>27.475587203</v>
      </c>
      <c r="C147" s="142">
        <v>292</v>
      </c>
      <c r="D147" s="142">
        <v>2.739563</v>
      </c>
      <c r="E147" s="142">
        <v>0</v>
      </c>
      <c r="F147" s="142">
        <v>45.375</v>
      </c>
      <c r="G147" s="142">
        <v>10141.625</v>
      </c>
      <c r="H147" s="142">
        <v>866</v>
      </c>
      <c r="I147" s="142">
        <v>0</v>
      </c>
      <c r="J147" s="142">
        <v>0</v>
      </c>
      <c r="K147" s="142">
        <v>7.9626646809999997</v>
      </c>
      <c r="L147" s="142">
        <v>12419329.913288901</v>
      </c>
      <c r="M147" s="142">
        <v>0</v>
      </c>
      <c r="N147" s="142">
        <v>0</v>
      </c>
      <c r="P147" s="142">
        <v>0</v>
      </c>
      <c r="Q147" s="142">
        <v>0</v>
      </c>
      <c r="R147" s="142">
        <v>1</v>
      </c>
      <c r="S147" s="142">
        <v>19657.8</v>
      </c>
      <c r="T147" s="142">
        <v>12438987.7132889</v>
      </c>
      <c r="U147" s="142">
        <v>12543708.42</v>
      </c>
      <c r="V147" s="142">
        <v>534361.97869200003</v>
      </c>
      <c r="W147" s="142">
        <v>13078070.398692001</v>
      </c>
      <c r="X147" s="142">
        <v>12438987.7132889</v>
      </c>
      <c r="Y147" s="142">
        <v>219077.45</v>
      </c>
      <c r="Z147" s="142">
        <v>105011.59</v>
      </c>
      <c r="AA147" s="94">
        <v>12763076.7532889</v>
      </c>
    </row>
    <row r="148" spans="1:27" hidden="1" x14ac:dyDescent="0.2">
      <c r="A148" s="142" t="s">
        <v>254</v>
      </c>
      <c r="B148" s="142">
        <v>243.690018135</v>
      </c>
      <c r="C148" s="142">
        <v>486</v>
      </c>
      <c r="D148" s="142">
        <v>6.9925107500000001</v>
      </c>
      <c r="E148" s="142">
        <v>0</v>
      </c>
      <c r="F148" s="142">
        <v>3</v>
      </c>
      <c r="G148" s="142">
        <v>972.125</v>
      </c>
      <c r="H148" s="142">
        <v>15.5</v>
      </c>
      <c r="I148" s="142">
        <v>0</v>
      </c>
      <c r="J148" s="142">
        <v>0</v>
      </c>
      <c r="K148" s="142">
        <v>5.5637502550000004</v>
      </c>
      <c r="L148" s="142">
        <v>1127879.92375037</v>
      </c>
      <c r="M148" s="142">
        <v>0</v>
      </c>
      <c r="N148" s="142">
        <v>0</v>
      </c>
      <c r="P148" s="142">
        <v>0</v>
      </c>
      <c r="Q148" s="142">
        <v>0</v>
      </c>
      <c r="R148" s="142">
        <v>1</v>
      </c>
      <c r="S148" s="142">
        <v>1005</v>
      </c>
      <c r="T148" s="142">
        <v>1128884.92375037</v>
      </c>
      <c r="U148" s="142">
        <v>1122614.43</v>
      </c>
      <c r="V148" s="142">
        <v>53436.446867999999</v>
      </c>
      <c r="W148" s="142">
        <v>1176050.876868</v>
      </c>
      <c r="X148" s="142">
        <v>1128884.92375037</v>
      </c>
      <c r="Y148" s="142">
        <v>17323.02</v>
      </c>
      <c r="Z148" s="142">
        <v>9798.17</v>
      </c>
      <c r="AA148" s="94">
        <v>1156006.11375037</v>
      </c>
    </row>
    <row r="149" spans="1:27" hidden="1" x14ac:dyDescent="0.2">
      <c r="A149" s="142" t="s">
        <v>255</v>
      </c>
      <c r="B149" s="142">
        <v>31.8</v>
      </c>
      <c r="C149" s="142">
        <v>82</v>
      </c>
      <c r="D149" s="142">
        <v>3.3164562499999999</v>
      </c>
      <c r="E149" s="142">
        <v>0</v>
      </c>
      <c r="F149" s="142">
        <v>5</v>
      </c>
      <c r="G149" s="142">
        <v>372</v>
      </c>
      <c r="H149" s="142">
        <v>18.25</v>
      </c>
      <c r="I149" s="142">
        <v>0</v>
      </c>
      <c r="J149" s="142">
        <v>0</v>
      </c>
      <c r="K149" s="142">
        <v>4.7247197500000002</v>
      </c>
      <c r="L149" s="142">
        <v>487389.92523551203</v>
      </c>
      <c r="M149" s="142">
        <v>0</v>
      </c>
      <c r="N149" s="142">
        <v>0</v>
      </c>
      <c r="P149" s="142">
        <v>0</v>
      </c>
      <c r="Q149" s="142">
        <v>0</v>
      </c>
      <c r="R149" s="142">
        <v>1</v>
      </c>
      <c r="S149" s="142">
        <v>24247.3</v>
      </c>
      <c r="T149" s="142">
        <v>511637.22523551201</v>
      </c>
      <c r="U149" s="142">
        <v>395320.01</v>
      </c>
      <c r="V149" s="142">
        <v>13757.136348</v>
      </c>
      <c r="W149" s="142">
        <v>409077.14634799998</v>
      </c>
      <c r="X149" s="142">
        <v>409077.14634799998</v>
      </c>
      <c r="Y149" s="142">
        <v>7096.69</v>
      </c>
      <c r="Z149" s="142">
        <v>4014</v>
      </c>
      <c r="AA149" s="94">
        <v>420187.83634799998</v>
      </c>
    </row>
    <row r="150" spans="1:27" hidden="1" x14ac:dyDescent="0.2">
      <c r="A150" s="142" t="s">
        <v>256</v>
      </c>
      <c r="B150" s="142">
        <v>254.89368356099999</v>
      </c>
      <c r="C150" s="142">
        <v>582</v>
      </c>
      <c r="D150" s="142">
        <v>6.3389453749999998</v>
      </c>
      <c r="E150" s="142">
        <v>0</v>
      </c>
      <c r="F150" s="142">
        <v>2</v>
      </c>
      <c r="G150" s="142">
        <v>281.25</v>
      </c>
      <c r="H150" s="142">
        <v>0</v>
      </c>
      <c r="I150" s="142">
        <v>0</v>
      </c>
      <c r="J150" s="142">
        <v>0</v>
      </c>
      <c r="K150" s="142">
        <v>4.3982696030000001</v>
      </c>
      <c r="L150" s="142">
        <v>351642.25030717399</v>
      </c>
      <c r="M150" s="142">
        <v>0</v>
      </c>
      <c r="N150" s="142">
        <v>0</v>
      </c>
      <c r="P150" s="142">
        <v>0</v>
      </c>
      <c r="Q150" s="142">
        <v>0</v>
      </c>
      <c r="R150" s="142">
        <v>1</v>
      </c>
      <c r="S150" s="142">
        <v>0</v>
      </c>
      <c r="T150" s="142">
        <v>351642.25030717399</v>
      </c>
      <c r="U150" s="142">
        <v>368514.01</v>
      </c>
      <c r="V150" s="142">
        <v>6964.9147890000004</v>
      </c>
      <c r="W150" s="142">
        <v>375478.92478900001</v>
      </c>
      <c r="X150" s="142">
        <v>351642.25030717399</v>
      </c>
      <c r="Y150" s="142">
        <v>6394.12</v>
      </c>
      <c r="Z150" s="142">
        <v>3616.61</v>
      </c>
      <c r="AA150" s="94">
        <v>361652.98030717397</v>
      </c>
    </row>
    <row r="151" spans="1:27" hidden="1" x14ac:dyDescent="0.2">
      <c r="A151" s="142" t="s">
        <v>257</v>
      </c>
      <c r="B151" s="142">
        <v>401.92337483300003</v>
      </c>
      <c r="C151" s="142">
        <v>769</v>
      </c>
      <c r="D151" s="142">
        <v>2.6446567499999998</v>
      </c>
      <c r="E151" s="142">
        <v>0</v>
      </c>
      <c r="F151" s="142">
        <v>1</v>
      </c>
      <c r="G151" s="142">
        <v>172.625</v>
      </c>
      <c r="H151" s="142">
        <v>4.5</v>
      </c>
      <c r="I151" s="142">
        <v>1</v>
      </c>
      <c r="J151" s="142">
        <v>0</v>
      </c>
      <c r="K151" s="142">
        <v>4.1468132649999996</v>
      </c>
      <c r="L151" s="142">
        <v>273460.718422912</v>
      </c>
      <c r="M151" s="142">
        <v>0</v>
      </c>
      <c r="N151" s="142">
        <v>0</v>
      </c>
      <c r="P151" s="142">
        <v>0</v>
      </c>
      <c r="Q151" s="142">
        <v>0</v>
      </c>
      <c r="R151" s="142">
        <v>1</v>
      </c>
      <c r="S151" s="142">
        <v>0</v>
      </c>
      <c r="T151" s="142">
        <v>273460.718422912</v>
      </c>
      <c r="U151" s="142">
        <v>191535.55</v>
      </c>
      <c r="V151" s="142">
        <v>13120.185175000001</v>
      </c>
      <c r="W151" s="142">
        <v>204655.73517500001</v>
      </c>
      <c r="X151" s="142">
        <v>204655.73517500001</v>
      </c>
      <c r="Y151" s="142">
        <v>3780.17</v>
      </c>
      <c r="Z151" s="142">
        <v>2138.12</v>
      </c>
      <c r="AA151" s="94">
        <v>210574.02517499999</v>
      </c>
    </row>
    <row r="152" spans="1:27" hidden="1" x14ac:dyDescent="0.2">
      <c r="A152" s="142" t="s">
        <v>258</v>
      </c>
      <c r="B152" s="142">
        <v>200.549763308</v>
      </c>
      <c r="C152" s="142">
        <v>503</v>
      </c>
      <c r="D152" s="142">
        <v>9.3300946249999992</v>
      </c>
      <c r="E152" s="142">
        <v>0</v>
      </c>
      <c r="F152" s="142">
        <v>3</v>
      </c>
      <c r="G152" s="142">
        <v>685.375</v>
      </c>
      <c r="H152" s="142">
        <v>0</v>
      </c>
      <c r="I152" s="142">
        <v>0</v>
      </c>
      <c r="J152" s="142">
        <v>0</v>
      </c>
      <c r="K152" s="142">
        <v>5.0929341849999998</v>
      </c>
      <c r="L152" s="142">
        <v>704352.47554984002</v>
      </c>
      <c r="M152" s="142">
        <v>0</v>
      </c>
      <c r="N152" s="142">
        <v>0</v>
      </c>
      <c r="P152" s="142">
        <v>0</v>
      </c>
      <c r="Q152" s="142">
        <v>0</v>
      </c>
      <c r="R152" s="142">
        <v>1</v>
      </c>
      <c r="S152" s="142">
        <v>0</v>
      </c>
      <c r="T152" s="142">
        <v>704352.47554984002</v>
      </c>
      <c r="U152" s="142">
        <v>978918.16</v>
      </c>
      <c r="V152" s="142">
        <v>21536.199519999998</v>
      </c>
      <c r="W152" s="142">
        <v>1000454.3595200001</v>
      </c>
      <c r="X152" s="142">
        <v>704352.47554984002</v>
      </c>
      <c r="Y152" s="142">
        <v>19943.810000000001</v>
      </c>
      <c r="Z152" s="142">
        <v>0</v>
      </c>
      <c r="AA152" s="94">
        <v>724296.28554983996</v>
      </c>
    </row>
    <row r="153" spans="1:27" hidden="1" x14ac:dyDescent="0.2">
      <c r="A153" s="142" t="s">
        <v>259</v>
      </c>
      <c r="B153" s="142">
        <v>71.378840304999997</v>
      </c>
      <c r="C153" s="142">
        <v>204</v>
      </c>
      <c r="D153" s="142">
        <v>4.6841477500000002</v>
      </c>
      <c r="E153" s="142">
        <v>0</v>
      </c>
      <c r="F153" s="142">
        <v>4</v>
      </c>
      <c r="G153" s="142">
        <v>1158.75</v>
      </c>
      <c r="H153" s="142">
        <v>49.25</v>
      </c>
      <c r="I153" s="142">
        <v>0</v>
      </c>
      <c r="J153" s="142">
        <v>0</v>
      </c>
      <c r="K153" s="142">
        <v>5.6710391610000004</v>
      </c>
      <c r="L153" s="142">
        <v>1255618.9063047101</v>
      </c>
      <c r="M153" s="142">
        <v>0</v>
      </c>
      <c r="N153" s="142">
        <v>0</v>
      </c>
      <c r="P153" s="142">
        <v>0</v>
      </c>
      <c r="Q153" s="142">
        <v>0</v>
      </c>
      <c r="R153" s="142">
        <v>1</v>
      </c>
      <c r="S153" s="142">
        <v>0</v>
      </c>
      <c r="T153" s="142">
        <v>1255618.9063047101</v>
      </c>
      <c r="U153" s="142">
        <v>1255833.99</v>
      </c>
      <c r="V153" s="142">
        <v>35916.852114000001</v>
      </c>
      <c r="W153" s="142">
        <v>1291750.8421140001</v>
      </c>
      <c r="X153" s="142">
        <v>1255618.9063047101</v>
      </c>
      <c r="Y153" s="142">
        <v>32258.82</v>
      </c>
      <c r="Z153" s="142">
        <v>0</v>
      </c>
      <c r="AA153" s="94">
        <v>1287877.7263047099</v>
      </c>
    </row>
    <row r="154" spans="1:27" hidden="1" x14ac:dyDescent="0.2">
      <c r="A154" s="142" t="s">
        <v>260</v>
      </c>
      <c r="B154" s="142">
        <v>72.351763449000003</v>
      </c>
      <c r="C154" s="142">
        <v>166</v>
      </c>
      <c r="D154" s="142">
        <v>3.2236313750000001</v>
      </c>
      <c r="E154" s="142">
        <v>0</v>
      </c>
      <c r="F154" s="142">
        <v>5.625</v>
      </c>
      <c r="G154" s="142">
        <v>1910.5</v>
      </c>
      <c r="H154" s="142">
        <v>132.5</v>
      </c>
      <c r="I154" s="142">
        <v>0</v>
      </c>
      <c r="J154" s="142">
        <v>0</v>
      </c>
      <c r="K154" s="142">
        <v>6.095110665</v>
      </c>
      <c r="L154" s="142">
        <v>1918800.22350196</v>
      </c>
      <c r="M154" s="142">
        <v>0</v>
      </c>
      <c r="N154" s="142">
        <v>0</v>
      </c>
      <c r="P154" s="142">
        <v>0</v>
      </c>
      <c r="Q154" s="142">
        <v>0</v>
      </c>
      <c r="R154" s="142">
        <v>1</v>
      </c>
      <c r="S154" s="142">
        <v>30150</v>
      </c>
      <c r="T154" s="142">
        <v>1948950.22350196</v>
      </c>
      <c r="U154" s="142">
        <v>1735872.2</v>
      </c>
      <c r="V154" s="142">
        <v>36800.490640000004</v>
      </c>
      <c r="W154" s="142">
        <v>1772672.6906399999</v>
      </c>
      <c r="X154" s="142">
        <v>1772672.6906399999</v>
      </c>
      <c r="Y154" s="142">
        <v>26669.74</v>
      </c>
      <c r="Z154" s="142">
        <v>14230.97</v>
      </c>
      <c r="AA154" s="94">
        <v>1813573.4006399999</v>
      </c>
    </row>
    <row r="155" spans="1:27" hidden="1" x14ac:dyDescent="0.2">
      <c r="A155" s="142" t="s">
        <v>261</v>
      </c>
      <c r="B155" s="142">
        <v>97.955792677999995</v>
      </c>
      <c r="C155" s="142">
        <v>296</v>
      </c>
      <c r="D155" s="142">
        <v>5.2172468749999998</v>
      </c>
      <c r="E155" s="142">
        <v>0</v>
      </c>
      <c r="F155" s="142">
        <v>4</v>
      </c>
      <c r="G155" s="142">
        <v>561.5</v>
      </c>
      <c r="H155" s="142">
        <v>35.125</v>
      </c>
      <c r="I155" s="142">
        <v>0</v>
      </c>
      <c r="J155" s="142">
        <v>0</v>
      </c>
      <c r="K155" s="142">
        <v>5.1790338560000002</v>
      </c>
      <c r="L155" s="142">
        <v>767684.29686773801</v>
      </c>
      <c r="M155" s="142">
        <v>0</v>
      </c>
      <c r="N155" s="142">
        <v>0</v>
      </c>
      <c r="P155" s="142">
        <v>0</v>
      </c>
      <c r="Q155" s="142">
        <v>0</v>
      </c>
      <c r="R155" s="142">
        <v>1</v>
      </c>
      <c r="S155" s="142">
        <v>0</v>
      </c>
      <c r="T155" s="142">
        <v>767684.29686773801</v>
      </c>
      <c r="U155" s="142">
        <v>793652.64</v>
      </c>
      <c r="V155" s="142">
        <v>22619.10024</v>
      </c>
      <c r="W155" s="142">
        <v>816271.74023999996</v>
      </c>
      <c r="X155" s="142">
        <v>767684.29686773801</v>
      </c>
      <c r="Y155" s="142">
        <v>12360.07</v>
      </c>
      <c r="Z155" s="142">
        <v>6991.05</v>
      </c>
      <c r="AA155" s="94">
        <v>787035.41686773801</v>
      </c>
    </row>
    <row r="156" spans="1:27" hidden="1" x14ac:dyDescent="0.2">
      <c r="A156" s="142" t="s">
        <v>262</v>
      </c>
      <c r="B156" s="142">
        <v>592.69764755100005</v>
      </c>
      <c r="C156" s="142">
        <v>852</v>
      </c>
      <c r="D156" s="142">
        <v>12.730879125</v>
      </c>
      <c r="E156" s="142">
        <v>0</v>
      </c>
      <c r="F156" s="142">
        <v>8</v>
      </c>
      <c r="G156" s="142">
        <v>1608.125</v>
      </c>
      <c r="H156" s="142">
        <v>56.875</v>
      </c>
      <c r="I156" s="142">
        <v>0</v>
      </c>
      <c r="J156" s="142">
        <v>0</v>
      </c>
      <c r="K156" s="142">
        <v>6.3370784860000002</v>
      </c>
      <c r="L156" s="142">
        <v>2444077.9328500498</v>
      </c>
      <c r="M156" s="142">
        <v>0</v>
      </c>
      <c r="N156" s="142">
        <v>0</v>
      </c>
      <c r="P156" s="142">
        <v>0</v>
      </c>
      <c r="Q156" s="142">
        <v>0</v>
      </c>
      <c r="R156" s="142">
        <v>1</v>
      </c>
      <c r="S156" s="142">
        <v>0</v>
      </c>
      <c r="T156" s="142">
        <v>2444077.9328500498</v>
      </c>
      <c r="U156" s="142">
        <v>1847651.14</v>
      </c>
      <c r="V156" s="142">
        <v>27345.236872000001</v>
      </c>
      <c r="W156" s="142">
        <v>1874996.3768720001</v>
      </c>
      <c r="X156" s="142">
        <v>1874996.3768720001</v>
      </c>
      <c r="Y156" s="142">
        <v>39670.49</v>
      </c>
      <c r="Z156" s="142">
        <v>22438.26</v>
      </c>
      <c r="AA156" s="94">
        <v>1937105.1268720001</v>
      </c>
    </row>
    <row r="157" spans="1:27" hidden="1" x14ac:dyDescent="0.2">
      <c r="A157" s="142" t="s">
        <v>263</v>
      </c>
      <c r="B157" s="142">
        <v>97.98</v>
      </c>
      <c r="C157" s="142">
        <v>477</v>
      </c>
      <c r="D157" s="142">
        <v>4.5492491250000002</v>
      </c>
      <c r="E157" s="142">
        <v>0</v>
      </c>
      <c r="F157" s="142">
        <v>12</v>
      </c>
      <c r="G157" s="142">
        <v>3718</v>
      </c>
      <c r="H157" s="142">
        <v>222.75</v>
      </c>
      <c r="I157" s="142">
        <v>0</v>
      </c>
      <c r="J157" s="142">
        <v>0</v>
      </c>
      <c r="K157" s="142">
        <v>6.757486331</v>
      </c>
      <c r="L157" s="142">
        <v>3721310.0593232401</v>
      </c>
      <c r="M157" s="142">
        <v>0</v>
      </c>
      <c r="N157" s="142">
        <v>0</v>
      </c>
      <c r="P157" s="142">
        <v>0</v>
      </c>
      <c r="Q157" s="142">
        <v>0</v>
      </c>
      <c r="R157" s="142">
        <v>1</v>
      </c>
      <c r="S157" s="142">
        <v>0</v>
      </c>
      <c r="T157" s="142">
        <v>3721310.0593232401</v>
      </c>
      <c r="U157" s="142">
        <v>5123536.1900000004</v>
      </c>
      <c r="V157" s="142">
        <v>195206.72883899999</v>
      </c>
      <c r="W157" s="142">
        <v>5318742.9188390002</v>
      </c>
      <c r="X157" s="142">
        <v>3721310.0593232401</v>
      </c>
      <c r="Y157" s="142">
        <v>102872.96000000001</v>
      </c>
      <c r="Z157" s="142">
        <v>49310.65</v>
      </c>
      <c r="AA157" s="94">
        <v>3873493.6693232399</v>
      </c>
    </row>
    <row r="158" spans="1:27" hidden="1" x14ac:dyDescent="0.2">
      <c r="A158" s="142" t="s">
        <v>264</v>
      </c>
      <c r="B158" s="142">
        <v>157.19999999999999</v>
      </c>
      <c r="C158" s="142">
        <v>492</v>
      </c>
      <c r="D158" s="142">
        <v>6.3347186249999998</v>
      </c>
      <c r="E158" s="142">
        <v>0</v>
      </c>
      <c r="F158" s="142">
        <v>5.625</v>
      </c>
      <c r="G158" s="142">
        <v>2415.875</v>
      </c>
      <c r="H158" s="142">
        <v>114.375</v>
      </c>
      <c r="I158" s="142">
        <v>0</v>
      </c>
      <c r="J158" s="142">
        <v>0</v>
      </c>
      <c r="K158" s="142">
        <v>6.379067322</v>
      </c>
      <c r="L158" s="142">
        <v>2548886.9257037002</v>
      </c>
      <c r="M158" s="142">
        <v>0</v>
      </c>
      <c r="N158" s="142">
        <v>0</v>
      </c>
      <c r="P158" s="142">
        <v>0</v>
      </c>
      <c r="Q158" s="142">
        <v>0</v>
      </c>
      <c r="R158" s="142">
        <v>1</v>
      </c>
      <c r="S158" s="142">
        <v>44220</v>
      </c>
      <c r="T158" s="142">
        <v>2593106.9257037002</v>
      </c>
      <c r="U158" s="142">
        <v>2495613.58</v>
      </c>
      <c r="V158" s="142">
        <v>184176.28220399999</v>
      </c>
      <c r="W158" s="142">
        <v>2679789.8622039999</v>
      </c>
      <c r="X158" s="142">
        <v>2593106.9257037002</v>
      </c>
      <c r="Y158" s="142">
        <v>47880.51</v>
      </c>
      <c r="Z158" s="142">
        <v>24180.34</v>
      </c>
      <c r="AA158" s="94">
        <v>2665167.7757036998</v>
      </c>
    </row>
    <row r="159" spans="1:27" hidden="1" x14ac:dyDescent="0.2">
      <c r="A159" s="142" t="s">
        <v>265</v>
      </c>
      <c r="B159" s="142">
        <v>122.004645338</v>
      </c>
      <c r="C159" s="142">
        <v>208</v>
      </c>
      <c r="D159" s="142">
        <v>9.4154896249999993</v>
      </c>
      <c r="E159" s="142">
        <v>0</v>
      </c>
      <c r="F159" s="142">
        <v>1</v>
      </c>
      <c r="G159" s="142">
        <v>72.75</v>
      </c>
      <c r="H159" s="142">
        <v>0</v>
      </c>
      <c r="I159" s="142">
        <v>0</v>
      </c>
      <c r="J159" s="142">
        <v>0</v>
      </c>
      <c r="K159" s="142">
        <v>3.5152272529999999</v>
      </c>
      <c r="L159" s="142">
        <v>145412.12819638499</v>
      </c>
      <c r="M159" s="142">
        <v>0</v>
      </c>
      <c r="N159" s="142">
        <v>14903.425171639999</v>
      </c>
      <c r="P159" s="142">
        <v>0</v>
      </c>
      <c r="Q159" s="142">
        <v>0</v>
      </c>
      <c r="R159" s="142">
        <v>1</v>
      </c>
      <c r="S159" s="142">
        <v>0</v>
      </c>
      <c r="T159" s="142">
        <v>160315.55336802499</v>
      </c>
      <c r="U159" s="142">
        <v>160636.63</v>
      </c>
      <c r="V159" s="142">
        <v>0</v>
      </c>
      <c r="W159" s="142">
        <v>160636.63</v>
      </c>
      <c r="X159" s="142">
        <v>160315.55336802499</v>
      </c>
      <c r="Y159" s="142">
        <v>3283.41</v>
      </c>
      <c r="Z159" s="142">
        <v>1857.14</v>
      </c>
      <c r="AA159" s="94">
        <v>165456.10336802501</v>
      </c>
    </row>
    <row r="160" spans="1:27" hidden="1" x14ac:dyDescent="0.2">
      <c r="A160" s="142" t="s">
        <v>266</v>
      </c>
      <c r="B160" s="142">
        <v>71.800803746</v>
      </c>
      <c r="C160" s="142">
        <v>540</v>
      </c>
      <c r="D160" s="142">
        <v>3.163145375</v>
      </c>
      <c r="E160" s="142">
        <v>0</v>
      </c>
      <c r="F160" s="142">
        <v>29.125</v>
      </c>
      <c r="G160" s="142">
        <v>9666.125</v>
      </c>
      <c r="H160" s="142">
        <v>871</v>
      </c>
      <c r="I160" s="142">
        <v>0</v>
      </c>
      <c r="J160" s="142">
        <v>0</v>
      </c>
      <c r="K160" s="142">
        <v>7.7519976660000003</v>
      </c>
      <c r="L160" s="142">
        <v>10060200.631624</v>
      </c>
      <c r="M160" s="142">
        <v>0</v>
      </c>
      <c r="N160" s="142">
        <v>0</v>
      </c>
      <c r="P160" s="142">
        <v>0</v>
      </c>
      <c r="Q160" s="142">
        <v>0</v>
      </c>
      <c r="R160" s="142">
        <v>1</v>
      </c>
      <c r="S160" s="142">
        <v>26800</v>
      </c>
      <c r="T160" s="142">
        <v>10087000.631624</v>
      </c>
      <c r="U160" s="142">
        <v>11075147.6399999</v>
      </c>
      <c r="V160" s="142">
        <v>452973.53847600002</v>
      </c>
      <c r="W160" s="142">
        <v>11528121.1784759</v>
      </c>
      <c r="X160" s="142">
        <v>10087000.631624</v>
      </c>
      <c r="Y160" s="142">
        <v>193223.93</v>
      </c>
      <c r="Z160" s="142">
        <v>109290.52</v>
      </c>
      <c r="AA160" s="94">
        <v>10389515.081623999</v>
      </c>
    </row>
    <row r="161" spans="1:27" hidden="1" x14ac:dyDescent="0.2">
      <c r="A161" s="142" t="s">
        <v>267</v>
      </c>
      <c r="B161" s="142">
        <v>228.753786203</v>
      </c>
      <c r="C161" s="142">
        <v>571</v>
      </c>
      <c r="D161" s="142">
        <v>8.530125</v>
      </c>
      <c r="E161" s="142">
        <v>0</v>
      </c>
      <c r="F161" s="142">
        <v>1</v>
      </c>
      <c r="G161" s="142">
        <v>182.25</v>
      </c>
      <c r="H161" s="142">
        <v>0</v>
      </c>
      <c r="I161" s="142">
        <v>0</v>
      </c>
      <c r="J161" s="142">
        <v>0</v>
      </c>
      <c r="K161" s="142">
        <v>4.1470787329999999</v>
      </c>
      <c r="L161" s="142">
        <v>273533.32301341201</v>
      </c>
      <c r="M161" s="142">
        <v>0</v>
      </c>
      <c r="N161" s="142">
        <v>114175.342193681</v>
      </c>
      <c r="P161" s="142">
        <v>0</v>
      </c>
      <c r="Q161" s="142">
        <v>0</v>
      </c>
      <c r="R161" s="142">
        <v>1</v>
      </c>
      <c r="S161" s="142">
        <v>0</v>
      </c>
      <c r="T161" s="142">
        <v>387708.665207093</v>
      </c>
      <c r="U161" s="142">
        <v>388485.16</v>
      </c>
      <c r="V161" s="142">
        <v>33875.905952000001</v>
      </c>
      <c r="W161" s="142">
        <v>422361.06595199998</v>
      </c>
      <c r="X161" s="142">
        <v>387708.665207093</v>
      </c>
      <c r="Y161" s="142">
        <v>3661.9</v>
      </c>
      <c r="Z161" s="142">
        <v>2071.2199999999998</v>
      </c>
      <c r="AA161" s="94">
        <v>393441.78520709299</v>
      </c>
    </row>
    <row r="162" spans="1:27" hidden="1" x14ac:dyDescent="0.2">
      <c r="A162" s="142" t="s">
        <v>268</v>
      </c>
      <c r="B162" s="142">
        <v>58.861800109000001</v>
      </c>
      <c r="C162" s="142">
        <v>677</v>
      </c>
      <c r="D162" s="142">
        <v>3.1907532500000002</v>
      </c>
      <c r="E162" s="142">
        <v>0</v>
      </c>
      <c r="F162" s="142">
        <v>41.625</v>
      </c>
      <c r="G162" s="142">
        <v>16534.5</v>
      </c>
      <c r="H162" s="142">
        <v>1349.625</v>
      </c>
      <c r="I162" s="142">
        <v>0</v>
      </c>
      <c r="J162" s="142">
        <v>0</v>
      </c>
      <c r="K162" s="142">
        <v>8.3435625469999994</v>
      </c>
      <c r="L162" s="142">
        <v>18176907.842015602</v>
      </c>
      <c r="M162" s="142">
        <v>0</v>
      </c>
      <c r="N162" s="142">
        <v>0</v>
      </c>
      <c r="P162" s="142">
        <v>0</v>
      </c>
      <c r="Q162" s="142">
        <v>0</v>
      </c>
      <c r="R162" s="142">
        <v>1</v>
      </c>
      <c r="S162" s="142">
        <v>67000</v>
      </c>
      <c r="T162" s="142">
        <v>18243907.842015602</v>
      </c>
      <c r="U162" s="142">
        <v>13621158.289999999</v>
      </c>
      <c r="V162" s="142">
        <v>468567.84517599997</v>
      </c>
      <c r="W162" s="142">
        <v>14089726.135175999</v>
      </c>
      <c r="X162" s="142">
        <v>14089726.135175999</v>
      </c>
      <c r="Y162" s="142">
        <v>231141.73</v>
      </c>
      <c r="Z162" s="142">
        <v>110794.43</v>
      </c>
      <c r="AA162" s="94">
        <v>14431662.295175999</v>
      </c>
    </row>
    <row r="163" spans="1:27" hidden="1" x14ac:dyDescent="0.2">
      <c r="A163" s="142" t="s">
        <v>269</v>
      </c>
      <c r="B163" s="142">
        <v>58.458339318999997</v>
      </c>
      <c r="C163" s="142">
        <v>329</v>
      </c>
      <c r="D163" s="142">
        <v>3.232906625</v>
      </c>
      <c r="E163" s="142">
        <v>0</v>
      </c>
      <c r="F163" s="142">
        <v>9</v>
      </c>
      <c r="G163" s="142">
        <v>3121.25</v>
      </c>
      <c r="H163" s="142">
        <v>413.625</v>
      </c>
      <c r="I163" s="142">
        <v>0</v>
      </c>
      <c r="J163" s="142">
        <v>0</v>
      </c>
      <c r="K163" s="142">
        <v>6.5858667950000003</v>
      </c>
      <c r="L163" s="142">
        <v>3134457.8894957802</v>
      </c>
      <c r="M163" s="142">
        <v>0</v>
      </c>
      <c r="N163" s="142">
        <v>0</v>
      </c>
      <c r="P163" s="142">
        <v>0</v>
      </c>
      <c r="Q163" s="142">
        <v>0</v>
      </c>
      <c r="R163" s="142">
        <v>1</v>
      </c>
      <c r="S163" s="142">
        <v>0</v>
      </c>
      <c r="T163" s="142">
        <v>3134457.8894957802</v>
      </c>
      <c r="U163" s="142">
        <v>4077757.43</v>
      </c>
      <c r="V163" s="142">
        <v>138235.97687700001</v>
      </c>
      <c r="W163" s="142">
        <v>4215993.4068769999</v>
      </c>
      <c r="X163" s="142">
        <v>3134457.8894957802</v>
      </c>
      <c r="Y163" s="142">
        <v>76430.78</v>
      </c>
      <c r="Z163" s="142">
        <v>38598.620000000003</v>
      </c>
      <c r="AA163" s="94">
        <v>3249487.2894957801</v>
      </c>
    </row>
    <row r="164" spans="1:27" hidden="1" x14ac:dyDescent="0.2">
      <c r="A164" s="142" t="s">
        <v>270</v>
      </c>
      <c r="B164" s="142">
        <v>125.344265288</v>
      </c>
      <c r="C164" s="142">
        <v>175</v>
      </c>
      <c r="D164" s="142">
        <v>6.4301948749999998</v>
      </c>
      <c r="E164" s="142">
        <v>0</v>
      </c>
      <c r="F164" s="142">
        <v>3</v>
      </c>
      <c r="G164" s="142">
        <v>146</v>
      </c>
      <c r="H164" s="142">
        <v>0</v>
      </c>
      <c r="I164" s="142">
        <v>0</v>
      </c>
      <c r="J164" s="142">
        <v>0</v>
      </c>
      <c r="K164" s="142">
        <v>3.9289025199999998</v>
      </c>
      <c r="L164" s="142">
        <v>219916.34863983601</v>
      </c>
      <c r="M164" s="142">
        <v>0</v>
      </c>
      <c r="N164" s="142">
        <v>174952.53702432301</v>
      </c>
      <c r="P164" s="142">
        <v>0</v>
      </c>
      <c r="Q164" s="142">
        <v>0</v>
      </c>
      <c r="R164" s="142">
        <v>1</v>
      </c>
      <c r="S164" s="142">
        <v>2556.0500000000002</v>
      </c>
      <c r="T164" s="142">
        <v>397424.93566415901</v>
      </c>
      <c r="U164" s="142">
        <v>398220.89</v>
      </c>
      <c r="V164" s="142">
        <v>19751.756143999999</v>
      </c>
      <c r="W164" s="142">
        <v>417972.646144</v>
      </c>
      <c r="X164" s="142">
        <v>397424.93566415901</v>
      </c>
      <c r="Y164" s="142">
        <v>8260.5400000000009</v>
      </c>
      <c r="Z164" s="142">
        <v>4672.3</v>
      </c>
      <c r="AA164" s="94">
        <v>410357.77566415898</v>
      </c>
    </row>
    <row r="165" spans="1:27" hidden="1" x14ac:dyDescent="0.2">
      <c r="A165" s="142" t="s">
        <v>271</v>
      </c>
      <c r="B165" s="142">
        <v>111.165419546</v>
      </c>
      <c r="C165" s="142">
        <v>202</v>
      </c>
      <c r="D165" s="142">
        <v>4.9847776250000004</v>
      </c>
      <c r="E165" s="142">
        <v>0</v>
      </c>
      <c r="F165" s="142">
        <v>3.25</v>
      </c>
      <c r="G165" s="142">
        <v>171.75</v>
      </c>
      <c r="H165" s="142">
        <v>18.5</v>
      </c>
      <c r="I165" s="142">
        <v>0</v>
      </c>
      <c r="J165" s="142">
        <v>0</v>
      </c>
      <c r="K165" s="142">
        <v>4.3003558479999997</v>
      </c>
      <c r="L165" s="142">
        <v>318843.55809741298</v>
      </c>
      <c r="M165" s="142">
        <v>0</v>
      </c>
      <c r="N165" s="142">
        <v>0</v>
      </c>
      <c r="P165" s="142">
        <v>0</v>
      </c>
      <c r="Q165" s="142">
        <v>0</v>
      </c>
      <c r="R165" s="142">
        <v>1</v>
      </c>
      <c r="S165" s="142">
        <v>0</v>
      </c>
      <c r="T165" s="142">
        <v>318843.55809741298</v>
      </c>
      <c r="U165" s="142">
        <v>218785.69</v>
      </c>
      <c r="V165" s="142">
        <v>0</v>
      </c>
      <c r="W165" s="142">
        <v>218785.69</v>
      </c>
      <c r="X165" s="142">
        <v>218785.69</v>
      </c>
      <c r="Y165" s="142">
        <v>3936.3</v>
      </c>
      <c r="Z165" s="142">
        <v>2226.4299999999998</v>
      </c>
      <c r="AA165" s="94">
        <v>224948.42</v>
      </c>
    </row>
    <row r="166" spans="1:27" hidden="1" x14ac:dyDescent="0.2">
      <c r="A166" s="142" t="s">
        <v>272</v>
      </c>
      <c r="B166" s="142">
        <v>135.32832025499999</v>
      </c>
      <c r="C166" s="142">
        <v>505</v>
      </c>
      <c r="D166" s="142">
        <v>7.5801847499999999</v>
      </c>
      <c r="E166" s="142">
        <v>0</v>
      </c>
      <c r="F166" s="142">
        <v>5</v>
      </c>
      <c r="G166" s="142">
        <v>914.5</v>
      </c>
      <c r="H166" s="142">
        <v>73.125</v>
      </c>
      <c r="I166" s="142">
        <v>0</v>
      </c>
      <c r="J166" s="142">
        <v>0</v>
      </c>
      <c r="K166" s="142">
        <v>5.6902500270000003</v>
      </c>
      <c r="L166" s="142">
        <v>1279973.6204244399</v>
      </c>
      <c r="M166" s="142">
        <v>0</v>
      </c>
      <c r="N166" s="142">
        <v>0</v>
      </c>
      <c r="P166" s="142">
        <v>0</v>
      </c>
      <c r="Q166" s="142">
        <v>0</v>
      </c>
      <c r="R166" s="142">
        <v>1</v>
      </c>
      <c r="S166" s="142">
        <v>0</v>
      </c>
      <c r="T166" s="142">
        <v>1279973.6204244399</v>
      </c>
      <c r="U166" s="142">
        <v>1195893.5</v>
      </c>
      <c r="V166" s="142">
        <v>29418.980100000001</v>
      </c>
      <c r="W166" s="142">
        <v>1225312.4801</v>
      </c>
      <c r="X166" s="142">
        <v>1225312.4801</v>
      </c>
      <c r="Y166" s="142">
        <v>21448.560000000001</v>
      </c>
      <c r="Z166" s="142">
        <v>12131.65</v>
      </c>
      <c r="AA166" s="94">
        <v>1258892.6901</v>
      </c>
    </row>
    <row r="167" spans="1:27" hidden="1" x14ac:dyDescent="0.2">
      <c r="A167" s="142" t="s">
        <v>273</v>
      </c>
      <c r="B167" s="142">
        <v>150.977983913</v>
      </c>
      <c r="C167" s="142">
        <v>379</v>
      </c>
      <c r="D167" s="142">
        <v>4.0019921250000001</v>
      </c>
      <c r="E167" s="142">
        <v>0</v>
      </c>
      <c r="F167" s="142">
        <v>2</v>
      </c>
      <c r="G167" s="142">
        <v>528</v>
      </c>
      <c r="H167" s="142">
        <v>33.625</v>
      </c>
      <c r="I167" s="142">
        <v>0</v>
      </c>
      <c r="J167" s="142">
        <v>0</v>
      </c>
      <c r="K167" s="142">
        <v>5.0923785869999998</v>
      </c>
      <c r="L167" s="142">
        <v>703961.24717542296</v>
      </c>
      <c r="M167" s="142">
        <v>0</v>
      </c>
      <c r="N167" s="142">
        <v>0</v>
      </c>
      <c r="P167" s="142">
        <v>0</v>
      </c>
      <c r="Q167" s="142">
        <v>0</v>
      </c>
      <c r="R167" s="142">
        <v>1</v>
      </c>
      <c r="S167" s="142">
        <v>226.46</v>
      </c>
      <c r="T167" s="142">
        <v>704187.70717542304</v>
      </c>
      <c r="U167" s="142">
        <v>627257.31999999995</v>
      </c>
      <c r="V167" s="142">
        <v>17061.399104</v>
      </c>
      <c r="W167" s="142">
        <v>644318.71910400002</v>
      </c>
      <c r="X167" s="142">
        <v>644318.71910400002</v>
      </c>
      <c r="Y167" s="142">
        <v>8731.2900000000009</v>
      </c>
      <c r="Z167" s="142">
        <v>4938.5600000000004</v>
      </c>
      <c r="AA167" s="94">
        <v>657988.56910399999</v>
      </c>
    </row>
    <row r="168" spans="1:27" hidden="1" x14ac:dyDescent="0.2">
      <c r="A168" s="142" t="s">
        <v>274</v>
      </c>
      <c r="B168" s="142">
        <v>597.41203331500003</v>
      </c>
      <c r="C168" s="142">
        <v>663</v>
      </c>
      <c r="D168" s="142">
        <v>11.153208125000001</v>
      </c>
      <c r="E168" s="142">
        <v>0</v>
      </c>
      <c r="F168" s="142">
        <v>2</v>
      </c>
      <c r="G168" s="142">
        <v>127.75</v>
      </c>
      <c r="H168" s="142">
        <v>9.625</v>
      </c>
      <c r="I168" s="142">
        <v>0</v>
      </c>
      <c r="J168" s="142">
        <v>0</v>
      </c>
      <c r="K168" s="142">
        <v>4.3029014339999998</v>
      </c>
      <c r="L168" s="142">
        <v>319656.235747976</v>
      </c>
      <c r="M168" s="142">
        <v>0</v>
      </c>
      <c r="N168" s="142">
        <v>61766.219199052</v>
      </c>
      <c r="P168" s="142">
        <v>0</v>
      </c>
      <c r="Q168" s="142">
        <v>0</v>
      </c>
      <c r="R168" s="142">
        <v>1</v>
      </c>
      <c r="S168" s="142">
        <v>1687.73</v>
      </c>
      <c r="T168" s="142">
        <v>383110.184947028</v>
      </c>
      <c r="U168" s="142">
        <v>383877.47</v>
      </c>
      <c r="V168" s="142">
        <v>11401.160859</v>
      </c>
      <c r="W168" s="142">
        <v>395278.63085900003</v>
      </c>
      <c r="X168" s="142">
        <v>383110.184947028</v>
      </c>
      <c r="Y168" s="142">
        <v>6559.71</v>
      </c>
      <c r="Z168" s="142">
        <v>3710.27</v>
      </c>
      <c r="AA168" s="94">
        <v>393380.16494702798</v>
      </c>
    </row>
    <row r="169" spans="1:27" hidden="1" x14ac:dyDescent="0.2">
      <c r="A169" s="142" t="s">
        <v>275</v>
      </c>
      <c r="B169" s="142">
        <v>550.86151064499995</v>
      </c>
      <c r="C169" s="142">
        <v>855</v>
      </c>
      <c r="D169" s="142">
        <v>5.1337687499999998</v>
      </c>
      <c r="E169" s="142">
        <v>0</v>
      </c>
      <c r="F169" s="142">
        <v>4.5</v>
      </c>
      <c r="G169" s="142">
        <v>699</v>
      </c>
      <c r="H169" s="142">
        <v>12.25</v>
      </c>
      <c r="I169" s="142">
        <v>0</v>
      </c>
      <c r="J169" s="142">
        <v>0</v>
      </c>
      <c r="K169" s="142">
        <v>5.334116485</v>
      </c>
      <c r="L169" s="142">
        <v>896466.75197144295</v>
      </c>
      <c r="M169" s="142">
        <v>0</v>
      </c>
      <c r="N169" s="142">
        <v>0</v>
      </c>
      <c r="P169" s="142">
        <v>0</v>
      </c>
      <c r="Q169" s="142">
        <v>0</v>
      </c>
      <c r="R169" s="142">
        <v>1</v>
      </c>
      <c r="S169" s="142">
        <v>0</v>
      </c>
      <c r="T169" s="142">
        <v>896466.75197144295</v>
      </c>
      <c r="U169" s="142">
        <v>808706.75</v>
      </c>
      <c r="V169" s="142">
        <v>14799.333525</v>
      </c>
      <c r="W169" s="142">
        <v>823506.08352500002</v>
      </c>
      <c r="X169" s="142">
        <v>823506.08352500002</v>
      </c>
      <c r="Y169" s="142">
        <v>13907.15</v>
      </c>
      <c r="Z169" s="142">
        <v>7866.1</v>
      </c>
      <c r="AA169" s="94">
        <v>845279.33352500002</v>
      </c>
    </row>
    <row r="170" spans="1:27" hidden="1" x14ac:dyDescent="0.2">
      <c r="A170" s="142" t="s">
        <v>276</v>
      </c>
      <c r="B170" s="142">
        <v>77.085021499000007</v>
      </c>
      <c r="C170" s="142">
        <v>457</v>
      </c>
      <c r="D170" s="142">
        <v>3.3640962499999998</v>
      </c>
      <c r="E170" s="142">
        <v>0</v>
      </c>
      <c r="F170" s="142">
        <v>24.625</v>
      </c>
      <c r="G170" s="142">
        <v>4556.5</v>
      </c>
      <c r="H170" s="142">
        <v>539</v>
      </c>
      <c r="I170" s="142">
        <v>0</v>
      </c>
      <c r="J170" s="142">
        <v>0</v>
      </c>
      <c r="K170" s="142">
        <v>7.1313742370000002</v>
      </c>
      <c r="L170" s="142">
        <v>5408456.1304351203</v>
      </c>
      <c r="M170" s="142">
        <v>0</v>
      </c>
      <c r="N170" s="142">
        <v>0</v>
      </c>
      <c r="P170" s="142">
        <v>0</v>
      </c>
      <c r="Q170" s="142">
        <v>0</v>
      </c>
      <c r="R170" s="142">
        <v>1</v>
      </c>
      <c r="S170" s="142">
        <v>86548.59</v>
      </c>
      <c r="T170" s="142">
        <v>5495004.7204351202</v>
      </c>
      <c r="U170" s="142">
        <v>5850846.1100000003</v>
      </c>
      <c r="V170" s="142">
        <v>223502.321402</v>
      </c>
      <c r="W170" s="142">
        <v>6074348.4314019997</v>
      </c>
      <c r="X170" s="142">
        <v>5495004.7204351202</v>
      </c>
      <c r="Y170" s="142">
        <v>96377.77</v>
      </c>
      <c r="Z170" s="142">
        <v>54512.800000000003</v>
      </c>
      <c r="AA170" s="94">
        <v>5645895.2904351205</v>
      </c>
    </row>
    <row r="171" spans="1:27" hidden="1" x14ac:dyDescent="0.2">
      <c r="A171" s="142" t="s">
        <v>277</v>
      </c>
      <c r="B171" s="142">
        <v>370.94542582499997</v>
      </c>
      <c r="C171" s="142">
        <v>746</v>
      </c>
      <c r="D171" s="142">
        <v>4.0627690000000003</v>
      </c>
      <c r="E171" s="142">
        <v>0</v>
      </c>
      <c r="F171" s="142">
        <v>3</v>
      </c>
      <c r="G171" s="142">
        <v>1026.5</v>
      </c>
      <c r="H171" s="142">
        <v>66.75</v>
      </c>
      <c r="I171" s="142">
        <v>0</v>
      </c>
      <c r="J171" s="142">
        <v>0</v>
      </c>
      <c r="K171" s="142">
        <v>5.6858458890000003</v>
      </c>
      <c r="L171" s="142">
        <v>1274348.835072</v>
      </c>
      <c r="M171" s="142">
        <v>0</v>
      </c>
      <c r="N171" s="142">
        <v>0</v>
      </c>
      <c r="P171" s="142">
        <v>0</v>
      </c>
      <c r="Q171" s="142">
        <v>0</v>
      </c>
      <c r="R171" s="142">
        <v>1</v>
      </c>
      <c r="S171" s="142">
        <v>0</v>
      </c>
      <c r="T171" s="142">
        <v>1274348.835072</v>
      </c>
      <c r="U171" s="142">
        <v>1186256.3</v>
      </c>
      <c r="V171" s="142">
        <v>61210.825080000002</v>
      </c>
      <c r="W171" s="142">
        <v>1247467.1250799999</v>
      </c>
      <c r="X171" s="142">
        <v>1247467.1250799999</v>
      </c>
      <c r="Y171" s="142">
        <v>19795.04</v>
      </c>
      <c r="Z171" s="142">
        <v>11196.38</v>
      </c>
      <c r="AA171" s="94">
        <v>1278458.5450800001</v>
      </c>
    </row>
    <row r="172" spans="1:27" hidden="1" x14ac:dyDescent="0.2">
      <c r="A172" s="142" t="s">
        <v>278</v>
      </c>
      <c r="B172" s="142">
        <v>168.52443131000001</v>
      </c>
      <c r="C172" s="142">
        <v>461</v>
      </c>
      <c r="D172" s="142">
        <v>4.9638141249999999</v>
      </c>
      <c r="E172" s="142">
        <v>0</v>
      </c>
      <c r="F172" s="142">
        <v>3</v>
      </c>
      <c r="G172" s="142">
        <v>536.875</v>
      </c>
      <c r="H172" s="142">
        <v>22.375</v>
      </c>
      <c r="I172" s="142">
        <v>0</v>
      </c>
      <c r="J172" s="142">
        <v>0</v>
      </c>
      <c r="K172" s="142">
        <v>5.1135220959999996</v>
      </c>
      <c r="L172" s="142">
        <v>719003.92503802804</v>
      </c>
      <c r="M172" s="142">
        <v>0</v>
      </c>
      <c r="N172" s="142">
        <v>0</v>
      </c>
      <c r="P172" s="142">
        <v>0</v>
      </c>
      <c r="Q172" s="142">
        <v>0</v>
      </c>
      <c r="R172" s="142">
        <v>1</v>
      </c>
      <c r="S172" s="142">
        <v>5301.04</v>
      </c>
      <c r="T172" s="142">
        <v>724304.96503802796</v>
      </c>
      <c r="U172" s="142">
        <v>783669.36</v>
      </c>
      <c r="V172" s="142">
        <v>34559.818776</v>
      </c>
      <c r="W172" s="142">
        <v>818229.17877600004</v>
      </c>
      <c r="X172" s="142">
        <v>724304.96503802796</v>
      </c>
      <c r="Y172" s="142">
        <v>16991.849999999999</v>
      </c>
      <c r="Z172" s="142">
        <v>9610.85</v>
      </c>
      <c r="AA172" s="94">
        <v>750907.66503802803</v>
      </c>
    </row>
    <row r="173" spans="1:27" hidden="1" x14ac:dyDescent="0.2">
      <c r="A173" s="142" t="s">
        <v>279</v>
      </c>
      <c r="B173" s="142">
        <v>41.157030986999999</v>
      </c>
      <c r="C173" s="142">
        <v>114</v>
      </c>
      <c r="D173" s="142">
        <v>10.49453025</v>
      </c>
      <c r="E173" s="142">
        <v>0</v>
      </c>
      <c r="F173" s="142">
        <v>3</v>
      </c>
      <c r="G173" s="142">
        <v>69.375</v>
      </c>
      <c r="H173" s="142">
        <v>0</v>
      </c>
      <c r="I173" s="142">
        <v>1</v>
      </c>
      <c r="J173" s="142">
        <v>0</v>
      </c>
      <c r="K173" s="142">
        <v>3.4800122629999999</v>
      </c>
      <c r="L173" s="142">
        <v>140380.55484509899</v>
      </c>
      <c r="M173" s="142">
        <v>0</v>
      </c>
      <c r="N173" s="142">
        <v>0</v>
      </c>
      <c r="P173" s="142">
        <v>0</v>
      </c>
      <c r="Q173" s="142">
        <v>0</v>
      </c>
      <c r="R173" s="142">
        <v>1</v>
      </c>
      <c r="S173" s="142">
        <v>0</v>
      </c>
      <c r="T173" s="142">
        <v>140380.55484509899</v>
      </c>
      <c r="U173" s="142">
        <v>99396.38</v>
      </c>
      <c r="V173" s="142">
        <v>6639.6781840000003</v>
      </c>
      <c r="W173" s="142">
        <v>106036.05818399999</v>
      </c>
      <c r="X173" s="142">
        <v>106036.05818399999</v>
      </c>
      <c r="Y173" s="142">
        <v>1670.09</v>
      </c>
      <c r="Z173" s="142">
        <v>944.63</v>
      </c>
      <c r="AA173" s="94">
        <v>108650.778184</v>
      </c>
    </row>
    <row r="174" spans="1:27" hidden="1" x14ac:dyDescent="0.2">
      <c r="A174" s="142" t="s">
        <v>280</v>
      </c>
      <c r="B174" s="142">
        <v>71.738917995999998</v>
      </c>
      <c r="C174" s="142">
        <v>300</v>
      </c>
      <c r="D174" s="142">
        <v>4.5671043750000004</v>
      </c>
      <c r="E174" s="142">
        <v>0</v>
      </c>
      <c r="F174" s="142">
        <v>3</v>
      </c>
      <c r="G174" s="142">
        <v>116.125</v>
      </c>
      <c r="H174" s="142">
        <v>2.125</v>
      </c>
      <c r="I174" s="142">
        <v>0</v>
      </c>
      <c r="J174" s="142">
        <v>0</v>
      </c>
      <c r="K174" s="142">
        <v>3.80314402</v>
      </c>
      <c r="L174" s="142">
        <v>193928.346129652</v>
      </c>
      <c r="M174" s="142">
        <v>0</v>
      </c>
      <c r="N174" s="142">
        <v>18183.690327082</v>
      </c>
      <c r="P174" s="142">
        <v>0</v>
      </c>
      <c r="Q174" s="142">
        <v>0</v>
      </c>
      <c r="R174" s="142">
        <v>1</v>
      </c>
      <c r="S174" s="142">
        <v>0</v>
      </c>
      <c r="T174" s="142">
        <v>212112.036456734</v>
      </c>
      <c r="U174" s="142">
        <v>212536.85</v>
      </c>
      <c r="V174" s="142">
        <v>23867.888255000002</v>
      </c>
      <c r="W174" s="142">
        <v>236404.738255</v>
      </c>
      <c r="X174" s="142">
        <v>212112.036456734</v>
      </c>
      <c r="Y174" s="142">
        <v>2850.79</v>
      </c>
      <c r="Z174" s="142">
        <v>1439.69</v>
      </c>
      <c r="AA174" s="94">
        <v>216402.51645673401</v>
      </c>
    </row>
    <row r="175" spans="1:27" hidden="1" x14ac:dyDescent="0.2">
      <c r="A175" s="142" t="s">
        <v>281</v>
      </c>
      <c r="B175" s="142">
        <v>5.7319412830000003</v>
      </c>
      <c r="C175" s="142">
        <v>21</v>
      </c>
      <c r="D175" s="142">
        <v>1.4180353750000001</v>
      </c>
      <c r="E175" s="142">
        <v>0</v>
      </c>
      <c r="F175" s="142">
        <v>1</v>
      </c>
      <c r="G175" s="142">
        <v>58.5</v>
      </c>
      <c r="H175" s="142">
        <v>0</v>
      </c>
      <c r="I175" s="142">
        <v>0</v>
      </c>
      <c r="J175" s="142">
        <v>1</v>
      </c>
      <c r="K175" s="142">
        <v>2.7385602699999998</v>
      </c>
      <c r="L175" s="142">
        <v>66880.335867176997</v>
      </c>
      <c r="M175" s="142">
        <v>0</v>
      </c>
      <c r="N175" s="142">
        <v>0</v>
      </c>
      <c r="P175" s="142">
        <v>0</v>
      </c>
      <c r="Q175" s="142">
        <v>0</v>
      </c>
      <c r="R175" s="142">
        <v>1</v>
      </c>
      <c r="S175" s="142">
        <v>0</v>
      </c>
      <c r="T175" s="142">
        <v>66880.335867176997</v>
      </c>
      <c r="U175" s="142">
        <v>39098.629999999997</v>
      </c>
      <c r="V175" s="142">
        <v>1196.4180779999999</v>
      </c>
      <c r="W175" s="142">
        <v>40295.048078</v>
      </c>
      <c r="X175" s="142">
        <v>40295.048078</v>
      </c>
      <c r="Y175" s="142">
        <v>716.77</v>
      </c>
      <c r="Z175" s="142">
        <v>405.41</v>
      </c>
      <c r="AA175" s="94">
        <v>41417.228078</v>
      </c>
    </row>
    <row r="176" spans="1:27" hidden="1" x14ac:dyDescent="0.2">
      <c r="A176" s="142" t="s">
        <v>282</v>
      </c>
      <c r="B176" s="142">
        <v>97.843175055000003</v>
      </c>
      <c r="C176" s="142">
        <v>192</v>
      </c>
      <c r="D176" s="142">
        <v>8.4888329999999996</v>
      </c>
      <c r="E176" s="142">
        <v>0</v>
      </c>
      <c r="F176" s="142">
        <v>2</v>
      </c>
      <c r="G176" s="142">
        <v>74.875</v>
      </c>
      <c r="H176" s="142">
        <v>0</v>
      </c>
      <c r="I176" s="142">
        <v>1</v>
      </c>
      <c r="J176" s="142">
        <v>0</v>
      </c>
      <c r="K176" s="142">
        <v>3.5090674270000002</v>
      </c>
      <c r="L176" s="142">
        <v>144519.16787078799</v>
      </c>
      <c r="M176" s="142">
        <v>152600.586908442</v>
      </c>
      <c r="N176" s="142">
        <v>0</v>
      </c>
      <c r="P176" s="142">
        <v>0</v>
      </c>
      <c r="Q176" s="142">
        <v>0</v>
      </c>
      <c r="R176" s="142">
        <v>1</v>
      </c>
      <c r="S176" s="142">
        <v>0</v>
      </c>
      <c r="T176" s="142">
        <v>297119.75477922999</v>
      </c>
      <c r="U176" s="142">
        <v>297714.82</v>
      </c>
      <c r="V176" s="142">
        <v>11997.907246000001</v>
      </c>
      <c r="W176" s="142">
        <v>309712.72724600002</v>
      </c>
      <c r="X176" s="142">
        <v>297119.75477922999</v>
      </c>
      <c r="Y176" s="142">
        <v>5334.35</v>
      </c>
      <c r="Z176" s="142">
        <v>3017.19</v>
      </c>
      <c r="AA176" s="94">
        <v>305471.29477923003</v>
      </c>
    </row>
    <row r="177" spans="1:27" hidden="1" x14ac:dyDescent="0.2">
      <c r="A177" s="142" t="s">
        <v>283</v>
      </c>
      <c r="B177" s="142">
        <v>34.526584663999998</v>
      </c>
      <c r="C177" s="142">
        <v>75</v>
      </c>
      <c r="D177" s="142">
        <v>6.7573436249999999</v>
      </c>
      <c r="E177" s="142">
        <v>0</v>
      </c>
      <c r="F177" s="142">
        <v>4</v>
      </c>
      <c r="G177" s="142">
        <v>254.875</v>
      </c>
      <c r="H177" s="142">
        <v>4.25</v>
      </c>
      <c r="I177" s="142">
        <v>1</v>
      </c>
      <c r="J177" s="142">
        <v>0</v>
      </c>
      <c r="K177" s="142">
        <v>4.4249872139999997</v>
      </c>
      <c r="L177" s="142">
        <v>361163.92275598302</v>
      </c>
      <c r="M177" s="142">
        <v>0</v>
      </c>
      <c r="N177" s="142">
        <v>0</v>
      </c>
      <c r="P177" s="142">
        <v>0</v>
      </c>
      <c r="Q177" s="142">
        <v>0</v>
      </c>
      <c r="R177" s="142">
        <v>1</v>
      </c>
      <c r="S177" s="142">
        <v>0</v>
      </c>
      <c r="T177" s="142">
        <v>361163.92275598302</v>
      </c>
      <c r="U177" s="142">
        <v>297555.31</v>
      </c>
      <c r="V177" s="142">
        <v>44127.452472999998</v>
      </c>
      <c r="W177" s="142">
        <v>341682.76247299998</v>
      </c>
      <c r="X177" s="142">
        <v>341682.76247299998</v>
      </c>
      <c r="Y177" s="142">
        <v>4785.54</v>
      </c>
      <c r="Z177" s="142">
        <v>2706.77</v>
      </c>
      <c r="AA177" s="94">
        <v>349175.07247299998</v>
      </c>
    </row>
    <row r="178" spans="1:27" hidden="1" x14ac:dyDescent="0.2">
      <c r="A178" s="142" t="s">
        <v>284</v>
      </c>
      <c r="B178" s="142">
        <v>256.24398086399998</v>
      </c>
      <c r="C178" s="142">
        <v>533</v>
      </c>
      <c r="D178" s="142">
        <v>5.1916876250000001</v>
      </c>
      <c r="E178" s="142">
        <v>0</v>
      </c>
      <c r="F178" s="142">
        <v>1</v>
      </c>
      <c r="G178" s="142">
        <v>225.5</v>
      </c>
      <c r="H178" s="142">
        <v>0.75</v>
      </c>
      <c r="I178" s="142">
        <v>0</v>
      </c>
      <c r="J178" s="142">
        <v>0</v>
      </c>
      <c r="K178" s="142">
        <v>4.2573596900000004</v>
      </c>
      <c r="L178" s="142">
        <v>305425.04950048699</v>
      </c>
      <c r="M178" s="142">
        <v>0</v>
      </c>
      <c r="N178" s="142">
        <v>0</v>
      </c>
      <c r="P178" s="142">
        <v>0</v>
      </c>
      <c r="Q178" s="142">
        <v>0</v>
      </c>
      <c r="R178" s="142">
        <v>1</v>
      </c>
      <c r="S178" s="142">
        <v>0</v>
      </c>
      <c r="T178" s="142">
        <v>305425.04950048699</v>
      </c>
      <c r="U178" s="142">
        <v>237426.63</v>
      </c>
      <c r="V178" s="142">
        <v>8048.7627570000004</v>
      </c>
      <c r="W178" s="142">
        <v>245475.39275699999</v>
      </c>
      <c r="X178" s="142">
        <v>245475.39275699999</v>
      </c>
      <c r="Y178" s="142">
        <v>3704.47</v>
      </c>
      <c r="Z178" s="142">
        <v>2095.31</v>
      </c>
      <c r="AA178" s="94">
        <v>251275.17275699999</v>
      </c>
    </row>
    <row r="179" spans="1:27" hidden="1" x14ac:dyDescent="0.2">
      <c r="A179" s="142" t="s">
        <v>285</v>
      </c>
      <c r="B179" s="142">
        <v>45.295788715999997</v>
      </c>
      <c r="C179" s="142">
        <v>140</v>
      </c>
      <c r="D179" s="142">
        <v>4.4056864999999998</v>
      </c>
      <c r="E179" s="142">
        <v>0</v>
      </c>
      <c r="F179" s="142">
        <v>6.875</v>
      </c>
      <c r="G179" s="142">
        <v>2507.875</v>
      </c>
      <c r="H179" s="142">
        <v>163.875</v>
      </c>
      <c r="I179" s="142">
        <v>0</v>
      </c>
      <c r="J179" s="142">
        <v>0</v>
      </c>
      <c r="K179" s="142">
        <v>6.3279810010000004</v>
      </c>
      <c r="L179" s="142">
        <v>2421943.80408805</v>
      </c>
      <c r="M179" s="142">
        <v>0</v>
      </c>
      <c r="N179" s="142">
        <v>0</v>
      </c>
      <c r="P179" s="142">
        <v>0</v>
      </c>
      <c r="Q179" s="142">
        <v>0</v>
      </c>
      <c r="R179" s="142">
        <v>1</v>
      </c>
      <c r="S179" s="142">
        <v>1005</v>
      </c>
      <c r="T179" s="142">
        <v>2422948.80408805</v>
      </c>
      <c r="U179" s="142">
        <v>2357366.85</v>
      </c>
      <c r="V179" s="142">
        <v>140027.59088999999</v>
      </c>
      <c r="W179" s="142">
        <v>2497394.4408900002</v>
      </c>
      <c r="X179" s="142">
        <v>2422948.80408805</v>
      </c>
      <c r="Y179" s="142">
        <v>41752.33</v>
      </c>
      <c r="Z179" s="142">
        <v>22279.040000000001</v>
      </c>
      <c r="AA179" s="94">
        <v>2486980.1740880501</v>
      </c>
    </row>
    <row r="180" spans="1:27" hidden="1" x14ac:dyDescent="0.2">
      <c r="A180" s="142" t="s">
        <v>286</v>
      </c>
      <c r="B180" s="142">
        <v>291.31738015399998</v>
      </c>
      <c r="C180" s="142">
        <v>390</v>
      </c>
      <c r="D180" s="142">
        <v>4.3994435000000003</v>
      </c>
      <c r="E180" s="142">
        <v>0</v>
      </c>
      <c r="F180" s="142">
        <v>11</v>
      </c>
      <c r="G180" s="142">
        <v>2341.5</v>
      </c>
      <c r="H180" s="142">
        <v>284</v>
      </c>
      <c r="I180" s="142">
        <v>0</v>
      </c>
      <c r="J180" s="142">
        <v>0</v>
      </c>
      <c r="K180" s="142">
        <v>6.5141040180000003</v>
      </c>
      <c r="L180" s="142">
        <v>2917401.9001460499</v>
      </c>
      <c r="M180" s="142">
        <v>0</v>
      </c>
      <c r="N180" s="142">
        <v>0</v>
      </c>
      <c r="P180" s="142">
        <v>0</v>
      </c>
      <c r="Q180" s="142">
        <v>0</v>
      </c>
      <c r="R180" s="142">
        <v>1</v>
      </c>
      <c r="S180" s="142">
        <v>30150</v>
      </c>
      <c r="T180" s="142">
        <v>2947551.9001460499</v>
      </c>
      <c r="U180" s="142">
        <v>2722454.15</v>
      </c>
      <c r="V180" s="142">
        <v>112437.356395</v>
      </c>
      <c r="W180" s="142">
        <v>2834891.506395</v>
      </c>
      <c r="X180" s="142">
        <v>2834891.506395</v>
      </c>
      <c r="Y180" s="142">
        <v>57490.29</v>
      </c>
      <c r="Z180" s="142">
        <v>32517.41</v>
      </c>
      <c r="AA180" s="94">
        <v>2924899.2063950002</v>
      </c>
    </row>
    <row r="181" spans="1:27" hidden="1" x14ac:dyDescent="0.2">
      <c r="A181" s="142" t="s">
        <v>287</v>
      </c>
      <c r="B181" s="142">
        <v>77.217532813999995</v>
      </c>
      <c r="C181" s="142">
        <v>66</v>
      </c>
      <c r="D181" s="142">
        <v>6.3441341250000001</v>
      </c>
      <c r="E181" s="142">
        <v>0</v>
      </c>
      <c r="F181" s="142">
        <v>2</v>
      </c>
      <c r="G181" s="142">
        <v>64.5</v>
      </c>
      <c r="H181" s="142">
        <v>0</v>
      </c>
      <c r="I181" s="142">
        <v>0</v>
      </c>
      <c r="J181" s="142">
        <v>1</v>
      </c>
      <c r="K181" s="142">
        <v>3.1232132099999999</v>
      </c>
      <c r="L181" s="142">
        <v>98254.193406192004</v>
      </c>
      <c r="M181" s="142">
        <v>0</v>
      </c>
      <c r="N181" s="142">
        <v>0</v>
      </c>
      <c r="P181" s="142">
        <v>0</v>
      </c>
      <c r="Q181" s="142">
        <v>0</v>
      </c>
      <c r="R181" s="142">
        <v>1</v>
      </c>
      <c r="S181" s="142">
        <v>529.29999999999995</v>
      </c>
      <c r="T181" s="142">
        <v>98783.493406192007</v>
      </c>
      <c r="U181" s="142">
        <v>96297.71</v>
      </c>
      <c r="V181" s="142">
        <v>10072.740465999999</v>
      </c>
      <c r="W181" s="142">
        <v>106370.45046599999</v>
      </c>
      <c r="X181" s="142">
        <v>98783.493406192007</v>
      </c>
      <c r="Y181" s="142">
        <v>1029.02</v>
      </c>
      <c r="Z181" s="142">
        <v>582.03</v>
      </c>
      <c r="AA181" s="94">
        <v>100394.543406192</v>
      </c>
    </row>
    <row r="182" spans="1:27" hidden="1" x14ac:dyDescent="0.2">
      <c r="A182" s="142" t="s">
        <v>288</v>
      </c>
      <c r="B182" s="142">
        <v>293.54836808599998</v>
      </c>
      <c r="C182" s="142">
        <v>911</v>
      </c>
      <c r="D182" s="142">
        <v>4.1523471250000004</v>
      </c>
      <c r="E182" s="142">
        <v>0</v>
      </c>
      <c r="F182" s="142">
        <v>24.375</v>
      </c>
      <c r="G182" s="142">
        <v>8460.25</v>
      </c>
      <c r="H182" s="142">
        <v>915</v>
      </c>
      <c r="I182" s="142">
        <v>0</v>
      </c>
      <c r="J182" s="142">
        <v>0</v>
      </c>
      <c r="K182" s="142">
        <v>7.7082530780000003</v>
      </c>
      <c r="L182" s="142">
        <v>9629608.0069075003</v>
      </c>
      <c r="M182" s="142">
        <v>0</v>
      </c>
      <c r="N182" s="142">
        <v>0</v>
      </c>
      <c r="P182" s="142">
        <v>0</v>
      </c>
      <c r="Q182" s="142">
        <v>0</v>
      </c>
      <c r="R182" s="142">
        <v>1</v>
      </c>
      <c r="S182" s="142">
        <v>15515.86</v>
      </c>
      <c r="T182" s="142">
        <v>9645123.8669074997</v>
      </c>
      <c r="U182" s="142">
        <v>11270300.369999999</v>
      </c>
      <c r="V182" s="142">
        <v>359522.58180300001</v>
      </c>
      <c r="W182" s="142">
        <v>11629822.951803001</v>
      </c>
      <c r="X182" s="142">
        <v>9645123.8669074997</v>
      </c>
      <c r="Y182" s="142">
        <v>94102.1</v>
      </c>
      <c r="Z182" s="142">
        <v>53225.64</v>
      </c>
      <c r="AA182" s="94">
        <v>9792451.6069075</v>
      </c>
    </row>
    <row r="183" spans="1:27" hidden="1" x14ac:dyDescent="0.2">
      <c r="A183" s="142" t="s">
        <v>289</v>
      </c>
      <c r="B183" s="142">
        <v>82.642875081</v>
      </c>
      <c r="C183" s="142">
        <v>122</v>
      </c>
      <c r="D183" s="142">
        <v>3.6660465000000002</v>
      </c>
      <c r="E183" s="142">
        <v>0</v>
      </c>
      <c r="F183" s="142">
        <v>1</v>
      </c>
      <c r="G183" s="142">
        <v>124.625</v>
      </c>
      <c r="H183" s="142">
        <v>0</v>
      </c>
      <c r="I183" s="142">
        <v>0</v>
      </c>
      <c r="J183" s="142">
        <v>0</v>
      </c>
      <c r="K183" s="142">
        <v>3.6839866360000002</v>
      </c>
      <c r="L183" s="142">
        <v>172144.00369105799</v>
      </c>
      <c r="M183" s="142">
        <v>0</v>
      </c>
      <c r="N183" s="142">
        <v>25647.353921274</v>
      </c>
      <c r="P183" s="142">
        <v>0</v>
      </c>
      <c r="Q183" s="142">
        <v>0</v>
      </c>
      <c r="R183" s="142">
        <v>1</v>
      </c>
      <c r="S183" s="142">
        <v>0</v>
      </c>
      <c r="T183" s="142">
        <v>197791.35761233201</v>
      </c>
      <c r="U183" s="142">
        <v>198187.49</v>
      </c>
      <c r="V183" s="142">
        <v>23604.130058999999</v>
      </c>
      <c r="W183" s="142">
        <v>221791.62005900001</v>
      </c>
      <c r="X183" s="142">
        <v>197791.35761233201</v>
      </c>
      <c r="Y183" s="142">
        <v>2602.12</v>
      </c>
      <c r="Z183" s="142">
        <v>1471.8</v>
      </c>
      <c r="AA183" s="94">
        <v>201865.27761233199</v>
      </c>
    </row>
    <row r="184" spans="1:27" hidden="1" x14ac:dyDescent="0.2">
      <c r="A184" s="142" t="s">
        <v>290</v>
      </c>
      <c r="B184" s="142">
        <v>196.66465799100001</v>
      </c>
      <c r="C184" s="142">
        <v>70</v>
      </c>
      <c r="D184" s="142">
        <v>9.5041151250000002</v>
      </c>
      <c r="E184" s="142">
        <v>0</v>
      </c>
      <c r="F184" s="142">
        <v>2</v>
      </c>
      <c r="G184" s="142">
        <v>253.5</v>
      </c>
      <c r="H184" s="142">
        <v>0</v>
      </c>
      <c r="I184" s="142">
        <v>1</v>
      </c>
      <c r="J184" s="142">
        <v>0</v>
      </c>
      <c r="K184" s="142">
        <v>4.4058174130000003</v>
      </c>
      <c r="L184" s="142">
        <v>354306.42060934001</v>
      </c>
      <c r="M184" s="142">
        <v>0</v>
      </c>
      <c r="N184" s="142">
        <v>0</v>
      </c>
      <c r="P184" s="142">
        <v>0</v>
      </c>
      <c r="Q184" s="142">
        <v>0</v>
      </c>
      <c r="R184" s="142">
        <v>1</v>
      </c>
      <c r="S184" s="142">
        <v>0</v>
      </c>
      <c r="T184" s="142">
        <v>354306.42060934001</v>
      </c>
      <c r="U184" s="142">
        <v>335912.75</v>
      </c>
      <c r="V184" s="142">
        <v>5979.2469499999997</v>
      </c>
      <c r="W184" s="142">
        <v>341891.99695</v>
      </c>
      <c r="X184" s="142">
        <v>341891.99695</v>
      </c>
      <c r="Y184" s="142">
        <v>5812.18</v>
      </c>
      <c r="Z184" s="142">
        <v>3287.47</v>
      </c>
      <c r="AA184" s="94">
        <v>350991.64695000002</v>
      </c>
    </row>
    <row r="185" spans="1:27" hidden="1" x14ac:dyDescent="0.2">
      <c r="A185" s="142" t="s">
        <v>291</v>
      </c>
      <c r="B185" s="142">
        <v>147.62751355500001</v>
      </c>
      <c r="C185" s="142">
        <v>430</v>
      </c>
      <c r="D185" s="142">
        <v>4.2504156249999996</v>
      </c>
      <c r="E185" s="142">
        <v>0</v>
      </c>
      <c r="F185" s="142">
        <v>2</v>
      </c>
      <c r="G185" s="142">
        <v>300.375</v>
      </c>
      <c r="H185" s="142">
        <v>2</v>
      </c>
      <c r="I185" s="142">
        <v>0</v>
      </c>
      <c r="J185" s="142">
        <v>0</v>
      </c>
      <c r="K185" s="142">
        <v>4.4617165569999999</v>
      </c>
      <c r="L185" s="142">
        <v>374675.85951096797</v>
      </c>
      <c r="M185" s="142">
        <v>0</v>
      </c>
      <c r="N185" s="142">
        <v>0</v>
      </c>
      <c r="P185" s="142">
        <v>0</v>
      </c>
      <c r="Q185" s="142">
        <v>0</v>
      </c>
      <c r="R185" s="142">
        <v>1</v>
      </c>
      <c r="S185" s="142">
        <v>0</v>
      </c>
      <c r="T185" s="142">
        <v>374675.85951096797</v>
      </c>
      <c r="U185" s="142">
        <v>244157.7</v>
      </c>
      <c r="V185" s="142">
        <v>9180.3295199999993</v>
      </c>
      <c r="W185" s="142">
        <v>253338.02952000001</v>
      </c>
      <c r="X185" s="142">
        <v>253338.02952000001</v>
      </c>
      <c r="Y185" s="142">
        <v>3503.4</v>
      </c>
      <c r="Z185" s="142">
        <v>1981.58</v>
      </c>
      <c r="AA185" s="94">
        <v>258823.00951999999</v>
      </c>
    </row>
    <row r="186" spans="1:27" hidden="1" x14ac:dyDescent="0.2">
      <c r="A186" s="142" t="s">
        <v>292</v>
      </c>
      <c r="B186" s="142">
        <v>109.84220895999999</v>
      </c>
      <c r="C186" s="142">
        <v>762</v>
      </c>
      <c r="D186" s="142">
        <v>4.3974161250000003</v>
      </c>
      <c r="E186" s="142">
        <v>0</v>
      </c>
      <c r="F186" s="142">
        <v>20</v>
      </c>
      <c r="G186" s="142">
        <v>7456.125</v>
      </c>
      <c r="H186" s="142">
        <v>359.375</v>
      </c>
      <c r="I186" s="142">
        <v>0</v>
      </c>
      <c r="J186" s="142">
        <v>0</v>
      </c>
      <c r="K186" s="142">
        <v>7.4059651999999998</v>
      </c>
      <c r="L186" s="142">
        <v>7117486.4882130502</v>
      </c>
      <c r="M186" s="142">
        <v>0</v>
      </c>
      <c r="N186" s="142">
        <v>0</v>
      </c>
      <c r="P186" s="142">
        <v>0</v>
      </c>
      <c r="Q186" s="142">
        <v>0</v>
      </c>
      <c r="R186" s="142">
        <v>1</v>
      </c>
      <c r="S186" s="142">
        <v>2680</v>
      </c>
      <c r="T186" s="142">
        <v>7120166.4882130502</v>
      </c>
      <c r="U186" s="142">
        <v>7101405.3499999996</v>
      </c>
      <c r="V186" s="142">
        <v>19173.794445</v>
      </c>
      <c r="W186" s="142">
        <v>7120579.1444450002</v>
      </c>
      <c r="X186" s="142">
        <v>7120166.4882130502</v>
      </c>
      <c r="Y186" s="142">
        <v>125458.5</v>
      </c>
      <c r="Z186" s="142">
        <v>63358.31</v>
      </c>
      <c r="AA186" s="94">
        <v>7308983.2982130498</v>
      </c>
    </row>
    <row r="187" spans="1:27" hidden="1" x14ac:dyDescent="0.2">
      <c r="A187" s="142" t="s">
        <v>293</v>
      </c>
      <c r="B187" s="142">
        <v>67.285440092000002</v>
      </c>
      <c r="C187" s="142">
        <v>217</v>
      </c>
      <c r="D187" s="142">
        <v>5.1427602500000003</v>
      </c>
      <c r="E187" s="142">
        <v>0</v>
      </c>
      <c r="F187" s="142">
        <v>3.25</v>
      </c>
      <c r="G187" s="142">
        <v>629.625</v>
      </c>
      <c r="H187" s="142">
        <v>76.375</v>
      </c>
      <c r="I187" s="142">
        <v>0</v>
      </c>
      <c r="J187" s="142">
        <v>1</v>
      </c>
      <c r="K187" s="142">
        <v>5.0915132219999997</v>
      </c>
      <c r="L187" s="142">
        <v>703352.32745334203</v>
      </c>
      <c r="M187" s="142">
        <v>186142.60929659201</v>
      </c>
      <c r="N187" s="142">
        <v>0</v>
      </c>
      <c r="P187" s="142">
        <v>0</v>
      </c>
      <c r="Q187" s="142">
        <v>0</v>
      </c>
      <c r="R187" s="142">
        <v>1</v>
      </c>
      <c r="S187" s="142">
        <v>1368.81</v>
      </c>
      <c r="T187" s="142">
        <v>890863.74674993404</v>
      </c>
      <c r="U187" s="142">
        <v>892647.95</v>
      </c>
      <c r="V187" s="142">
        <v>54540.789745000002</v>
      </c>
      <c r="W187" s="142">
        <v>947188.73974500003</v>
      </c>
      <c r="X187" s="142">
        <v>890863.74674993404</v>
      </c>
      <c r="Y187" s="142">
        <v>9867</v>
      </c>
      <c r="Z187" s="142">
        <v>5265.03</v>
      </c>
      <c r="AA187" s="94">
        <v>905995.77674993395</v>
      </c>
    </row>
    <row r="188" spans="1:27" hidden="1" x14ac:dyDescent="0.2">
      <c r="A188" s="142" t="s">
        <v>294</v>
      </c>
      <c r="B188" s="142">
        <v>531.13982243400005</v>
      </c>
      <c r="C188" s="142">
        <v>663</v>
      </c>
      <c r="D188" s="142">
        <v>9.2731680000000001</v>
      </c>
      <c r="E188" s="142">
        <v>0</v>
      </c>
      <c r="F188" s="142">
        <v>2</v>
      </c>
      <c r="G188" s="142">
        <v>164.75</v>
      </c>
      <c r="H188" s="142">
        <v>0</v>
      </c>
      <c r="I188" s="142">
        <v>0</v>
      </c>
      <c r="J188" s="142">
        <v>0</v>
      </c>
      <c r="K188" s="142">
        <v>4.1672318610000003</v>
      </c>
      <c r="L188" s="142">
        <v>279101.79778164998</v>
      </c>
      <c r="M188" s="142">
        <v>0</v>
      </c>
      <c r="N188" s="142">
        <v>163506.724564534</v>
      </c>
      <c r="P188" s="142">
        <v>0</v>
      </c>
      <c r="Q188" s="142">
        <v>0</v>
      </c>
      <c r="R188" s="142">
        <v>1</v>
      </c>
      <c r="S188" s="142">
        <v>150.08000000000001</v>
      </c>
      <c r="T188" s="142">
        <v>442758.60234618402</v>
      </c>
      <c r="U188" s="142">
        <v>443645.35</v>
      </c>
      <c r="V188" s="142">
        <v>30034.790195000001</v>
      </c>
      <c r="W188" s="142">
        <v>473680.14019499999</v>
      </c>
      <c r="X188" s="142">
        <v>442758.60234618402</v>
      </c>
      <c r="Y188" s="142">
        <v>7900.98</v>
      </c>
      <c r="Z188" s="142">
        <v>4468.92</v>
      </c>
      <c r="AA188" s="94">
        <v>455128.50234618399</v>
      </c>
    </row>
    <row r="189" spans="1:27" hidden="1" x14ac:dyDescent="0.2">
      <c r="A189" s="142" t="s">
        <v>295</v>
      </c>
      <c r="B189" s="142">
        <v>91.285832837000001</v>
      </c>
      <c r="C189" s="142">
        <v>376</v>
      </c>
      <c r="D189" s="142">
        <v>4.1704253749999998</v>
      </c>
      <c r="E189" s="142">
        <v>0</v>
      </c>
      <c r="F189" s="142">
        <v>7.375</v>
      </c>
      <c r="G189" s="142">
        <v>1806.5</v>
      </c>
      <c r="H189" s="142">
        <v>110.875</v>
      </c>
      <c r="I189" s="142">
        <v>0</v>
      </c>
      <c r="J189" s="142">
        <v>0</v>
      </c>
      <c r="K189" s="142">
        <v>6.1077265470000004</v>
      </c>
      <c r="L189" s="142">
        <v>1943160.9228293099</v>
      </c>
      <c r="M189" s="142">
        <v>0</v>
      </c>
      <c r="N189" s="142">
        <v>0</v>
      </c>
      <c r="P189" s="142">
        <v>0</v>
      </c>
      <c r="Q189" s="142">
        <v>0</v>
      </c>
      <c r="R189" s="142">
        <v>1</v>
      </c>
      <c r="S189" s="142">
        <v>0</v>
      </c>
      <c r="T189" s="142">
        <v>1943160.9228293099</v>
      </c>
      <c r="U189" s="142">
        <v>2098030.71</v>
      </c>
      <c r="V189" s="142">
        <v>132805.34394300001</v>
      </c>
      <c r="W189" s="142">
        <v>2230836.0539429998</v>
      </c>
      <c r="X189" s="142">
        <v>1943160.9228293099</v>
      </c>
      <c r="Y189" s="142">
        <v>38194.379999999997</v>
      </c>
      <c r="Z189" s="142">
        <v>21603.35</v>
      </c>
      <c r="AA189" s="94">
        <v>2002958.6528293099</v>
      </c>
    </row>
    <row r="190" spans="1:27" hidden="1" x14ac:dyDescent="0.2">
      <c r="A190" s="142" t="s">
        <v>296</v>
      </c>
      <c r="B190" s="142">
        <v>57.837492367000003</v>
      </c>
      <c r="C190" s="142">
        <v>330</v>
      </c>
      <c r="D190" s="142">
        <v>4.5189678750000004</v>
      </c>
      <c r="E190" s="142">
        <v>0</v>
      </c>
      <c r="F190" s="142">
        <v>3.625</v>
      </c>
      <c r="G190" s="142">
        <v>395.75</v>
      </c>
      <c r="H190" s="142">
        <v>38.5</v>
      </c>
      <c r="I190" s="142">
        <v>0</v>
      </c>
      <c r="J190" s="142">
        <v>0</v>
      </c>
      <c r="K190" s="142">
        <v>4.8920887369999999</v>
      </c>
      <c r="L190" s="142">
        <v>576187.68999539001</v>
      </c>
      <c r="M190" s="142">
        <v>0</v>
      </c>
      <c r="N190" s="142">
        <v>0</v>
      </c>
      <c r="P190" s="142">
        <v>0</v>
      </c>
      <c r="Q190" s="142">
        <v>0</v>
      </c>
      <c r="R190" s="142">
        <v>1</v>
      </c>
      <c r="S190" s="142">
        <v>6700</v>
      </c>
      <c r="T190" s="142">
        <v>825510.65455395996</v>
      </c>
      <c r="U190" s="142">
        <v>827163.97</v>
      </c>
      <c r="V190" s="142">
        <v>30687.783286999998</v>
      </c>
      <c r="W190" s="142">
        <v>857851.753287</v>
      </c>
      <c r="X190" s="142">
        <v>825510.65455395996</v>
      </c>
      <c r="Y190" s="142">
        <v>8528.52</v>
      </c>
      <c r="Z190" s="142">
        <v>4307.0200000000004</v>
      </c>
      <c r="AA190" s="94">
        <v>838346.19455396</v>
      </c>
    </row>
    <row r="191" spans="1:27" hidden="1" x14ac:dyDescent="0.2">
      <c r="A191" s="142" t="s">
        <v>297</v>
      </c>
      <c r="B191" s="142">
        <v>500.93231954800001</v>
      </c>
      <c r="C191" s="142">
        <v>645</v>
      </c>
      <c r="D191" s="142">
        <v>15.831383375</v>
      </c>
      <c r="E191" s="142">
        <v>0</v>
      </c>
      <c r="F191" s="142">
        <v>1</v>
      </c>
      <c r="G191" s="142">
        <v>348</v>
      </c>
      <c r="H191" s="142">
        <v>12.75</v>
      </c>
      <c r="I191" s="142">
        <v>0</v>
      </c>
      <c r="J191" s="142">
        <v>0</v>
      </c>
      <c r="K191" s="142">
        <v>5.1213795380000002</v>
      </c>
      <c r="L191" s="142">
        <v>724675.71039481903</v>
      </c>
      <c r="M191" s="142">
        <v>0</v>
      </c>
      <c r="N191" s="142">
        <v>0</v>
      </c>
      <c r="P191" s="142">
        <v>0</v>
      </c>
      <c r="Q191" s="142">
        <v>0</v>
      </c>
      <c r="R191" s="142">
        <v>1</v>
      </c>
      <c r="S191" s="142">
        <v>32562</v>
      </c>
      <c r="T191" s="142">
        <v>757237.71039481903</v>
      </c>
      <c r="U191" s="142">
        <v>494155.65</v>
      </c>
      <c r="V191" s="142">
        <v>14923.50063</v>
      </c>
      <c r="W191" s="142">
        <v>509079.15062999999</v>
      </c>
      <c r="X191" s="142">
        <v>509079.15062999999</v>
      </c>
      <c r="Y191" s="142">
        <v>7697.55</v>
      </c>
      <c r="Z191" s="142">
        <v>4353.8500000000004</v>
      </c>
      <c r="AA191" s="94">
        <v>521130.55063000001</v>
      </c>
    </row>
    <row r="192" spans="1:27" hidden="1" x14ac:dyDescent="0.2">
      <c r="A192" s="142" t="s">
        <v>298</v>
      </c>
      <c r="B192" s="142">
        <v>538.94220222800004</v>
      </c>
      <c r="C192" s="142">
        <v>537</v>
      </c>
      <c r="D192" s="142">
        <v>4.9631753749999996</v>
      </c>
      <c r="E192" s="142">
        <v>0</v>
      </c>
      <c r="F192" s="142">
        <v>8.625</v>
      </c>
      <c r="G192" s="142">
        <v>1837.375</v>
      </c>
      <c r="H192" s="142">
        <v>86.875</v>
      </c>
      <c r="I192" s="142">
        <v>0</v>
      </c>
      <c r="J192" s="142">
        <v>0</v>
      </c>
      <c r="K192" s="142">
        <v>6.2447336739999999</v>
      </c>
      <c r="L192" s="142">
        <v>2228487.5253878701</v>
      </c>
      <c r="M192" s="142">
        <v>0</v>
      </c>
      <c r="N192" s="142">
        <v>0</v>
      </c>
      <c r="P192" s="142">
        <v>0</v>
      </c>
      <c r="Q192" s="142">
        <v>0</v>
      </c>
      <c r="R192" s="142">
        <v>1</v>
      </c>
      <c r="S192" s="142">
        <v>0</v>
      </c>
      <c r="T192" s="142">
        <v>2228487.5253878701</v>
      </c>
      <c r="U192" s="142">
        <v>1747832.84</v>
      </c>
      <c r="V192" s="142">
        <v>45968.003691999998</v>
      </c>
      <c r="W192" s="142">
        <v>1793800.843692</v>
      </c>
      <c r="X192" s="142">
        <v>1793800.843692</v>
      </c>
      <c r="Y192" s="142">
        <v>35112.06</v>
      </c>
      <c r="Z192" s="142">
        <v>19859.93</v>
      </c>
      <c r="AA192" s="94">
        <v>1848772.833692</v>
      </c>
    </row>
    <row r="193" spans="1:27" hidden="1" x14ac:dyDescent="0.2">
      <c r="A193" s="142" t="s">
        <v>299</v>
      </c>
      <c r="B193" s="142">
        <v>599.16</v>
      </c>
      <c r="C193" s="142">
        <v>6671</v>
      </c>
      <c r="D193" s="142">
        <v>3.4054475000000002</v>
      </c>
      <c r="E193" s="142">
        <v>0</v>
      </c>
      <c r="F193" s="142">
        <v>15.375</v>
      </c>
      <c r="G193" s="142">
        <v>0</v>
      </c>
      <c r="H193" s="142">
        <v>166</v>
      </c>
      <c r="I193" s="142">
        <v>0</v>
      </c>
      <c r="J193" s="142">
        <v>0</v>
      </c>
      <c r="K193" s="142">
        <v>1.2555726789999999</v>
      </c>
      <c r="L193" s="142">
        <v>15179.068408026</v>
      </c>
      <c r="M193" s="142">
        <v>0</v>
      </c>
      <c r="N193" s="142">
        <v>0</v>
      </c>
      <c r="P193" s="142">
        <v>1854697.7315075099</v>
      </c>
      <c r="Q193" s="142">
        <v>0</v>
      </c>
      <c r="R193" s="142">
        <v>1</v>
      </c>
      <c r="S193" s="142">
        <v>0</v>
      </c>
      <c r="T193" s="142">
        <v>1869876.79991554</v>
      </c>
      <c r="U193" s="142">
        <v>1873621.75</v>
      </c>
      <c r="V193" s="142">
        <v>127406.27899999999</v>
      </c>
      <c r="W193" s="142">
        <v>2001028.0290000001</v>
      </c>
      <c r="X193" s="142">
        <v>1869876.79991554</v>
      </c>
      <c r="Y193" s="142">
        <v>49905.47</v>
      </c>
      <c r="Z193" s="142">
        <v>0</v>
      </c>
      <c r="AA193" s="94">
        <v>1919782.26991554</v>
      </c>
    </row>
    <row r="194" spans="1:27" hidden="1" x14ac:dyDescent="0.2">
      <c r="A194" s="142" t="s">
        <v>300</v>
      </c>
      <c r="B194" s="142">
        <v>206.60266206099999</v>
      </c>
      <c r="C194" s="142">
        <v>385</v>
      </c>
      <c r="D194" s="142">
        <v>3.5951493750000001</v>
      </c>
      <c r="E194" s="142">
        <v>0</v>
      </c>
      <c r="F194" s="142">
        <v>7</v>
      </c>
      <c r="G194" s="142">
        <v>764.875</v>
      </c>
      <c r="H194" s="142">
        <v>87.375</v>
      </c>
      <c r="I194" s="142">
        <v>0</v>
      </c>
      <c r="J194" s="142">
        <v>0</v>
      </c>
      <c r="K194" s="142">
        <v>5.5252405830000004</v>
      </c>
      <c r="L194" s="142">
        <v>1085271.3250573401</v>
      </c>
      <c r="M194" s="142">
        <v>0</v>
      </c>
      <c r="N194" s="142">
        <v>0</v>
      </c>
      <c r="P194" s="142">
        <v>0</v>
      </c>
      <c r="Q194" s="142">
        <v>0</v>
      </c>
      <c r="R194" s="142">
        <v>1</v>
      </c>
      <c r="S194" s="142">
        <v>67</v>
      </c>
      <c r="T194" s="142">
        <v>1085338.3250573401</v>
      </c>
      <c r="U194" s="142">
        <v>1220374.1299999999</v>
      </c>
      <c r="V194" s="142">
        <v>59188.145304999998</v>
      </c>
      <c r="W194" s="142">
        <v>1279562.2753049999</v>
      </c>
      <c r="X194" s="142">
        <v>1085338.3250573401</v>
      </c>
      <c r="Y194" s="142">
        <v>24881</v>
      </c>
      <c r="Z194" s="142">
        <v>14073.08</v>
      </c>
      <c r="AA194" s="94">
        <v>1124292.4050573399</v>
      </c>
    </row>
    <row r="195" spans="1:27" hidden="1" x14ac:dyDescent="0.2">
      <c r="A195" s="142" t="s">
        <v>301</v>
      </c>
      <c r="B195" s="142">
        <v>53.117700444999997</v>
      </c>
      <c r="C195" s="142">
        <v>581</v>
      </c>
      <c r="D195" s="142">
        <v>2.4435953750000001</v>
      </c>
      <c r="E195" s="142">
        <v>0</v>
      </c>
      <c r="F195" s="142">
        <v>34</v>
      </c>
      <c r="G195" s="142">
        <v>14525.875</v>
      </c>
      <c r="H195" s="142">
        <v>1148.25</v>
      </c>
      <c r="I195" s="142">
        <v>0</v>
      </c>
      <c r="J195" s="142">
        <v>0</v>
      </c>
      <c r="K195" s="142">
        <v>8.0932066660000004</v>
      </c>
      <c r="L195" s="142">
        <v>14151153.047264099</v>
      </c>
      <c r="M195" s="142">
        <v>0</v>
      </c>
      <c r="N195" s="142">
        <v>0</v>
      </c>
      <c r="P195" s="142">
        <v>0</v>
      </c>
      <c r="Q195" s="142">
        <v>0</v>
      </c>
      <c r="R195" s="142">
        <v>1</v>
      </c>
      <c r="S195" s="142">
        <v>43253.19</v>
      </c>
      <c r="T195" s="142">
        <v>14194406.2372641</v>
      </c>
      <c r="U195" s="142">
        <v>17044256.559999999</v>
      </c>
      <c r="V195" s="142">
        <v>700518.94461600005</v>
      </c>
      <c r="W195" s="142">
        <v>17744775.504616</v>
      </c>
      <c r="X195" s="142">
        <v>14194406.2372641</v>
      </c>
      <c r="Y195" s="142">
        <v>232643.87</v>
      </c>
      <c r="Z195" s="142">
        <v>117488.44</v>
      </c>
      <c r="AA195" s="94">
        <v>14544538.547264099</v>
      </c>
    </row>
    <row r="196" spans="1:27" hidden="1" x14ac:dyDescent="0.2">
      <c r="A196" s="142" t="s">
        <v>302</v>
      </c>
      <c r="B196" s="142">
        <v>274.24735142100002</v>
      </c>
      <c r="C196" s="142">
        <v>248</v>
      </c>
      <c r="D196" s="142">
        <v>5.8224999999999998</v>
      </c>
      <c r="E196" s="142">
        <v>0</v>
      </c>
      <c r="F196" s="142">
        <v>1</v>
      </c>
      <c r="G196" s="142">
        <v>74.75</v>
      </c>
      <c r="H196" s="142">
        <v>0</v>
      </c>
      <c r="I196" s="142">
        <v>0</v>
      </c>
      <c r="J196" s="142">
        <v>1</v>
      </c>
      <c r="K196" s="142">
        <v>3.2683879280000001</v>
      </c>
      <c r="L196" s="142">
        <v>113605.582738447</v>
      </c>
      <c r="M196" s="142">
        <v>0</v>
      </c>
      <c r="N196" s="142">
        <v>0</v>
      </c>
      <c r="P196" s="142">
        <v>0</v>
      </c>
      <c r="Q196" s="142">
        <v>0</v>
      </c>
      <c r="R196" s="142">
        <v>1</v>
      </c>
      <c r="S196" s="142">
        <v>0</v>
      </c>
      <c r="T196" s="142">
        <v>113605.582738447</v>
      </c>
      <c r="U196" s="142">
        <v>57149.57</v>
      </c>
      <c r="V196" s="142">
        <v>4949.1527619999997</v>
      </c>
      <c r="W196" s="142">
        <v>62098.722761999998</v>
      </c>
      <c r="X196" s="142">
        <v>62098.722761999998</v>
      </c>
      <c r="Y196" s="142">
        <v>1182.78</v>
      </c>
      <c r="Z196" s="142">
        <v>669</v>
      </c>
      <c r="AA196" s="94">
        <v>63950.502761999996</v>
      </c>
    </row>
    <row r="197" spans="1:27" hidden="1" x14ac:dyDescent="0.2">
      <c r="A197" s="142" t="s">
        <v>303</v>
      </c>
      <c r="B197" s="142">
        <v>80.187661606000006</v>
      </c>
      <c r="C197" s="142">
        <v>180</v>
      </c>
      <c r="D197" s="142">
        <v>5.6740878749999997</v>
      </c>
      <c r="E197" s="142">
        <v>0</v>
      </c>
      <c r="F197" s="142">
        <v>2</v>
      </c>
      <c r="G197" s="142">
        <v>137</v>
      </c>
      <c r="H197" s="142">
        <v>0.375</v>
      </c>
      <c r="I197" s="142">
        <v>0</v>
      </c>
      <c r="J197" s="142">
        <v>0</v>
      </c>
      <c r="K197" s="142">
        <v>3.8539928099999998</v>
      </c>
      <c r="L197" s="142">
        <v>204044.38239686799</v>
      </c>
      <c r="M197" s="142">
        <v>0</v>
      </c>
      <c r="N197" s="142">
        <v>293064.64712133299</v>
      </c>
      <c r="P197" s="142">
        <v>0</v>
      </c>
      <c r="Q197" s="142">
        <v>0</v>
      </c>
      <c r="R197" s="142">
        <v>1</v>
      </c>
      <c r="S197" s="142">
        <v>335</v>
      </c>
      <c r="T197" s="142">
        <v>497444.02951820102</v>
      </c>
      <c r="U197" s="142">
        <v>498440.3</v>
      </c>
      <c r="V197" s="142">
        <v>18492.135129999999</v>
      </c>
      <c r="W197" s="142">
        <v>516932.43513</v>
      </c>
      <c r="X197" s="142">
        <v>497444.02951820102</v>
      </c>
      <c r="Y197" s="142">
        <v>9493.39</v>
      </c>
      <c r="Z197" s="142">
        <v>5065.67</v>
      </c>
      <c r="AA197" s="94">
        <v>512003.08951820101</v>
      </c>
    </row>
    <row r="198" spans="1:27" hidden="1" x14ac:dyDescent="0.2">
      <c r="A198" s="142" t="s">
        <v>304</v>
      </c>
      <c r="B198" s="142">
        <v>411.65222906999998</v>
      </c>
      <c r="C198" s="142">
        <v>878</v>
      </c>
      <c r="D198" s="142">
        <v>6.3550508749999999</v>
      </c>
      <c r="E198" s="142">
        <v>0</v>
      </c>
      <c r="F198" s="142">
        <v>3</v>
      </c>
      <c r="G198" s="142">
        <v>613.25</v>
      </c>
      <c r="H198" s="142">
        <v>73</v>
      </c>
      <c r="I198" s="142">
        <v>0</v>
      </c>
      <c r="J198" s="142">
        <v>0</v>
      </c>
      <c r="K198" s="142">
        <v>5.4188184540000002</v>
      </c>
      <c r="L198" s="142">
        <v>975707.81868125603</v>
      </c>
      <c r="M198" s="142">
        <v>0</v>
      </c>
      <c r="N198" s="142">
        <v>0</v>
      </c>
      <c r="P198" s="142">
        <v>0</v>
      </c>
      <c r="Q198" s="142">
        <v>0</v>
      </c>
      <c r="R198" s="142">
        <v>1</v>
      </c>
      <c r="S198" s="142">
        <v>0</v>
      </c>
      <c r="T198" s="142">
        <v>975707.81868125603</v>
      </c>
      <c r="U198" s="142">
        <v>701316.49</v>
      </c>
      <c r="V198" s="142">
        <v>12693.828469</v>
      </c>
      <c r="W198" s="142">
        <v>714010.31846900005</v>
      </c>
      <c r="X198" s="142">
        <v>714010.31846900005</v>
      </c>
      <c r="Y198" s="142">
        <v>15742.82</v>
      </c>
      <c r="Z198" s="142">
        <v>8904.39</v>
      </c>
      <c r="AA198" s="94">
        <v>738657.52846900001</v>
      </c>
    </row>
    <row r="199" spans="1:27" hidden="1" x14ac:dyDescent="0.2">
      <c r="A199" s="142" t="s">
        <v>305</v>
      </c>
      <c r="B199" s="142">
        <v>446.676033781</v>
      </c>
      <c r="C199" s="142">
        <v>653</v>
      </c>
      <c r="D199" s="142">
        <v>7.2121182499999996</v>
      </c>
      <c r="E199" s="142">
        <v>0</v>
      </c>
      <c r="F199" s="142">
        <v>8</v>
      </c>
      <c r="G199" s="142">
        <v>1317.625</v>
      </c>
      <c r="H199" s="142">
        <v>122.125</v>
      </c>
      <c r="I199" s="142">
        <v>0</v>
      </c>
      <c r="J199" s="142">
        <v>0</v>
      </c>
      <c r="K199" s="142">
        <v>6.09899944</v>
      </c>
      <c r="L199" s="142">
        <v>1926276.53330378</v>
      </c>
      <c r="M199" s="142">
        <v>0</v>
      </c>
      <c r="N199" s="142">
        <v>0</v>
      </c>
      <c r="P199" s="142">
        <v>0</v>
      </c>
      <c r="Q199" s="142">
        <v>0</v>
      </c>
      <c r="R199" s="142">
        <v>1</v>
      </c>
      <c r="S199" s="142">
        <v>0</v>
      </c>
      <c r="T199" s="142">
        <v>1926276.53330378</v>
      </c>
      <c r="U199" s="142">
        <v>1781589.13</v>
      </c>
      <c r="V199" s="142">
        <v>101372.421497</v>
      </c>
      <c r="W199" s="142">
        <v>1882961.551497</v>
      </c>
      <c r="X199" s="142">
        <v>1882961.551497</v>
      </c>
      <c r="Y199" s="142">
        <v>34596.36</v>
      </c>
      <c r="Z199" s="142">
        <v>19568.25</v>
      </c>
      <c r="AA199" s="94">
        <v>1937126.1614969999</v>
      </c>
    </row>
    <row r="200" spans="1:27" hidden="1" x14ac:dyDescent="0.2">
      <c r="A200" s="142" t="s">
        <v>306</v>
      </c>
      <c r="B200" s="142">
        <v>54.849138916000001</v>
      </c>
      <c r="C200" s="142">
        <v>100</v>
      </c>
      <c r="D200" s="142">
        <v>2.7264097500000002</v>
      </c>
      <c r="E200" s="142">
        <v>0</v>
      </c>
      <c r="F200" s="142">
        <v>3</v>
      </c>
      <c r="G200" s="142">
        <v>621.125</v>
      </c>
      <c r="H200" s="142">
        <v>24.125</v>
      </c>
      <c r="I200" s="142">
        <v>0</v>
      </c>
      <c r="J200" s="142">
        <v>0</v>
      </c>
      <c r="K200" s="142">
        <v>5.0856610949999999</v>
      </c>
      <c r="L200" s="142">
        <v>699248.24055544403</v>
      </c>
      <c r="M200" s="142">
        <v>0</v>
      </c>
      <c r="N200" s="142">
        <v>0</v>
      </c>
      <c r="P200" s="142">
        <v>0</v>
      </c>
      <c r="Q200" s="142">
        <v>0</v>
      </c>
      <c r="R200" s="142">
        <v>1</v>
      </c>
      <c r="S200" s="142">
        <v>3350</v>
      </c>
      <c r="T200" s="142">
        <v>702598.24055544403</v>
      </c>
      <c r="U200" s="142">
        <v>587279.75</v>
      </c>
      <c r="V200" s="142">
        <v>18264.400225000001</v>
      </c>
      <c r="W200" s="142">
        <v>605544.15022499999</v>
      </c>
      <c r="X200" s="142">
        <v>605544.15022499999</v>
      </c>
      <c r="Y200" s="142">
        <v>10330.41</v>
      </c>
      <c r="Z200" s="142">
        <v>5843.05</v>
      </c>
      <c r="AA200" s="94">
        <v>621717.61022499995</v>
      </c>
    </row>
    <row r="201" spans="1:27" hidden="1" x14ac:dyDescent="0.2">
      <c r="A201" s="142" t="s">
        <v>307</v>
      </c>
      <c r="B201" s="142">
        <v>89.464929581000007</v>
      </c>
      <c r="C201" s="142">
        <v>256</v>
      </c>
      <c r="D201" s="142">
        <v>2.92345875</v>
      </c>
      <c r="E201" s="142">
        <v>0</v>
      </c>
      <c r="F201" s="142">
        <v>2</v>
      </c>
      <c r="G201" s="142">
        <v>431</v>
      </c>
      <c r="H201" s="142">
        <v>3.25</v>
      </c>
      <c r="I201" s="142">
        <v>0</v>
      </c>
      <c r="J201" s="142">
        <v>0</v>
      </c>
      <c r="K201" s="142">
        <v>4.6733228679999996</v>
      </c>
      <c r="L201" s="142">
        <v>462972.46829075698</v>
      </c>
      <c r="M201" s="142">
        <v>0</v>
      </c>
      <c r="N201" s="142">
        <v>0</v>
      </c>
      <c r="P201" s="142">
        <v>0</v>
      </c>
      <c r="Q201" s="142">
        <v>0</v>
      </c>
      <c r="R201" s="142">
        <v>1</v>
      </c>
      <c r="S201" s="142">
        <v>938</v>
      </c>
      <c r="T201" s="142">
        <v>463910.46829075698</v>
      </c>
      <c r="U201" s="142">
        <v>507371.22</v>
      </c>
      <c r="V201" s="142">
        <v>15018.188112</v>
      </c>
      <c r="W201" s="142">
        <v>522389.40811199998</v>
      </c>
      <c r="X201" s="142">
        <v>463910.46829075698</v>
      </c>
      <c r="Y201" s="142">
        <v>9225.7000000000007</v>
      </c>
      <c r="Z201" s="142">
        <v>5218.2</v>
      </c>
      <c r="AA201" s="94">
        <v>478354.368290757</v>
      </c>
    </row>
    <row r="202" spans="1:27" hidden="1" x14ac:dyDescent="0.2">
      <c r="A202" s="142" t="s">
        <v>308</v>
      </c>
      <c r="B202" s="142">
        <v>392.49541120599997</v>
      </c>
      <c r="C202" s="142">
        <v>602</v>
      </c>
      <c r="D202" s="142">
        <v>13.202710625</v>
      </c>
      <c r="E202" s="142">
        <v>0</v>
      </c>
      <c r="F202" s="142">
        <v>3</v>
      </c>
      <c r="G202" s="142">
        <v>797.75</v>
      </c>
      <c r="H202" s="142">
        <v>1.125</v>
      </c>
      <c r="I202" s="142">
        <v>0</v>
      </c>
      <c r="J202" s="142">
        <v>0</v>
      </c>
      <c r="K202" s="142">
        <v>5.4298278550000001</v>
      </c>
      <c r="L202" s="142">
        <v>986509.12601508002</v>
      </c>
      <c r="M202" s="142">
        <v>0</v>
      </c>
      <c r="N202" s="142">
        <v>0</v>
      </c>
      <c r="P202" s="142">
        <v>0</v>
      </c>
      <c r="Q202" s="142">
        <v>0</v>
      </c>
      <c r="R202" s="142">
        <v>1</v>
      </c>
      <c r="S202" s="142">
        <v>4251.1499999999996</v>
      </c>
      <c r="T202" s="142">
        <v>990760.27601508005</v>
      </c>
      <c r="U202" s="142">
        <v>986600.62</v>
      </c>
      <c r="V202" s="142">
        <v>45679.608705999999</v>
      </c>
      <c r="W202" s="142">
        <v>1032280.228706</v>
      </c>
      <c r="X202" s="142">
        <v>990760.27601508005</v>
      </c>
      <c r="Y202" s="142">
        <v>14562.4</v>
      </c>
      <c r="Z202" s="142">
        <v>8236.73</v>
      </c>
      <c r="AA202" s="94">
        <v>1013559.4060150801</v>
      </c>
    </row>
    <row r="203" spans="1:27" hidden="1" x14ac:dyDescent="0.2">
      <c r="A203" s="142" t="s">
        <v>309</v>
      </c>
      <c r="B203" s="142">
        <v>32.407245750000001</v>
      </c>
      <c r="C203" s="142">
        <v>500</v>
      </c>
      <c r="D203" s="142">
        <v>2.6880228750000001</v>
      </c>
      <c r="E203" s="142">
        <v>0</v>
      </c>
      <c r="F203" s="142">
        <v>30</v>
      </c>
      <c r="G203" s="142">
        <v>8919.75</v>
      </c>
      <c r="H203" s="142">
        <v>1228</v>
      </c>
      <c r="I203" s="142">
        <v>0</v>
      </c>
      <c r="J203" s="142">
        <v>0</v>
      </c>
      <c r="K203" s="142">
        <v>7.6838793619999999</v>
      </c>
      <c r="L203" s="142">
        <v>9397735.9472458903</v>
      </c>
      <c r="M203" s="142">
        <v>0</v>
      </c>
      <c r="N203" s="142">
        <v>0</v>
      </c>
      <c r="P203" s="142">
        <v>0</v>
      </c>
      <c r="Q203" s="142">
        <v>0</v>
      </c>
      <c r="R203" s="142">
        <v>1</v>
      </c>
      <c r="S203" s="142">
        <v>4824</v>
      </c>
      <c r="T203" s="142">
        <v>9402559.9472458903</v>
      </c>
      <c r="U203" s="142">
        <v>12932960.970000001</v>
      </c>
      <c r="V203" s="142">
        <v>320737.43205599999</v>
      </c>
      <c r="W203" s="142">
        <v>13253698.402055999</v>
      </c>
      <c r="X203" s="142">
        <v>9402559.9472458903</v>
      </c>
      <c r="Y203" s="142">
        <v>204263.69</v>
      </c>
      <c r="Z203" s="142">
        <v>97910.83</v>
      </c>
      <c r="AA203" s="94">
        <v>9704734.4672458898</v>
      </c>
    </row>
    <row r="204" spans="1:27" hidden="1" x14ac:dyDescent="0.2">
      <c r="A204" s="142" t="s">
        <v>310</v>
      </c>
      <c r="B204" s="142">
        <v>254.1</v>
      </c>
      <c r="C204" s="142">
        <v>491</v>
      </c>
      <c r="D204" s="142">
        <v>7.3151327500000001</v>
      </c>
      <c r="E204" s="142">
        <v>0</v>
      </c>
      <c r="F204" s="142">
        <v>3</v>
      </c>
      <c r="G204" s="142">
        <v>305.875</v>
      </c>
      <c r="H204" s="142">
        <v>0</v>
      </c>
      <c r="I204" s="142">
        <v>0</v>
      </c>
      <c r="J204" s="142">
        <v>0</v>
      </c>
      <c r="K204" s="142">
        <v>4.4993268439999996</v>
      </c>
      <c r="L204" s="142">
        <v>389035.87595160003</v>
      </c>
      <c r="M204" s="142">
        <v>0</v>
      </c>
      <c r="N204" s="142">
        <v>0</v>
      </c>
      <c r="P204" s="142">
        <v>0</v>
      </c>
      <c r="Q204" s="142">
        <v>0</v>
      </c>
      <c r="R204" s="142">
        <v>1</v>
      </c>
      <c r="S204" s="142">
        <v>0</v>
      </c>
      <c r="T204" s="142">
        <v>389035.87595160003</v>
      </c>
      <c r="U204" s="142">
        <v>384288.38</v>
      </c>
      <c r="V204" s="142">
        <v>28936.915013999998</v>
      </c>
      <c r="W204" s="142">
        <v>413225.29501399997</v>
      </c>
      <c r="X204" s="142">
        <v>389035.87595160003</v>
      </c>
      <c r="Y204" s="142">
        <v>5615.85</v>
      </c>
      <c r="Z204" s="142">
        <v>3176.41</v>
      </c>
      <c r="AA204" s="94">
        <v>397828.13595159998</v>
      </c>
    </row>
    <row r="205" spans="1:27" hidden="1" x14ac:dyDescent="0.2">
      <c r="A205" s="142" t="s">
        <v>311</v>
      </c>
      <c r="B205" s="142">
        <v>102.141405951</v>
      </c>
      <c r="C205" s="142">
        <v>458</v>
      </c>
      <c r="D205" s="142">
        <v>4.1451539999999998</v>
      </c>
      <c r="E205" s="142">
        <v>0</v>
      </c>
      <c r="F205" s="142">
        <v>19.75</v>
      </c>
      <c r="G205" s="142">
        <v>4828.5</v>
      </c>
      <c r="H205" s="142">
        <v>741.5</v>
      </c>
      <c r="I205" s="142">
        <v>0</v>
      </c>
      <c r="J205" s="142">
        <v>0</v>
      </c>
      <c r="K205" s="142">
        <v>7.169255991</v>
      </c>
      <c r="L205" s="142">
        <v>5617268.0449607801</v>
      </c>
      <c r="M205" s="142">
        <v>0</v>
      </c>
      <c r="N205" s="142">
        <v>0</v>
      </c>
      <c r="P205" s="142">
        <v>0</v>
      </c>
      <c r="Q205" s="142">
        <v>0</v>
      </c>
      <c r="R205" s="142">
        <v>1</v>
      </c>
      <c r="S205" s="142">
        <v>10050</v>
      </c>
      <c r="T205" s="142">
        <v>5627318.0449607801</v>
      </c>
      <c r="U205" s="142">
        <v>5515784.8200000003</v>
      </c>
      <c r="V205" s="142">
        <v>232214.54092199999</v>
      </c>
      <c r="W205" s="142">
        <v>5747999.3609220004</v>
      </c>
      <c r="X205" s="142">
        <v>5627318.0449607801</v>
      </c>
      <c r="Y205" s="142">
        <v>89316.57</v>
      </c>
      <c r="Z205" s="142">
        <v>50518.87</v>
      </c>
      <c r="AA205" s="94">
        <v>5767153.4849607795</v>
      </c>
    </row>
    <row r="206" spans="1:27" hidden="1" x14ac:dyDescent="0.2">
      <c r="A206" s="142" t="s">
        <v>312</v>
      </c>
      <c r="B206" s="142">
        <v>188.315083206</v>
      </c>
      <c r="C206" s="142">
        <v>424</v>
      </c>
      <c r="D206" s="142">
        <v>6.6496578749999999</v>
      </c>
      <c r="E206" s="142">
        <v>0</v>
      </c>
      <c r="F206" s="142">
        <v>5</v>
      </c>
      <c r="G206" s="142">
        <v>1276.625</v>
      </c>
      <c r="H206" s="142">
        <v>41.75</v>
      </c>
      <c r="I206" s="142">
        <v>0</v>
      </c>
      <c r="J206" s="142">
        <v>0</v>
      </c>
      <c r="K206" s="142">
        <v>5.8527127410000004</v>
      </c>
      <c r="L206" s="142">
        <v>1505766.66854956</v>
      </c>
      <c r="M206" s="142">
        <v>0</v>
      </c>
      <c r="N206" s="142">
        <v>0</v>
      </c>
      <c r="P206" s="142">
        <v>0</v>
      </c>
      <c r="Q206" s="142">
        <v>0</v>
      </c>
      <c r="R206" s="142">
        <v>1</v>
      </c>
      <c r="S206" s="142">
        <v>0</v>
      </c>
      <c r="T206" s="142">
        <v>1505766.66854956</v>
      </c>
      <c r="U206" s="142">
        <v>1367016.04</v>
      </c>
      <c r="V206" s="142">
        <v>59191.794532</v>
      </c>
      <c r="W206" s="142">
        <v>1426207.8345319999</v>
      </c>
      <c r="X206" s="142">
        <v>1426207.8345319999</v>
      </c>
      <c r="Y206" s="142">
        <v>37489.78</v>
      </c>
      <c r="Z206" s="142">
        <v>0</v>
      </c>
      <c r="AA206" s="94">
        <v>1463697.6145319999</v>
      </c>
    </row>
    <row r="207" spans="1:27" hidden="1" x14ac:dyDescent="0.2">
      <c r="A207" s="142" t="s">
        <v>313</v>
      </c>
      <c r="B207" s="142">
        <v>157.53551720199999</v>
      </c>
      <c r="C207" s="142">
        <v>723</v>
      </c>
      <c r="D207" s="142">
        <v>5.5770646250000002</v>
      </c>
      <c r="E207" s="142">
        <v>0</v>
      </c>
      <c r="F207" s="142">
        <v>8.25</v>
      </c>
      <c r="G207" s="142">
        <v>2625.5</v>
      </c>
      <c r="H207" s="142">
        <v>85</v>
      </c>
      <c r="I207" s="142">
        <v>0</v>
      </c>
      <c r="J207" s="142">
        <v>0</v>
      </c>
      <c r="K207" s="142">
        <v>6.4232452039999997</v>
      </c>
      <c r="L207" s="142">
        <v>2664015.70085171</v>
      </c>
      <c r="M207" s="142">
        <v>0</v>
      </c>
      <c r="N207" s="142">
        <v>0</v>
      </c>
      <c r="P207" s="142">
        <v>0</v>
      </c>
      <c r="Q207" s="142">
        <v>0</v>
      </c>
      <c r="R207" s="142">
        <v>1</v>
      </c>
      <c r="S207" s="142">
        <v>0</v>
      </c>
      <c r="T207" s="142">
        <v>2664015.70085171</v>
      </c>
      <c r="U207" s="142">
        <v>2974753.15</v>
      </c>
      <c r="V207" s="142">
        <v>117502.749425</v>
      </c>
      <c r="W207" s="142">
        <v>3092255.899425</v>
      </c>
      <c r="X207" s="142">
        <v>2664015.70085171</v>
      </c>
      <c r="Y207" s="142">
        <v>50830.75</v>
      </c>
      <c r="Z207" s="142">
        <v>24364.98</v>
      </c>
      <c r="AA207" s="94">
        <v>2739211.43085171</v>
      </c>
    </row>
    <row r="208" spans="1:27" hidden="1" x14ac:dyDescent="0.2">
      <c r="A208" s="142" t="s">
        <v>314</v>
      </c>
      <c r="B208" s="142">
        <v>105.74685356800001</v>
      </c>
      <c r="C208" s="142">
        <v>284</v>
      </c>
      <c r="D208" s="142">
        <v>3.7414198750000001</v>
      </c>
      <c r="E208" s="142">
        <v>0</v>
      </c>
      <c r="F208" s="142">
        <v>5.625</v>
      </c>
      <c r="G208" s="142">
        <v>2066.25</v>
      </c>
      <c r="H208" s="142">
        <v>164.5</v>
      </c>
      <c r="I208" s="142">
        <v>0</v>
      </c>
      <c r="J208" s="142">
        <v>0</v>
      </c>
      <c r="K208" s="142">
        <v>6.2091124869999996</v>
      </c>
      <c r="L208" s="142">
        <v>2150503.3455417701</v>
      </c>
      <c r="M208" s="142">
        <v>0</v>
      </c>
      <c r="N208" s="142">
        <v>0</v>
      </c>
      <c r="P208" s="142">
        <v>0</v>
      </c>
      <c r="Q208" s="142">
        <v>0</v>
      </c>
      <c r="R208" s="142">
        <v>1</v>
      </c>
      <c r="S208" s="142">
        <v>0</v>
      </c>
      <c r="T208" s="142">
        <v>2150503.3455417701</v>
      </c>
      <c r="U208" s="142">
        <v>2547662</v>
      </c>
      <c r="V208" s="142">
        <v>49934.175199999998</v>
      </c>
      <c r="W208" s="142">
        <v>2597596.1751999999</v>
      </c>
      <c r="X208" s="142">
        <v>2150503.3455417701</v>
      </c>
      <c r="Y208" s="142">
        <v>54060.38</v>
      </c>
      <c r="Z208" s="142">
        <v>0</v>
      </c>
      <c r="AA208" s="94">
        <v>2204563.72554177</v>
      </c>
    </row>
    <row r="209" spans="1:27" hidden="1" x14ac:dyDescent="0.2">
      <c r="A209" s="142" t="s">
        <v>315</v>
      </c>
      <c r="B209" s="142">
        <v>82.121339204999998</v>
      </c>
      <c r="C209" s="142">
        <v>138</v>
      </c>
      <c r="D209" s="142">
        <v>19.412875</v>
      </c>
      <c r="E209" s="142">
        <v>0</v>
      </c>
      <c r="F209" s="142">
        <v>3</v>
      </c>
      <c r="G209" s="142">
        <v>27.875</v>
      </c>
      <c r="H209" s="142">
        <v>0</v>
      </c>
      <c r="I209" s="142">
        <v>1</v>
      </c>
      <c r="J209" s="142">
        <v>0</v>
      </c>
      <c r="K209" s="142">
        <v>3.1794423310000002</v>
      </c>
      <c r="L209" s="142">
        <v>103937.218890619</v>
      </c>
      <c r="M209" s="142">
        <v>0</v>
      </c>
      <c r="N209" s="142">
        <v>0</v>
      </c>
      <c r="P209" s="142">
        <v>0</v>
      </c>
      <c r="Q209" s="142">
        <v>0</v>
      </c>
      <c r="R209" s="142">
        <v>1</v>
      </c>
      <c r="S209" s="142">
        <v>0</v>
      </c>
      <c r="T209" s="142">
        <v>103937.218890619</v>
      </c>
      <c r="U209" s="142">
        <v>92692.41</v>
      </c>
      <c r="V209" s="142">
        <v>7656.3930659999996</v>
      </c>
      <c r="W209" s="142">
        <v>100348.80306599999</v>
      </c>
      <c r="X209" s="142">
        <v>100348.80306599999</v>
      </c>
      <c r="Y209" s="142">
        <v>555.91</v>
      </c>
      <c r="Z209" s="142">
        <v>314.43</v>
      </c>
      <c r="AA209" s="94">
        <v>101219.143066</v>
      </c>
    </row>
    <row r="210" spans="1:27" hidden="1" x14ac:dyDescent="0.2">
      <c r="A210" s="142" t="s">
        <v>316</v>
      </c>
      <c r="B210" s="142">
        <v>109.980591847</v>
      </c>
      <c r="C210" s="142">
        <v>141</v>
      </c>
      <c r="D210" s="142">
        <v>6.1810985000000001</v>
      </c>
      <c r="E210" s="142">
        <v>0</v>
      </c>
      <c r="F210" s="142">
        <v>1</v>
      </c>
      <c r="G210" s="142">
        <v>146.25</v>
      </c>
      <c r="H210" s="142">
        <v>0</v>
      </c>
      <c r="I210" s="142">
        <v>0</v>
      </c>
      <c r="J210" s="142">
        <v>0</v>
      </c>
      <c r="K210" s="142">
        <v>3.884039386</v>
      </c>
      <c r="L210" s="142">
        <v>210268.25230276</v>
      </c>
      <c r="M210" s="142">
        <v>0</v>
      </c>
      <c r="N210" s="142">
        <v>43353.339685701998</v>
      </c>
      <c r="P210" s="142">
        <v>0</v>
      </c>
      <c r="Q210" s="142">
        <v>0</v>
      </c>
      <c r="R210" s="142">
        <v>1</v>
      </c>
      <c r="S210" s="142">
        <v>0</v>
      </c>
      <c r="T210" s="142">
        <v>253621.59198846199</v>
      </c>
      <c r="U210" s="142">
        <v>254129.54</v>
      </c>
      <c r="V210" s="142">
        <v>14231.25424</v>
      </c>
      <c r="W210" s="142">
        <v>268360.79424000002</v>
      </c>
      <c r="X210" s="142">
        <v>253621.59198846199</v>
      </c>
      <c r="Y210" s="142">
        <v>5518.86</v>
      </c>
      <c r="Z210" s="142">
        <v>3121.55</v>
      </c>
      <c r="AA210" s="94">
        <v>262262.001988462</v>
      </c>
    </row>
    <row r="211" spans="1:27" hidden="1" x14ac:dyDescent="0.2">
      <c r="A211" s="142" t="s">
        <v>317</v>
      </c>
      <c r="B211" s="142">
        <v>386.94081313800001</v>
      </c>
      <c r="C211" s="142">
        <v>431</v>
      </c>
      <c r="D211" s="142">
        <v>8.0301437500000006</v>
      </c>
      <c r="E211" s="142">
        <v>0</v>
      </c>
      <c r="F211" s="142">
        <v>5</v>
      </c>
      <c r="G211" s="142">
        <v>1365.625</v>
      </c>
      <c r="H211" s="142">
        <v>29.875</v>
      </c>
      <c r="I211" s="142">
        <v>0</v>
      </c>
      <c r="J211" s="142">
        <v>0</v>
      </c>
      <c r="K211" s="142">
        <v>5.9494902590000001</v>
      </c>
      <c r="L211" s="142">
        <v>1658775.53630576</v>
      </c>
      <c r="M211" s="142">
        <v>0</v>
      </c>
      <c r="N211" s="142">
        <v>0</v>
      </c>
      <c r="P211" s="142">
        <v>0</v>
      </c>
      <c r="Q211" s="142">
        <v>0</v>
      </c>
      <c r="R211" s="142">
        <v>1</v>
      </c>
      <c r="S211" s="142">
        <v>0</v>
      </c>
      <c r="T211" s="142">
        <v>1658775.53630576</v>
      </c>
      <c r="U211" s="142">
        <v>1314290.81</v>
      </c>
      <c r="V211" s="142">
        <v>60851.664503</v>
      </c>
      <c r="W211" s="142">
        <v>1375142.474503</v>
      </c>
      <c r="X211" s="142">
        <v>1375142.474503</v>
      </c>
      <c r="Y211" s="142">
        <v>23939.5</v>
      </c>
      <c r="Z211" s="142">
        <v>13540.56</v>
      </c>
      <c r="AA211" s="94">
        <v>1412622.5345030001</v>
      </c>
    </row>
    <row r="212" spans="1:27" hidden="1" x14ac:dyDescent="0.2">
      <c r="A212" s="142" t="s">
        <v>318</v>
      </c>
      <c r="B212" s="142">
        <v>59.189405145999999</v>
      </c>
      <c r="C212" s="142">
        <v>239</v>
      </c>
      <c r="D212" s="142">
        <v>4.0610226249999997</v>
      </c>
      <c r="E212" s="142">
        <v>0</v>
      </c>
      <c r="F212" s="142">
        <v>3</v>
      </c>
      <c r="G212" s="142">
        <v>355</v>
      </c>
      <c r="H212" s="142">
        <v>15.125</v>
      </c>
      <c r="I212" s="142">
        <v>0</v>
      </c>
      <c r="J212" s="142">
        <v>0</v>
      </c>
      <c r="K212" s="142">
        <v>4.7036781379999999</v>
      </c>
      <c r="L212" s="142">
        <v>477241.59881892102</v>
      </c>
      <c r="M212" s="142">
        <v>0</v>
      </c>
      <c r="N212" s="142">
        <v>0</v>
      </c>
      <c r="P212" s="142">
        <v>0</v>
      </c>
      <c r="Q212" s="142">
        <v>0</v>
      </c>
      <c r="R212" s="142">
        <v>1</v>
      </c>
      <c r="S212" s="142">
        <v>0</v>
      </c>
      <c r="T212" s="142">
        <v>477241.59881892102</v>
      </c>
      <c r="U212" s="142">
        <v>408694.47</v>
      </c>
      <c r="V212" s="142">
        <v>28240.787876999999</v>
      </c>
      <c r="W212" s="142">
        <v>436935.25787700003</v>
      </c>
      <c r="X212" s="142">
        <v>436935.25787700003</v>
      </c>
      <c r="Y212" s="142">
        <v>5169.04</v>
      </c>
      <c r="Z212" s="142">
        <v>2610.44</v>
      </c>
      <c r="AA212" s="94">
        <v>444714.73787700001</v>
      </c>
    </row>
    <row r="213" spans="1:27" hidden="1" x14ac:dyDescent="0.2">
      <c r="A213" s="142" t="s">
        <v>319</v>
      </c>
      <c r="B213" s="142">
        <v>85.494144616</v>
      </c>
      <c r="C213" s="142">
        <v>2040</v>
      </c>
      <c r="D213" s="142">
        <v>2.160295375</v>
      </c>
      <c r="E213" s="142">
        <v>0</v>
      </c>
      <c r="F213" s="142">
        <v>105.75</v>
      </c>
      <c r="G213" s="142">
        <v>9658.875</v>
      </c>
      <c r="H213" s="142">
        <v>3932</v>
      </c>
      <c r="I213" s="142">
        <v>0</v>
      </c>
      <c r="J213" s="142">
        <v>0</v>
      </c>
      <c r="K213" s="142">
        <v>9.064654677</v>
      </c>
      <c r="L213" s="142">
        <v>37384049.111047201</v>
      </c>
      <c r="M213" s="142">
        <v>0</v>
      </c>
      <c r="N213" s="142">
        <v>0</v>
      </c>
      <c r="P213" s="142">
        <v>0</v>
      </c>
      <c r="Q213" s="142">
        <v>0</v>
      </c>
      <c r="R213" s="142">
        <v>1</v>
      </c>
      <c r="S213" s="142">
        <v>0</v>
      </c>
      <c r="T213" s="142">
        <v>37384049.111047201</v>
      </c>
      <c r="U213" s="142">
        <v>58879960.099999897</v>
      </c>
      <c r="V213" s="142">
        <v>2555390.26834</v>
      </c>
      <c r="W213" s="142">
        <v>61435350.368339904</v>
      </c>
      <c r="X213" s="142">
        <v>37384049.111047201</v>
      </c>
      <c r="Y213" s="142">
        <v>1010480.14</v>
      </c>
      <c r="Z213" s="142">
        <v>0</v>
      </c>
      <c r="AA213" s="94">
        <v>38394529.251047201</v>
      </c>
    </row>
    <row r="214" spans="1:27" hidden="1" x14ac:dyDescent="0.2">
      <c r="A214" s="142" t="s">
        <v>320</v>
      </c>
      <c r="B214" s="142">
        <v>362.53062208300003</v>
      </c>
      <c r="C214" s="142">
        <v>457</v>
      </c>
      <c r="D214" s="142">
        <v>4.7555663749999999</v>
      </c>
      <c r="E214" s="142">
        <v>0</v>
      </c>
      <c r="F214" s="142">
        <v>20</v>
      </c>
      <c r="G214" s="142">
        <v>2949.5</v>
      </c>
      <c r="H214" s="142">
        <v>261</v>
      </c>
      <c r="I214" s="142">
        <v>0</v>
      </c>
      <c r="J214" s="142">
        <v>0</v>
      </c>
      <c r="K214" s="142">
        <v>6.8245339170000001</v>
      </c>
      <c r="L214" s="142">
        <v>3979369.3792236899</v>
      </c>
      <c r="M214" s="142">
        <v>0</v>
      </c>
      <c r="N214" s="142">
        <v>0</v>
      </c>
      <c r="P214" s="142">
        <v>0</v>
      </c>
      <c r="Q214" s="142">
        <v>0</v>
      </c>
      <c r="R214" s="142">
        <v>1</v>
      </c>
      <c r="S214" s="142">
        <v>10050</v>
      </c>
      <c r="T214" s="142">
        <v>3989419.3792236899</v>
      </c>
      <c r="U214" s="142">
        <v>3845679.54</v>
      </c>
      <c r="V214" s="142">
        <v>109217.29893600001</v>
      </c>
      <c r="W214" s="142">
        <v>3954896.8389360001</v>
      </c>
      <c r="X214" s="142">
        <v>3954896.8389360001</v>
      </c>
      <c r="Y214" s="142">
        <v>68922.289999999994</v>
      </c>
      <c r="Z214" s="142">
        <v>34806.730000000003</v>
      </c>
      <c r="AA214" s="94">
        <v>4058625.8589360001</v>
      </c>
    </row>
    <row r="215" spans="1:27" hidden="1" x14ac:dyDescent="0.2">
      <c r="A215" s="142" t="s">
        <v>321</v>
      </c>
      <c r="B215" s="142">
        <v>125.9</v>
      </c>
      <c r="C215" s="142">
        <v>295</v>
      </c>
      <c r="D215" s="142">
        <v>3.1862777499999999</v>
      </c>
      <c r="E215" s="142">
        <v>0</v>
      </c>
      <c r="F215" s="142">
        <v>6.375</v>
      </c>
      <c r="G215" s="142">
        <v>2443.625</v>
      </c>
      <c r="H215" s="142">
        <v>141.75</v>
      </c>
      <c r="I215" s="142">
        <v>0</v>
      </c>
      <c r="J215" s="142">
        <v>0</v>
      </c>
      <c r="K215" s="142">
        <v>6.3136469179999999</v>
      </c>
      <c r="L215" s="142">
        <v>2387475.09115043</v>
      </c>
      <c r="M215" s="142">
        <v>0</v>
      </c>
      <c r="N215" s="142">
        <v>0</v>
      </c>
      <c r="P215" s="142">
        <v>0</v>
      </c>
      <c r="Q215" s="142">
        <v>0</v>
      </c>
      <c r="R215" s="142">
        <v>1</v>
      </c>
      <c r="S215" s="142">
        <v>10050</v>
      </c>
      <c r="T215" s="142">
        <v>2397525.09115043</v>
      </c>
      <c r="U215" s="142">
        <v>2003699.15</v>
      </c>
      <c r="V215" s="142">
        <v>72133.169399999999</v>
      </c>
      <c r="W215" s="142">
        <v>2075832.3193999999</v>
      </c>
      <c r="X215" s="142">
        <v>2075832.3193999999</v>
      </c>
      <c r="Y215" s="142">
        <v>34700.449999999997</v>
      </c>
      <c r="Z215" s="142">
        <v>19627.12</v>
      </c>
      <c r="AA215" s="94">
        <v>2130159.8894000002</v>
      </c>
    </row>
    <row r="216" spans="1:27" hidden="1" x14ac:dyDescent="0.2">
      <c r="A216" s="142" t="s">
        <v>322</v>
      </c>
      <c r="B216" s="142">
        <v>34.542306713000002</v>
      </c>
      <c r="C216" s="142">
        <v>123</v>
      </c>
      <c r="D216" s="142">
        <v>9.2782423749999996</v>
      </c>
      <c r="E216" s="142">
        <v>0</v>
      </c>
      <c r="F216" s="142">
        <v>3</v>
      </c>
      <c r="G216" s="142">
        <v>258.625</v>
      </c>
      <c r="H216" s="142">
        <v>6.375</v>
      </c>
      <c r="I216" s="142">
        <v>0</v>
      </c>
      <c r="J216" s="142">
        <v>0</v>
      </c>
      <c r="K216" s="142">
        <v>4.5294856770000003</v>
      </c>
      <c r="L216" s="142">
        <v>400947.46082455799</v>
      </c>
      <c r="M216" s="142">
        <v>0</v>
      </c>
      <c r="N216" s="142">
        <v>0</v>
      </c>
      <c r="P216" s="142">
        <v>0</v>
      </c>
      <c r="Q216" s="142">
        <v>0</v>
      </c>
      <c r="R216" s="142">
        <v>1</v>
      </c>
      <c r="S216" s="142">
        <v>0</v>
      </c>
      <c r="T216" s="142">
        <v>400947.46082455799</v>
      </c>
      <c r="U216" s="142">
        <v>401750.47</v>
      </c>
      <c r="V216" s="142">
        <v>26234.305691000001</v>
      </c>
      <c r="W216" s="142">
        <v>427984.77569099999</v>
      </c>
      <c r="X216" s="142">
        <v>400947.46082455799</v>
      </c>
      <c r="Y216" s="142">
        <v>6651.96</v>
      </c>
      <c r="Z216" s="142">
        <v>3762.46</v>
      </c>
      <c r="AA216" s="94">
        <v>411361.88082455797</v>
      </c>
    </row>
    <row r="217" spans="1:27" hidden="1" x14ac:dyDescent="0.2">
      <c r="A217" s="142" t="s">
        <v>323</v>
      </c>
      <c r="B217" s="142">
        <v>130.162062867</v>
      </c>
      <c r="C217" s="142">
        <v>514</v>
      </c>
      <c r="D217" s="142">
        <v>5.0161562499999999</v>
      </c>
      <c r="E217" s="142">
        <v>0</v>
      </c>
      <c r="F217" s="142">
        <v>6.25</v>
      </c>
      <c r="G217" s="142">
        <v>1312.75</v>
      </c>
      <c r="H217" s="142">
        <v>102.125</v>
      </c>
      <c r="I217" s="142">
        <v>0</v>
      </c>
      <c r="J217" s="142">
        <v>0</v>
      </c>
      <c r="K217" s="142">
        <v>5.9113093760000002</v>
      </c>
      <c r="L217" s="142">
        <v>1596635.8441596499</v>
      </c>
      <c r="M217" s="142">
        <v>0</v>
      </c>
      <c r="N217" s="142">
        <v>0</v>
      </c>
      <c r="P217" s="142">
        <v>0</v>
      </c>
      <c r="Q217" s="142">
        <v>0</v>
      </c>
      <c r="R217" s="142">
        <v>1</v>
      </c>
      <c r="S217" s="142">
        <v>2100.4499999999998</v>
      </c>
      <c r="T217" s="142">
        <v>1598736.2941596501</v>
      </c>
      <c r="U217" s="142">
        <v>1994733.85</v>
      </c>
      <c r="V217" s="142">
        <v>96146.171570000006</v>
      </c>
      <c r="W217" s="142">
        <v>2090880.0215700001</v>
      </c>
      <c r="X217" s="142">
        <v>1598736.2941596501</v>
      </c>
      <c r="Y217" s="142">
        <v>33399.86</v>
      </c>
      <c r="Z217" s="142">
        <v>17822.16</v>
      </c>
      <c r="AA217" s="94">
        <v>1649958.3141596499</v>
      </c>
    </row>
    <row r="218" spans="1:27" hidden="1" x14ac:dyDescent="0.2">
      <c r="A218" s="142" t="s">
        <v>324</v>
      </c>
      <c r="B218" s="142">
        <v>232.6</v>
      </c>
      <c r="C218" s="142">
        <v>581</v>
      </c>
      <c r="D218" s="142">
        <v>4.840527625</v>
      </c>
      <c r="E218" s="142">
        <v>0</v>
      </c>
      <c r="F218" s="142">
        <v>9</v>
      </c>
      <c r="G218" s="142">
        <v>2733.25</v>
      </c>
      <c r="H218" s="142">
        <v>593</v>
      </c>
      <c r="I218" s="142">
        <v>0</v>
      </c>
      <c r="J218" s="142">
        <v>0</v>
      </c>
      <c r="K218" s="142">
        <v>6.664227436</v>
      </c>
      <c r="L218" s="142">
        <v>3389955.7838013</v>
      </c>
      <c r="M218" s="142">
        <v>0</v>
      </c>
      <c r="N218" s="142">
        <v>0</v>
      </c>
      <c r="P218" s="142">
        <v>0</v>
      </c>
      <c r="Q218" s="142">
        <v>0</v>
      </c>
      <c r="R218" s="142">
        <v>1</v>
      </c>
      <c r="S218" s="142">
        <v>5506.06</v>
      </c>
      <c r="T218" s="142">
        <v>3885556.8880597199</v>
      </c>
      <c r="U218" s="142">
        <v>3893338.8</v>
      </c>
      <c r="V218" s="142">
        <v>111349.48968</v>
      </c>
      <c r="W218" s="142">
        <v>4004688.2896799999</v>
      </c>
      <c r="X218" s="142">
        <v>3885556.8880597199</v>
      </c>
      <c r="Y218" s="142">
        <v>67402</v>
      </c>
      <c r="Z218" s="142">
        <v>38123.629999999997</v>
      </c>
      <c r="AA218" s="94">
        <v>3991082.5180597198</v>
      </c>
    </row>
    <row r="219" spans="1:27" hidden="1" x14ac:dyDescent="0.2">
      <c r="A219" s="142" t="s">
        <v>325</v>
      </c>
      <c r="B219" s="142">
        <v>15.208615007000001</v>
      </c>
      <c r="C219" s="142">
        <v>241</v>
      </c>
      <c r="D219" s="142">
        <v>2.0911226250000001</v>
      </c>
      <c r="E219" s="142">
        <v>0</v>
      </c>
      <c r="F219" s="142">
        <v>28.875</v>
      </c>
      <c r="G219" s="142">
        <v>5160.25</v>
      </c>
      <c r="H219" s="142">
        <v>393.625</v>
      </c>
      <c r="I219" s="142">
        <v>0</v>
      </c>
      <c r="J219" s="142">
        <v>0</v>
      </c>
      <c r="K219" s="142">
        <v>7.1125753989999998</v>
      </c>
      <c r="L219" s="142">
        <v>5307733.1473114695</v>
      </c>
      <c r="M219" s="142">
        <v>0</v>
      </c>
      <c r="N219" s="142">
        <v>0</v>
      </c>
      <c r="P219" s="142">
        <v>0</v>
      </c>
      <c r="Q219" s="142">
        <v>0</v>
      </c>
      <c r="R219" s="142">
        <v>1</v>
      </c>
      <c r="S219" s="142">
        <v>0</v>
      </c>
      <c r="T219" s="142">
        <v>5307733.1473114695</v>
      </c>
      <c r="U219" s="142">
        <v>5463091.6399999997</v>
      </c>
      <c r="V219" s="142">
        <v>175365.24164399999</v>
      </c>
      <c r="W219" s="142">
        <v>5638456.8816440003</v>
      </c>
      <c r="X219" s="142">
        <v>5307733.1473114695</v>
      </c>
      <c r="Y219" s="142">
        <v>79615.3</v>
      </c>
      <c r="Z219" s="142">
        <v>38162.44</v>
      </c>
      <c r="AA219" s="94">
        <v>5425510.8873114698</v>
      </c>
    </row>
    <row r="220" spans="1:27" hidden="1" x14ac:dyDescent="0.2">
      <c r="A220" s="142" t="s">
        <v>326</v>
      </c>
      <c r="B220" s="142">
        <v>81.602759203999994</v>
      </c>
      <c r="C220" s="142">
        <v>154</v>
      </c>
      <c r="D220" s="142">
        <v>3.7884613749999998</v>
      </c>
      <c r="E220" s="142">
        <v>0</v>
      </c>
      <c r="F220" s="142">
        <v>2</v>
      </c>
      <c r="G220" s="142">
        <v>88.25</v>
      </c>
      <c r="H220" s="142">
        <v>0</v>
      </c>
      <c r="I220" s="142">
        <v>1</v>
      </c>
      <c r="J220" s="142">
        <v>0</v>
      </c>
      <c r="K220" s="142">
        <v>3.4693539879999999</v>
      </c>
      <c r="L220" s="142">
        <v>138892.28561581901</v>
      </c>
      <c r="M220" s="142">
        <v>0</v>
      </c>
      <c r="N220" s="142">
        <v>0</v>
      </c>
      <c r="P220" s="142">
        <v>0</v>
      </c>
      <c r="Q220" s="142">
        <v>0</v>
      </c>
      <c r="R220" s="142">
        <v>1</v>
      </c>
      <c r="S220" s="142">
        <v>0</v>
      </c>
      <c r="T220" s="142">
        <v>138892.28561581901</v>
      </c>
      <c r="U220" s="142">
        <v>117067.92</v>
      </c>
      <c r="V220" s="142">
        <v>18414.783815999999</v>
      </c>
      <c r="W220" s="142">
        <v>135482.70381599999</v>
      </c>
      <c r="X220" s="142">
        <v>135482.70381599999</v>
      </c>
      <c r="Y220" s="142">
        <v>1308.92</v>
      </c>
      <c r="Z220" s="142">
        <v>698.44</v>
      </c>
      <c r="AA220" s="94">
        <v>137490.06381600001</v>
      </c>
    </row>
    <row r="221" spans="1:27" hidden="1" x14ac:dyDescent="0.2">
      <c r="A221" s="142" t="s">
        <v>327</v>
      </c>
      <c r="B221" s="142">
        <v>23.533092629999999</v>
      </c>
      <c r="C221" s="142">
        <v>58</v>
      </c>
      <c r="D221" s="142">
        <v>10.195682375000001</v>
      </c>
      <c r="E221" s="142">
        <v>0</v>
      </c>
      <c r="F221" s="142">
        <v>2</v>
      </c>
      <c r="G221" s="142">
        <v>78.25</v>
      </c>
      <c r="H221" s="142">
        <v>0</v>
      </c>
      <c r="I221" s="142">
        <v>0</v>
      </c>
      <c r="J221" s="142">
        <v>0</v>
      </c>
      <c r="K221" s="142">
        <v>3.5027594889999998</v>
      </c>
      <c r="L221" s="142">
        <v>143610.41901050601</v>
      </c>
      <c r="M221" s="142">
        <v>0</v>
      </c>
      <c r="N221" s="142">
        <v>0</v>
      </c>
      <c r="P221" s="142">
        <v>0</v>
      </c>
      <c r="Q221" s="142">
        <v>0</v>
      </c>
      <c r="R221" s="142">
        <v>1</v>
      </c>
      <c r="S221" s="142">
        <v>2010</v>
      </c>
      <c r="T221" s="142">
        <v>145620.41901050601</v>
      </c>
      <c r="U221" s="142">
        <v>55450.9</v>
      </c>
      <c r="V221" s="142">
        <v>4153.2724099999996</v>
      </c>
      <c r="W221" s="142">
        <v>59604.172409999999</v>
      </c>
      <c r="X221" s="142">
        <v>59604.172409999999</v>
      </c>
      <c r="Y221" s="142">
        <v>1158.42</v>
      </c>
      <c r="Z221" s="142">
        <v>555.27</v>
      </c>
      <c r="AA221" s="94">
        <v>61317.862410000002</v>
      </c>
    </row>
    <row r="222" spans="1:27" hidden="1" x14ac:dyDescent="0.2">
      <c r="A222" s="142" t="s">
        <v>328</v>
      </c>
      <c r="B222" s="142">
        <v>122.544199108</v>
      </c>
      <c r="C222" s="142">
        <v>524</v>
      </c>
      <c r="D222" s="142">
        <v>3.9787254999999999</v>
      </c>
      <c r="E222" s="142">
        <v>0</v>
      </c>
      <c r="F222" s="142">
        <v>21.25</v>
      </c>
      <c r="G222" s="142">
        <v>6791.875</v>
      </c>
      <c r="H222" s="142">
        <v>392.125</v>
      </c>
      <c r="I222" s="142">
        <v>0</v>
      </c>
      <c r="J222" s="142">
        <v>0</v>
      </c>
      <c r="K222" s="142">
        <v>7.3648607320000004</v>
      </c>
      <c r="L222" s="142">
        <v>6830857.22456758</v>
      </c>
      <c r="M222" s="142">
        <v>0</v>
      </c>
      <c r="N222" s="142">
        <v>0</v>
      </c>
      <c r="P222" s="142">
        <v>0</v>
      </c>
      <c r="Q222" s="142">
        <v>0</v>
      </c>
      <c r="R222" s="142">
        <v>1</v>
      </c>
      <c r="S222" s="142">
        <v>0</v>
      </c>
      <c r="T222" s="142">
        <v>6830857.22456758</v>
      </c>
      <c r="U222" s="142">
        <v>6967687.3799999896</v>
      </c>
      <c r="V222" s="142">
        <v>332358.68802599999</v>
      </c>
      <c r="W222" s="142">
        <v>7300046.0680259904</v>
      </c>
      <c r="X222" s="142">
        <v>6830857.22456758</v>
      </c>
      <c r="Y222" s="142">
        <v>105083.71</v>
      </c>
      <c r="Z222" s="142">
        <v>50370.35</v>
      </c>
      <c r="AA222" s="94">
        <v>6986311.2845675796</v>
      </c>
    </row>
    <row r="223" spans="1:27" hidden="1" x14ac:dyDescent="0.2">
      <c r="A223" s="142" t="s">
        <v>329</v>
      </c>
      <c r="B223" s="142">
        <v>214.908542641</v>
      </c>
      <c r="C223" s="142">
        <v>1017</v>
      </c>
      <c r="D223" s="142">
        <v>5.0284431249999999</v>
      </c>
      <c r="E223" s="142">
        <v>0</v>
      </c>
      <c r="F223" s="142">
        <v>11</v>
      </c>
      <c r="G223" s="142">
        <v>4310.5</v>
      </c>
      <c r="H223" s="142">
        <v>150.875</v>
      </c>
      <c r="I223" s="142">
        <v>0</v>
      </c>
      <c r="J223" s="142">
        <v>0</v>
      </c>
      <c r="K223" s="142">
        <v>6.8645652540000004</v>
      </c>
      <c r="L223" s="142">
        <v>4141900.3173332601</v>
      </c>
      <c r="M223" s="142">
        <v>0</v>
      </c>
      <c r="N223" s="142">
        <v>0</v>
      </c>
      <c r="P223" s="142">
        <v>0</v>
      </c>
      <c r="Q223" s="142">
        <v>0</v>
      </c>
      <c r="R223" s="142">
        <v>1</v>
      </c>
      <c r="S223" s="142">
        <v>6030</v>
      </c>
      <c r="T223" s="142">
        <v>4147930.3173332601</v>
      </c>
      <c r="U223" s="142">
        <v>5405273.7999999998</v>
      </c>
      <c r="V223" s="142">
        <v>218373.06151999999</v>
      </c>
      <c r="W223" s="142">
        <v>5623646.8615199998</v>
      </c>
      <c r="X223" s="142">
        <v>4147930.3173332601</v>
      </c>
      <c r="Y223" s="142">
        <v>83288.740000000005</v>
      </c>
      <c r="Z223" s="142">
        <v>39923.24</v>
      </c>
      <c r="AA223" s="94">
        <v>4271142.2973332601</v>
      </c>
    </row>
    <row r="224" spans="1:27" hidden="1" x14ac:dyDescent="0.2">
      <c r="A224" s="142" t="s">
        <v>330</v>
      </c>
      <c r="B224" s="142">
        <v>70.969825434000001</v>
      </c>
      <c r="C224" s="142">
        <v>81</v>
      </c>
      <c r="D224" s="142">
        <v>2.672949</v>
      </c>
      <c r="E224" s="142">
        <v>0</v>
      </c>
      <c r="F224" s="142">
        <v>2</v>
      </c>
      <c r="G224" s="142">
        <v>395</v>
      </c>
      <c r="H224" s="142">
        <v>20.625</v>
      </c>
      <c r="I224" s="142">
        <v>0</v>
      </c>
      <c r="J224" s="142">
        <v>0</v>
      </c>
      <c r="K224" s="142">
        <v>4.761157152</v>
      </c>
      <c r="L224" s="142">
        <v>505476.663729653</v>
      </c>
      <c r="M224" s="142">
        <v>0</v>
      </c>
      <c r="N224" s="142">
        <v>0</v>
      </c>
      <c r="P224" s="142">
        <v>0</v>
      </c>
      <c r="Q224" s="142">
        <v>0</v>
      </c>
      <c r="R224" s="142">
        <v>1</v>
      </c>
      <c r="S224" s="142">
        <v>0</v>
      </c>
      <c r="T224" s="142">
        <v>505476.663729653</v>
      </c>
      <c r="U224" s="142">
        <v>373100.64</v>
      </c>
      <c r="V224" s="142">
        <v>15520.986623999999</v>
      </c>
      <c r="W224" s="142">
        <v>388621.62662400003</v>
      </c>
      <c r="X224" s="142">
        <v>388621.62662400003</v>
      </c>
      <c r="Y224" s="142">
        <v>7229.16</v>
      </c>
      <c r="Z224" s="142">
        <v>4088.93</v>
      </c>
      <c r="AA224" s="94">
        <v>399939.71662399999</v>
      </c>
    </row>
    <row r="225" spans="1:27" hidden="1" x14ac:dyDescent="0.2">
      <c r="A225" s="142" t="s">
        <v>331</v>
      </c>
      <c r="B225" s="142">
        <v>109.010382135</v>
      </c>
      <c r="C225" s="142">
        <v>281</v>
      </c>
      <c r="D225" s="142">
        <v>4.5823202500000004</v>
      </c>
      <c r="E225" s="142">
        <v>0</v>
      </c>
      <c r="F225" s="142">
        <v>3</v>
      </c>
      <c r="G225" s="142">
        <v>441.75</v>
      </c>
      <c r="H225" s="142">
        <v>55.125</v>
      </c>
      <c r="I225" s="142">
        <v>0</v>
      </c>
      <c r="J225" s="142">
        <v>0</v>
      </c>
      <c r="K225" s="142">
        <v>5.0339724490000002</v>
      </c>
      <c r="L225" s="142">
        <v>664023.25382828596</v>
      </c>
      <c r="M225" s="142">
        <v>0</v>
      </c>
      <c r="N225" s="142">
        <v>0</v>
      </c>
      <c r="P225" s="142">
        <v>0</v>
      </c>
      <c r="Q225" s="142">
        <v>0</v>
      </c>
      <c r="R225" s="142">
        <v>1</v>
      </c>
      <c r="S225" s="142">
        <v>0</v>
      </c>
      <c r="T225" s="142">
        <v>664023.25382828596</v>
      </c>
      <c r="U225" s="142">
        <v>564705.75</v>
      </c>
      <c r="V225" s="142">
        <v>12423.5265</v>
      </c>
      <c r="W225" s="142">
        <v>577129.27650000004</v>
      </c>
      <c r="X225" s="142">
        <v>577129.27650000004</v>
      </c>
      <c r="Y225" s="142">
        <v>10566.97</v>
      </c>
      <c r="Z225" s="142">
        <v>5976.85</v>
      </c>
      <c r="AA225" s="94">
        <v>593673.09649999999</v>
      </c>
    </row>
    <row r="226" spans="1:27" hidden="1" x14ac:dyDescent="0.2">
      <c r="A226" s="142" t="s">
        <v>332</v>
      </c>
      <c r="B226" s="142">
        <v>132.48711810099999</v>
      </c>
      <c r="C226" s="142">
        <v>623</v>
      </c>
      <c r="D226" s="142">
        <v>4.6008971250000004</v>
      </c>
      <c r="E226" s="142">
        <v>0</v>
      </c>
      <c r="F226" s="142">
        <v>19.375</v>
      </c>
      <c r="G226" s="142">
        <v>7460.5</v>
      </c>
      <c r="H226" s="142">
        <v>565.25</v>
      </c>
      <c r="I226" s="142">
        <v>0</v>
      </c>
      <c r="J226" s="142">
        <v>0</v>
      </c>
      <c r="K226" s="142">
        <v>7.4610063530000001</v>
      </c>
      <c r="L226" s="142">
        <v>7520223.0248554703</v>
      </c>
      <c r="M226" s="142">
        <v>0</v>
      </c>
      <c r="N226" s="142">
        <v>0</v>
      </c>
      <c r="P226" s="142">
        <v>0</v>
      </c>
      <c r="Q226" s="142">
        <v>0</v>
      </c>
      <c r="R226" s="142">
        <v>1</v>
      </c>
      <c r="S226" s="142">
        <v>1340</v>
      </c>
      <c r="T226" s="142">
        <v>7521563.0248554703</v>
      </c>
      <c r="U226" s="142">
        <v>9078955.3399999999</v>
      </c>
      <c r="V226" s="142">
        <v>161605.40505199999</v>
      </c>
      <c r="W226" s="142">
        <v>9240560.7450520005</v>
      </c>
      <c r="X226" s="142">
        <v>7521563.0248554703</v>
      </c>
      <c r="Y226" s="142">
        <v>167568.4</v>
      </c>
      <c r="Z226" s="142">
        <v>80321.48</v>
      </c>
      <c r="AA226" s="94">
        <v>7769452.9048554702</v>
      </c>
    </row>
    <row r="227" spans="1:27" hidden="1" x14ac:dyDescent="0.2">
      <c r="A227" s="142" t="s">
        <v>333</v>
      </c>
      <c r="B227" s="142">
        <v>63.720141069999997</v>
      </c>
      <c r="C227" s="142">
        <v>309</v>
      </c>
      <c r="D227" s="142">
        <v>5.6590003749999997</v>
      </c>
      <c r="E227" s="142">
        <v>0</v>
      </c>
      <c r="F227" s="142">
        <v>2</v>
      </c>
      <c r="G227" s="142">
        <v>716.25</v>
      </c>
      <c r="H227" s="142">
        <v>17.125</v>
      </c>
      <c r="I227" s="142">
        <v>0</v>
      </c>
      <c r="J227" s="142">
        <v>0</v>
      </c>
      <c r="K227" s="142">
        <v>5.2293764779999998</v>
      </c>
      <c r="L227" s="142">
        <v>807320.87076288403</v>
      </c>
      <c r="M227" s="142">
        <v>0</v>
      </c>
      <c r="N227" s="142">
        <v>0</v>
      </c>
      <c r="P227" s="142">
        <v>0</v>
      </c>
      <c r="Q227" s="142">
        <v>0</v>
      </c>
      <c r="R227" s="142">
        <v>1</v>
      </c>
      <c r="S227" s="142">
        <v>0</v>
      </c>
      <c r="T227" s="142">
        <v>807320.87076288403</v>
      </c>
      <c r="U227" s="142">
        <v>894777.33</v>
      </c>
      <c r="V227" s="142">
        <v>29527.651890000001</v>
      </c>
      <c r="W227" s="142">
        <v>924304.98189000005</v>
      </c>
      <c r="X227" s="142">
        <v>807320.87076288403</v>
      </c>
      <c r="Y227" s="142">
        <v>16460.68</v>
      </c>
      <c r="Z227" s="142">
        <v>7890.19</v>
      </c>
      <c r="AA227" s="94">
        <v>831671.74076288403</v>
      </c>
    </row>
    <row r="228" spans="1:27" hidden="1" x14ac:dyDescent="0.2">
      <c r="A228" s="142" t="s">
        <v>334</v>
      </c>
      <c r="B228" s="142">
        <v>9.3311533220000005</v>
      </c>
      <c r="C228" s="142">
        <v>32</v>
      </c>
      <c r="D228" s="142">
        <v>2.8472633749999998</v>
      </c>
      <c r="E228" s="142">
        <v>0</v>
      </c>
      <c r="F228" s="142">
        <v>1.375</v>
      </c>
      <c r="G228" s="142">
        <v>207.125</v>
      </c>
      <c r="H228" s="142">
        <v>3.25</v>
      </c>
      <c r="I228" s="142">
        <v>0</v>
      </c>
      <c r="J228" s="142">
        <v>1</v>
      </c>
      <c r="K228" s="142">
        <v>3.8190313219999998</v>
      </c>
      <c r="L228" s="142">
        <v>197033.948909308</v>
      </c>
      <c r="M228" s="142">
        <v>0</v>
      </c>
      <c r="N228" s="142">
        <v>0</v>
      </c>
      <c r="P228" s="142">
        <v>0</v>
      </c>
      <c r="Q228" s="142">
        <v>0</v>
      </c>
      <c r="R228" s="142">
        <v>1</v>
      </c>
      <c r="S228" s="142">
        <v>1145.7</v>
      </c>
      <c r="T228" s="142">
        <v>198179.64890930799</v>
      </c>
      <c r="U228" s="142">
        <v>137408.98000000001</v>
      </c>
      <c r="V228" s="142">
        <v>7639.9392879999996</v>
      </c>
      <c r="W228" s="142">
        <v>145048.919288</v>
      </c>
      <c r="X228" s="142">
        <v>145048.919288</v>
      </c>
      <c r="Y228" s="142">
        <v>1736.33</v>
      </c>
      <c r="Z228" s="142">
        <v>982.09</v>
      </c>
      <c r="AA228" s="94">
        <v>147767.33928799999</v>
      </c>
    </row>
    <row r="229" spans="1:27" hidden="1" x14ac:dyDescent="0.2">
      <c r="A229" s="142" t="s">
        <v>335</v>
      </c>
      <c r="B229" s="142">
        <v>82.973818633999997</v>
      </c>
      <c r="C229" s="142">
        <v>1209</v>
      </c>
      <c r="D229" s="142">
        <v>3.0284659999999999</v>
      </c>
      <c r="E229" s="142">
        <v>0</v>
      </c>
      <c r="F229" s="142">
        <v>54.875</v>
      </c>
      <c r="G229" s="142">
        <v>7213.75</v>
      </c>
      <c r="H229" s="142">
        <v>1541.875</v>
      </c>
      <c r="I229" s="142">
        <v>0</v>
      </c>
      <c r="J229" s="142">
        <v>0</v>
      </c>
      <c r="K229" s="142">
        <v>8.011886294</v>
      </c>
      <c r="L229" s="142">
        <v>13045923.846728999</v>
      </c>
      <c r="M229" s="142">
        <v>0</v>
      </c>
      <c r="N229" s="142">
        <v>0</v>
      </c>
      <c r="P229" s="142">
        <v>0</v>
      </c>
      <c r="Q229" s="142">
        <v>0</v>
      </c>
      <c r="R229" s="142">
        <v>1</v>
      </c>
      <c r="S229" s="142">
        <v>0</v>
      </c>
      <c r="T229" s="142">
        <v>13045923.846728999</v>
      </c>
      <c r="U229" s="142">
        <v>15651404.32</v>
      </c>
      <c r="V229" s="142">
        <v>275464.71603200003</v>
      </c>
      <c r="W229" s="142">
        <v>15926869.036032001</v>
      </c>
      <c r="X229" s="142">
        <v>13045923.846728999</v>
      </c>
      <c r="Y229" s="142">
        <v>295394.33</v>
      </c>
      <c r="Z229" s="142">
        <v>0</v>
      </c>
      <c r="AA229" s="94">
        <v>13341318.176728999</v>
      </c>
    </row>
    <row r="230" spans="1:27" hidden="1" x14ac:dyDescent="0.2">
      <c r="A230" s="142" t="s">
        <v>336</v>
      </c>
      <c r="B230" s="142">
        <v>188.46679453600001</v>
      </c>
      <c r="C230" s="142">
        <v>274</v>
      </c>
      <c r="D230" s="142">
        <v>3.7869312499999999</v>
      </c>
      <c r="E230" s="142">
        <v>0</v>
      </c>
      <c r="F230" s="142">
        <v>2</v>
      </c>
      <c r="G230" s="142">
        <v>22.5</v>
      </c>
      <c r="H230" s="142">
        <v>0</v>
      </c>
      <c r="I230" s="142">
        <v>0</v>
      </c>
      <c r="J230" s="142">
        <v>0</v>
      </c>
      <c r="K230" s="142">
        <v>2.6112470939999999</v>
      </c>
      <c r="L230" s="142">
        <v>58885.319471554001</v>
      </c>
      <c r="M230" s="142">
        <v>0</v>
      </c>
      <c r="N230" s="142">
        <v>96873.162084786003</v>
      </c>
      <c r="P230" s="142">
        <v>0</v>
      </c>
      <c r="Q230" s="142">
        <v>0</v>
      </c>
      <c r="R230" s="142">
        <v>1</v>
      </c>
      <c r="S230" s="142">
        <v>6700</v>
      </c>
      <c r="T230" s="142">
        <v>162458.48155634</v>
      </c>
      <c r="U230" s="142">
        <v>162783.85</v>
      </c>
      <c r="V230" s="142">
        <v>10564.671865</v>
      </c>
      <c r="W230" s="142">
        <v>173348.52186499999</v>
      </c>
      <c r="X230" s="142">
        <v>162458.48155634</v>
      </c>
      <c r="Y230" s="142">
        <v>3642.97</v>
      </c>
      <c r="Z230" s="142">
        <v>2060.52</v>
      </c>
      <c r="AA230" s="94">
        <v>168161.97155634</v>
      </c>
    </row>
    <row r="231" spans="1:27" hidden="1" x14ac:dyDescent="0.2">
      <c r="A231" s="142" t="s">
        <v>337</v>
      </c>
      <c r="B231" s="142">
        <v>288.14523103499999</v>
      </c>
      <c r="C231" s="142">
        <v>312</v>
      </c>
      <c r="D231" s="142">
        <v>10.001861999999999</v>
      </c>
      <c r="E231" s="142">
        <v>0</v>
      </c>
      <c r="F231" s="142">
        <v>3</v>
      </c>
      <c r="G231" s="142">
        <v>134.25</v>
      </c>
      <c r="H231" s="142">
        <v>0</v>
      </c>
      <c r="I231" s="142">
        <v>0</v>
      </c>
      <c r="J231" s="142">
        <v>0</v>
      </c>
      <c r="K231" s="142">
        <v>4.0285335250000003</v>
      </c>
      <c r="L231" s="142">
        <v>242955.48705585301</v>
      </c>
      <c r="M231" s="142">
        <v>0</v>
      </c>
      <c r="N231" s="142">
        <v>116962.43686572299</v>
      </c>
      <c r="P231" s="142">
        <v>0</v>
      </c>
      <c r="Q231" s="142">
        <v>0</v>
      </c>
      <c r="R231" s="142">
        <v>1</v>
      </c>
      <c r="S231" s="142">
        <v>0</v>
      </c>
      <c r="T231" s="142">
        <v>359917.923921576</v>
      </c>
      <c r="U231" s="142">
        <v>360638.76</v>
      </c>
      <c r="V231" s="142">
        <v>17454.915983999999</v>
      </c>
      <c r="W231" s="142">
        <v>378093.67598399997</v>
      </c>
      <c r="X231" s="142">
        <v>359917.923921576</v>
      </c>
      <c r="Y231" s="142">
        <v>8378.82</v>
      </c>
      <c r="Z231" s="142">
        <v>4739.2</v>
      </c>
      <c r="AA231" s="94">
        <v>373035.94392157602</v>
      </c>
    </row>
    <row r="232" spans="1:27" hidden="1" x14ac:dyDescent="0.2">
      <c r="A232" s="142" t="s">
        <v>338</v>
      </c>
      <c r="B232" s="142">
        <v>103.280504353</v>
      </c>
      <c r="C232" s="142">
        <v>503</v>
      </c>
      <c r="D232" s="142">
        <v>6.7993063749999996</v>
      </c>
      <c r="E232" s="142">
        <v>0</v>
      </c>
      <c r="F232" s="142">
        <v>13.875</v>
      </c>
      <c r="G232" s="142">
        <v>3097.375</v>
      </c>
      <c r="H232" s="142">
        <v>223.875</v>
      </c>
      <c r="I232" s="142">
        <v>0</v>
      </c>
      <c r="J232" s="142">
        <v>0</v>
      </c>
      <c r="K232" s="142">
        <v>6.7323022970000004</v>
      </c>
      <c r="L232" s="142">
        <v>3628762.7086547301</v>
      </c>
      <c r="M232" s="142">
        <v>0</v>
      </c>
      <c r="N232" s="142">
        <v>0</v>
      </c>
      <c r="P232" s="142">
        <v>0</v>
      </c>
      <c r="Q232" s="142">
        <v>0</v>
      </c>
      <c r="R232" s="142">
        <v>1</v>
      </c>
      <c r="S232" s="142">
        <v>30150</v>
      </c>
      <c r="T232" s="142">
        <v>3658912.7086547301</v>
      </c>
      <c r="U232" s="142">
        <v>4316173.4400000004</v>
      </c>
      <c r="V232" s="142">
        <v>210197.64652800001</v>
      </c>
      <c r="W232" s="142">
        <v>4526371.0865280004</v>
      </c>
      <c r="X232" s="142">
        <v>3658912.7086547301</v>
      </c>
      <c r="Y232" s="142">
        <v>62028.47</v>
      </c>
      <c r="Z232" s="142">
        <v>31325.26</v>
      </c>
      <c r="AA232" s="94">
        <v>3752266.4386547301</v>
      </c>
    </row>
    <row r="233" spans="1:27" hidden="1" x14ac:dyDescent="0.2">
      <c r="A233" s="142" t="s">
        <v>339</v>
      </c>
      <c r="B233" s="142">
        <v>72.626942769999999</v>
      </c>
      <c r="C233" s="142">
        <v>98</v>
      </c>
      <c r="D233" s="142">
        <v>10.47609375</v>
      </c>
      <c r="E233" s="142">
        <v>0</v>
      </c>
      <c r="F233" s="142">
        <v>2</v>
      </c>
      <c r="G233" s="142">
        <v>39.25</v>
      </c>
      <c r="H233" s="142">
        <v>0</v>
      </c>
      <c r="I233" s="142">
        <v>1</v>
      </c>
      <c r="J233" s="142">
        <v>0</v>
      </c>
      <c r="K233" s="142">
        <v>3.1180516809999999</v>
      </c>
      <c r="L233" s="142">
        <v>97748.358148428</v>
      </c>
      <c r="M233" s="142">
        <v>25707.95613151</v>
      </c>
      <c r="N233" s="142">
        <v>0</v>
      </c>
      <c r="P233" s="142">
        <v>0</v>
      </c>
      <c r="Q233" s="142">
        <v>0</v>
      </c>
      <c r="R233" s="142">
        <v>1</v>
      </c>
      <c r="S233" s="142">
        <v>0</v>
      </c>
      <c r="T233" s="142">
        <v>123456.314279938</v>
      </c>
      <c r="U233" s="142">
        <v>123703.57</v>
      </c>
      <c r="V233" s="142">
        <v>11182.802728000001</v>
      </c>
      <c r="W233" s="142">
        <v>134886.37272799999</v>
      </c>
      <c r="X233" s="142">
        <v>123456.314279938</v>
      </c>
      <c r="Y233" s="142">
        <v>0</v>
      </c>
      <c r="Z233" s="142">
        <v>0</v>
      </c>
      <c r="AA233" s="94">
        <v>123456.314279938</v>
      </c>
    </row>
    <row r="234" spans="1:27" hidden="1" x14ac:dyDescent="0.2">
      <c r="A234" s="142" t="s">
        <v>340</v>
      </c>
      <c r="B234" s="142">
        <v>101.47772146699999</v>
      </c>
      <c r="C234" s="142">
        <v>111</v>
      </c>
      <c r="D234" s="142">
        <v>18.030035000000002</v>
      </c>
      <c r="E234" s="142">
        <v>0</v>
      </c>
      <c r="F234" s="142">
        <v>1.375</v>
      </c>
      <c r="G234" s="142">
        <v>33</v>
      </c>
      <c r="H234" s="142">
        <v>0</v>
      </c>
      <c r="I234" s="142">
        <v>1</v>
      </c>
      <c r="J234" s="142">
        <v>0</v>
      </c>
      <c r="K234" s="142">
        <v>3.2376569819999999</v>
      </c>
      <c r="L234" s="142">
        <v>110167.474403935</v>
      </c>
      <c r="M234" s="142">
        <v>0</v>
      </c>
      <c r="N234" s="142">
        <v>0</v>
      </c>
      <c r="P234" s="142">
        <v>0</v>
      </c>
      <c r="Q234" s="142">
        <v>0</v>
      </c>
      <c r="R234" s="142">
        <v>1</v>
      </c>
      <c r="S234" s="142">
        <v>0</v>
      </c>
      <c r="T234" s="142">
        <v>110167.474403935</v>
      </c>
      <c r="U234" s="142">
        <v>64975.73</v>
      </c>
      <c r="V234" s="142">
        <v>0</v>
      </c>
      <c r="W234" s="142">
        <v>64975.73</v>
      </c>
      <c r="X234" s="142">
        <v>64975.73</v>
      </c>
      <c r="Y234" s="142">
        <v>0</v>
      </c>
      <c r="Z234" s="142">
        <v>0</v>
      </c>
      <c r="AA234" s="94">
        <v>64975.73</v>
      </c>
    </row>
    <row r="235" spans="1:27" hidden="1" x14ac:dyDescent="0.2">
      <c r="A235" s="142" t="s">
        <v>341</v>
      </c>
      <c r="B235" s="142">
        <v>27.032349319000001</v>
      </c>
      <c r="C235" s="142">
        <v>166</v>
      </c>
      <c r="D235" s="142">
        <v>4.374503625</v>
      </c>
      <c r="E235" s="142">
        <v>0</v>
      </c>
      <c r="F235" s="142">
        <v>7.25</v>
      </c>
      <c r="G235" s="142">
        <v>2705.875</v>
      </c>
      <c r="H235" s="142">
        <v>117.875</v>
      </c>
      <c r="I235" s="142">
        <v>0</v>
      </c>
      <c r="J235" s="142">
        <v>0</v>
      </c>
      <c r="K235" s="142">
        <v>6.3193118190000002</v>
      </c>
      <c r="L235" s="142">
        <v>2401038.2819940802</v>
      </c>
      <c r="M235" s="142">
        <v>0</v>
      </c>
      <c r="N235" s="142">
        <v>0</v>
      </c>
      <c r="P235" s="142">
        <v>0</v>
      </c>
      <c r="Q235" s="142">
        <v>0</v>
      </c>
      <c r="R235" s="142">
        <v>1</v>
      </c>
      <c r="S235" s="142">
        <v>0</v>
      </c>
      <c r="T235" s="142">
        <v>2401038.2819940802</v>
      </c>
      <c r="U235" s="142">
        <v>2830847.18</v>
      </c>
      <c r="V235" s="142">
        <v>227883.19798999999</v>
      </c>
      <c r="W235" s="142">
        <v>3058730.3779899999</v>
      </c>
      <c r="X235" s="142">
        <v>2401038.2819940802</v>
      </c>
      <c r="Y235" s="142">
        <v>64066.2</v>
      </c>
      <c r="Z235" s="142">
        <v>0</v>
      </c>
      <c r="AA235" s="94">
        <v>2465104.4819940799</v>
      </c>
    </row>
    <row r="236" spans="1:27" hidden="1" x14ac:dyDescent="0.2">
      <c r="A236" s="142" t="s">
        <v>342</v>
      </c>
      <c r="B236" s="142">
        <v>42.429080110000001</v>
      </c>
      <c r="C236" s="142">
        <v>56</v>
      </c>
      <c r="D236" s="142">
        <v>5.6395301250000003</v>
      </c>
      <c r="E236" s="142">
        <v>0</v>
      </c>
      <c r="F236" s="142">
        <v>1</v>
      </c>
      <c r="G236" s="142">
        <v>61.875</v>
      </c>
      <c r="H236" s="142">
        <v>0</v>
      </c>
      <c r="I236" s="142">
        <v>0</v>
      </c>
      <c r="J236" s="142">
        <v>1</v>
      </c>
      <c r="K236" s="142">
        <v>3.022769088</v>
      </c>
      <c r="L236" s="142">
        <v>88864.595169234002</v>
      </c>
      <c r="M236" s="142">
        <v>2382.0579453539999</v>
      </c>
      <c r="N236" s="142">
        <v>0</v>
      </c>
      <c r="P236" s="142">
        <v>0</v>
      </c>
      <c r="Q236" s="142">
        <v>0</v>
      </c>
      <c r="R236" s="142">
        <v>1</v>
      </c>
      <c r="S236" s="142">
        <v>0</v>
      </c>
      <c r="T236" s="142">
        <v>91246.653114588</v>
      </c>
      <c r="U236" s="142">
        <v>91429.4</v>
      </c>
      <c r="V236" s="142">
        <v>7972.6436800000001</v>
      </c>
      <c r="W236" s="142">
        <v>99402.043680000002</v>
      </c>
      <c r="X236" s="142">
        <v>91246.653114588</v>
      </c>
      <c r="Y236" s="142">
        <v>1856.97</v>
      </c>
      <c r="Z236" s="142">
        <v>1050.33</v>
      </c>
      <c r="AA236" s="94">
        <v>94153.953114588003</v>
      </c>
    </row>
    <row r="237" spans="1:27" hidden="1" x14ac:dyDescent="0.2">
      <c r="A237" s="142" t="s">
        <v>343</v>
      </c>
      <c r="B237" s="142">
        <v>97.559875387999995</v>
      </c>
      <c r="C237" s="142">
        <v>253</v>
      </c>
      <c r="D237" s="142">
        <v>5.7573726250000004</v>
      </c>
      <c r="E237" s="142">
        <v>0</v>
      </c>
      <c r="F237" s="142">
        <v>3.375</v>
      </c>
      <c r="G237" s="142">
        <v>532.875</v>
      </c>
      <c r="H237" s="142">
        <v>42.5</v>
      </c>
      <c r="I237" s="142">
        <v>0</v>
      </c>
      <c r="J237" s="142">
        <v>0</v>
      </c>
      <c r="K237" s="142">
        <v>5.1688747570000002</v>
      </c>
      <c r="L237" s="142">
        <v>759924.79735124798</v>
      </c>
      <c r="M237" s="142">
        <v>0</v>
      </c>
      <c r="N237" s="142">
        <v>0</v>
      </c>
      <c r="P237" s="142">
        <v>0</v>
      </c>
      <c r="Q237" s="142">
        <v>0</v>
      </c>
      <c r="R237" s="142">
        <v>1</v>
      </c>
      <c r="S237" s="142">
        <v>0</v>
      </c>
      <c r="T237" s="142">
        <v>759924.79735124798</v>
      </c>
      <c r="U237" s="142">
        <v>785577.81</v>
      </c>
      <c r="V237" s="142">
        <v>32522.921333999999</v>
      </c>
      <c r="W237" s="142">
        <v>818100.73133400001</v>
      </c>
      <c r="X237" s="142">
        <v>759924.79735124798</v>
      </c>
      <c r="Y237" s="142">
        <v>11600.72</v>
      </c>
      <c r="Z237" s="142">
        <v>6561.55</v>
      </c>
      <c r="AA237" s="94">
        <v>778087.067351248</v>
      </c>
    </row>
    <row r="238" spans="1:27" hidden="1" x14ac:dyDescent="0.2">
      <c r="A238" s="142" t="s">
        <v>344</v>
      </c>
      <c r="B238" s="142">
        <v>158.40656082199999</v>
      </c>
      <c r="C238" s="142">
        <v>311</v>
      </c>
      <c r="D238" s="142">
        <v>4.8498832500000004</v>
      </c>
      <c r="E238" s="142">
        <v>0</v>
      </c>
      <c r="F238" s="142">
        <v>13.5</v>
      </c>
      <c r="G238" s="142">
        <v>1738.625</v>
      </c>
      <c r="H238" s="142">
        <v>95.125</v>
      </c>
      <c r="I238" s="142">
        <v>0</v>
      </c>
      <c r="J238" s="142">
        <v>0</v>
      </c>
      <c r="K238" s="142">
        <v>6.2135529140000001</v>
      </c>
      <c r="L238" s="142">
        <v>2160073.7304094401</v>
      </c>
      <c r="M238" s="142">
        <v>0</v>
      </c>
      <c r="N238" s="142">
        <v>0</v>
      </c>
      <c r="P238" s="142">
        <v>0</v>
      </c>
      <c r="Q238" s="142">
        <v>0</v>
      </c>
      <c r="R238" s="142">
        <v>1</v>
      </c>
      <c r="S238" s="142">
        <v>0</v>
      </c>
      <c r="T238" s="142">
        <v>2160073.7304094401</v>
      </c>
      <c r="U238" s="142">
        <v>1952398.09</v>
      </c>
      <c r="V238" s="142">
        <v>36314.604474</v>
      </c>
      <c r="W238" s="142">
        <v>1988712.694474</v>
      </c>
      <c r="X238" s="142">
        <v>1988712.694474</v>
      </c>
      <c r="Y238" s="142">
        <v>37814.61</v>
      </c>
      <c r="Z238" s="142">
        <v>18125.89</v>
      </c>
      <c r="AA238" s="94">
        <v>2044653.194474</v>
      </c>
    </row>
    <row r="239" spans="1:27" hidden="1" x14ac:dyDescent="0.2">
      <c r="A239" s="142" t="s">
        <v>345</v>
      </c>
      <c r="B239" s="142">
        <v>44.3</v>
      </c>
      <c r="C239" s="142">
        <v>337</v>
      </c>
      <c r="D239" s="142">
        <v>2.6665459999999999</v>
      </c>
      <c r="E239" s="142">
        <v>0</v>
      </c>
      <c r="F239" s="142">
        <v>14</v>
      </c>
      <c r="G239" s="142">
        <v>6112.875</v>
      </c>
      <c r="H239" s="142">
        <v>421.75</v>
      </c>
      <c r="I239" s="142">
        <v>0</v>
      </c>
      <c r="J239" s="142">
        <v>0</v>
      </c>
      <c r="K239" s="142">
        <v>7.0887108599999999</v>
      </c>
      <c r="L239" s="142">
        <v>5182566.0094087599</v>
      </c>
      <c r="M239" s="142">
        <v>0</v>
      </c>
      <c r="N239" s="142">
        <v>0</v>
      </c>
      <c r="P239" s="142">
        <v>0</v>
      </c>
      <c r="Q239" s="142">
        <v>0</v>
      </c>
      <c r="R239" s="142">
        <v>1</v>
      </c>
      <c r="S239" s="142">
        <v>0</v>
      </c>
      <c r="T239" s="142">
        <v>5182566.0094087599</v>
      </c>
      <c r="U239" s="142">
        <v>5744907.6699999897</v>
      </c>
      <c r="V239" s="142">
        <v>260818.80821799999</v>
      </c>
      <c r="W239" s="142">
        <v>6005726.4782179901</v>
      </c>
      <c r="X239" s="142">
        <v>5182566.0094087599</v>
      </c>
      <c r="Y239" s="142">
        <v>98590.61</v>
      </c>
      <c r="Z239" s="142">
        <v>49789.66</v>
      </c>
      <c r="AA239" s="94">
        <v>5330946.2794087604</v>
      </c>
    </row>
    <row r="240" spans="1:27" hidden="1" x14ac:dyDescent="0.2">
      <c r="A240" s="142" t="s">
        <v>346</v>
      </c>
      <c r="B240" s="142">
        <v>181.87706042799999</v>
      </c>
      <c r="C240" s="142">
        <v>512</v>
      </c>
      <c r="D240" s="142">
        <v>3.448782875</v>
      </c>
      <c r="E240" s="142">
        <v>0</v>
      </c>
      <c r="F240" s="142">
        <v>8</v>
      </c>
      <c r="G240" s="142">
        <v>3930</v>
      </c>
      <c r="H240" s="142">
        <v>257.25</v>
      </c>
      <c r="I240" s="142">
        <v>0</v>
      </c>
      <c r="J240" s="142">
        <v>0</v>
      </c>
      <c r="K240" s="142">
        <v>6.7536574429999998</v>
      </c>
      <c r="L240" s="142">
        <v>3707088.82310348</v>
      </c>
      <c r="M240" s="142">
        <v>0</v>
      </c>
      <c r="N240" s="142">
        <v>0</v>
      </c>
      <c r="P240" s="142">
        <v>0</v>
      </c>
      <c r="Q240" s="142">
        <v>0</v>
      </c>
      <c r="R240" s="142">
        <v>1</v>
      </c>
      <c r="S240" s="142">
        <v>0</v>
      </c>
      <c r="T240" s="142">
        <v>3707088.82310348</v>
      </c>
      <c r="U240" s="142">
        <v>3240365.49</v>
      </c>
      <c r="V240" s="142">
        <v>167850.932382</v>
      </c>
      <c r="W240" s="142">
        <v>3408216.4223819999</v>
      </c>
      <c r="X240" s="142">
        <v>3408216.4223819999</v>
      </c>
      <c r="Y240" s="142">
        <v>69358.31</v>
      </c>
      <c r="Z240" s="142">
        <v>39230.160000000003</v>
      </c>
      <c r="AA240" s="94">
        <v>3516804.8923820001</v>
      </c>
    </row>
    <row r="241" spans="1:27" hidden="1" x14ac:dyDescent="0.2">
      <c r="A241" s="142" t="s">
        <v>347</v>
      </c>
      <c r="B241" s="142">
        <v>51.99902359</v>
      </c>
      <c r="C241" s="142">
        <v>991</v>
      </c>
      <c r="D241" s="142">
        <v>2.821075</v>
      </c>
      <c r="E241" s="142">
        <v>0</v>
      </c>
      <c r="F241" s="142">
        <v>57.5</v>
      </c>
      <c r="G241" s="142">
        <v>9210.625</v>
      </c>
      <c r="H241" s="142">
        <v>1431.75</v>
      </c>
      <c r="I241" s="142">
        <v>0</v>
      </c>
      <c r="J241" s="142">
        <v>0</v>
      </c>
      <c r="K241" s="142">
        <v>8.1764064360000006</v>
      </c>
      <c r="L241" s="142">
        <v>15378891.353225401</v>
      </c>
      <c r="M241" s="142">
        <v>0</v>
      </c>
      <c r="N241" s="142">
        <v>0</v>
      </c>
      <c r="P241" s="142">
        <v>0</v>
      </c>
      <c r="Q241" s="142">
        <v>0</v>
      </c>
      <c r="R241" s="142">
        <v>1</v>
      </c>
      <c r="S241" s="142">
        <v>0</v>
      </c>
      <c r="T241" s="142">
        <v>15378891.353225401</v>
      </c>
      <c r="U241" s="142">
        <v>19470227.07</v>
      </c>
      <c r="V241" s="142">
        <v>591894.90292799997</v>
      </c>
      <c r="W241" s="142">
        <v>20062121.972927999</v>
      </c>
      <c r="X241" s="142">
        <v>15378891.353225401</v>
      </c>
      <c r="Y241" s="142">
        <v>457052.59</v>
      </c>
      <c r="Z241" s="142">
        <v>0</v>
      </c>
      <c r="AA241" s="94">
        <v>15835943.943225401</v>
      </c>
    </row>
    <row r="242" spans="1:27" hidden="1" x14ac:dyDescent="0.2">
      <c r="A242" s="142" t="s">
        <v>348</v>
      </c>
      <c r="B242" s="142">
        <v>233.282727416</v>
      </c>
      <c r="C242" s="142">
        <v>499</v>
      </c>
      <c r="D242" s="142">
        <v>5.1543931250000004</v>
      </c>
      <c r="E242" s="142">
        <v>0</v>
      </c>
      <c r="F242" s="142">
        <v>2</v>
      </c>
      <c r="G242" s="142">
        <v>102</v>
      </c>
      <c r="H242" s="142">
        <v>0</v>
      </c>
      <c r="I242" s="142">
        <v>0</v>
      </c>
      <c r="J242" s="142">
        <v>0</v>
      </c>
      <c r="K242" s="142">
        <v>3.6711992709999999</v>
      </c>
      <c r="L242" s="142">
        <v>169956.74991833299</v>
      </c>
      <c r="M242" s="142">
        <v>0</v>
      </c>
      <c r="N242" s="142">
        <v>0</v>
      </c>
      <c r="P242" s="142">
        <v>0</v>
      </c>
      <c r="Q242" s="142">
        <v>0</v>
      </c>
      <c r="R242" s="142">
        <v>1</v>
      </c>
      <c r="S242" s="142">
        <v>0</v>
      </c>
      <c r="T242" s="142">
        <v>169956.74991833299</v>
      </c>
      <c r="U242" s="142">
        <v>107136.71</v>
      </c>
      <c r="V242" s="142">
        <v>17399.001703999998</v>
      </c>
      <c r="W242" s="142">
        <v>124535.711704</v>
      </c>
      <c r="X242" s="142">
        <v>124535.711704</v>
      </c>
      <c r="Y242" s="142">
        <v>3120.18</v>
      </c>
      <c r="Z242" s="142">
        <v>1764.82</v>
      </c>
      <c r="AA242" s="94">
        <v>129420.711704</v>
      </c>
    </row>
    <row r="243" spans="1:27" hidden="1" x14ac:dyDescent="0.2">
      <c r="A243" s="142" t="s">
        <v>349</v>
      </c>
      <c r="B243" s="142">
        <v>103.00393467400001</v>
      </c>
      <c r="C243" s="142">
        <v>555</v>
      </c>
      <c r="D243" s="142">
        <v>3.9206188750000002</v>
      </c>
      <c r="E243" s="142">
        <v>0</v>
      </c>
      <c r="F243" s="142">
        <v>9</v>
      </c>
      <c r="G243" s="142">
        <v>8203.875</v>
      </c>
      <c r="H243" s="142">
        <v>277</v>
      </c>
      <c r="I243" s="142">
        <v>0</v>
      </c>
      <c r="J243" s="142">
        <v>0</v>
      </c>
      <c r="K243" s="142">
        <v>7.2572777960000003</v>
      </c>
      <c r="L243" s="142">
        <v>6134123.73632978</v>
      </c>
      <c r="M243" s="142">
        <v>0</v>
      </c>
      <c r="N243" s="142">
        <v>0</v>
      </c>
      <c r="P243" s="142">
        <v>0</v>
      </c>
      <c r="Q243" s="142">
        <v>0</v>
      </c>
      <c r="R243" s="142">
        <v>1</v>
      </c>
      <c r="S243" s="142">
        <v>0</v>
      </c>
      <c r="T243" s="142">
        <v>6134123.73632978</v>
      </c>
      <c r="U243" s="142">
        <v>6352520.96</v>
      </c>
      <c r="V243" s="142">
        <v>184858.35993599999</v>
      </c>
      <c r="W243" s="142">
        <v>6537379.3199359998</v>
      </c>
      <c r="X243" s="142">
        <v>6134123.73632978</v>
      </c>
      <c r="Y243" s="142">
        <v>97787.09</v>
      </c>
      <c r="Z243" s="142">
        <v>46872.82</v>
      </c>
      <c r="AA243" s="94">
        <v>6278783.6463297801</v>
      </c>
    </row>
    <row r="244" spans="1:27" hidden="1" x14ac:dyDescent="0.2">
      <c r="A244" s="142" t="s">
        <v>350</v>
      </c>
      <c r="B244" s="142">
        <v>63.929159011000003</v>
      </c>
      <c r="C244" s="142">
        <v>104</v>
      </c>
      <c r="D244" s="142">
        <v>2.3793742500000001</v>
      </c>
      <c r="E244" s="142">
        <v>0</v>
      </c>
      <c r="F244" s="142">
        <v>2</v>
      </c>
      <c r="G244" s="142">
        <v>109.5</v>
      </c>
      <c r="H244" s="142">
        <v>0</v>
      </c>
      <c r="I244" s="142">
        <v>0</v>
      </c>
      <c r="J244" s="142">
        <v>0</v>
      </c>
      <c r="K244" s="142">
        <v>3.5582470640000001</v>
      </c>
      <c r="L244" s="142">
        <v>151804.23825698701</v>
      </c>
      <c r="M244" s="142">
        <v>0</v>
      </c>
      <c r="N244" s="142">
        <v>107048.686527738</v>
      </c>
      <c r="P244" s="142">
        <v>0</v>
      </c>
      <c r="Q244" s="142">
        <v>0</v>
      </c>
      <c r="R244" s="142">
        <v>1</v>
      </c>
      <c r="S244" s="142">
        <v>0</v>
      </c>
      <c r="T244" s="142">
        <v>258852.92478472501</v>
      </c>
      <c r="U244" s="142">
        <v>259371.35</v>
      </c>
      <c r="V244" s="142">
        <v>15666.02954</v>
      </c>
      <c r="W244" s="142">
        <v>275037.37953999999</v>
      </c>
      <c r="X244" s="142">
        <v>258852.92478472501</v>
      </c>
      <c r="Y244" s="142">
        <v>5097.79</v>
      </c>
      <c r="Z244" s="142">
        <v>2883.39</v>
      </c>
      <c r="AA244" s="94">
        <v>266834.104784725</v>
      </c>
    </row>
    <row r="245" spans="1:27" hidden="1" x14ac:dyDescent="0.2">
      <c r="A245" s="142" t="s">
        <v>351</v>
      </c>
      <c r="B245" s="142">
        <v>108.075096637</v>
      </c>
      <c r="C245" s="142">
        <v>251</v>
      </c>
      <c r="D245" s="142">
        <v>4.7859758750000001</v>
      </c>
      <c r="E245" s="142">
        <v>0</v>
      </c>
      <c r="F245" s="142">
        <v>6.125</v>
      </c>
      <c r="G245" s="142">
        <v>866.25</v>
      </c>
      <c r="H245" s="142">
        <v>65.375</v>
      </c>
      <c r="I245" s="142">
        <v>0</v>
      </c>
      <c r="J245" s="142">
        <v>0</v>
      </c>
      <c r="K245" s="142">
        <v>5.5627519520000002</v>
      </c>
      <c r="L245" s="142">
        <v>1126754.52001726</v>
      </c>
      <c r="M245" s="142">
        <v>0</v>
      </c>
      <c r="N245" s="142">
        <v>0</v>
      </c>
      <c r="P245" s="142">
        <v>0</v>
      </c>
      <c r="Q245" s="142">
        <v>0</v>
      </c>
      <c r="R245" s="142">
        <v>1</v>
      </c>
      <c r="S245" s="142">
        <v>0</v>
      </c>
      <c r="T245" s="142">
        <v>1126754.52001726</v>
      </c>
      <c r="U245" s="142">
        <v>1086501.78</v>
      </c>
      <c r="V245" s="142">
        <v>17927.27937</v>
      </c>
      <c r="W245" s="142">
        <v>1104429.0593699999</v>
      </c>
      <c r="X245" s="142">
        <v>1104429.0593699999</v>
      </c>
      <c r="Y245" s="142">
        <v>28053.8</v>
      </c>
      <c r="Z245" s="142">
        <v>0</v>
      </c>
      <c r="AA245" s="94">
        <v>1132482.85937</v>
      </c>
    </row>
    <row r="246" spans="1:27" hidden="1" x14ac:dyDescent="0.2">
      <c r="A246" s="142" t="s">
        <v>352</v>
      </c>
      <c r="B246" s="142">
        <v>81.692191023999996</v>
      </c>
      <c r="C246" s="142">
        <v>110</v>
      </c>
      <c r="D246" s="142">
        <v>5.1205253749999997</v>
      </c>
      <c r="E246" s="142">
        <v>0</v>
      </c>
      <c r="F246" s="142">
        <v>1</v>
      </c>
      <c r="G246" s="142">
        <v>206.875</v>
      </c>
      <c r="H246" s="142">
        <v>0</v>
      </c>
      <c r="I246" s="142">
        <v>0</v>
      </c>
      <c r="J246" s="142">
        <v>0</v>
      </c>
      <c r="K246" s="142">
        <v>4.0694065500000001</v>
      </c>
      <c r="L246" s="142">
        <v>253091.5474869</v>
      </c>
      <c r="M246" s="142">
        <v>0</v>
      </c>
      <c r="N246" s="142">
        <v>11782.26208294</v>
      </c>
      <c r="P246" s="142">
        <v>0</v>
      </c>
      <c r="Q246" s="142">
        <v>0</v>
      </c>
      <c r="R246" s="142">
        <v>1</v>
      </c>
      <c r="S246" s="142">
        <v>2674.64</v>
      </c>
      <c r="T246" s="142">
        <v>267548.44956983998</v>
      </c>
      <c r="U246" s="142">
        <v>268084.28999999998</v>
      </c>
      <c r="V246" s="142">
        <v>13993.999938000001</v>
      </c>
      <c r="W246" s="142">
        <v>282078.28993799997</v>
      </c>
      <c r="X246" s="142">
        <v>267548.44956983998</v>
      </c>
      <c r="Y246" s="142">
        <v>2522.54</v>
      </c>
      <c r="Z246" s="142">
        <v>1346.03</v>
      </c>
      <c r="AA246" s="94">
        <v>271417.01956983999</v>
      </c>
    </row>
    <row r="247" spans="1:27" hidden="1" x14ac:dyDescent="0.2">
      <c r="A247" s="142" t="s">
        <v>353</v>
      </c>
      <c r="B247" s="142">
        <v>128.85400857299999</v>
      </c>
      <c r="C247" s="142">
        <v>407</v>
      </c>
      <c r="D247" s="142">
        <v>4.5203362499999997</v>
      </c>
      <c r="E247" s="142">
        <v>0</v>
      </c>
      <c r="F247" s="142">
        <v>5.625</v>
      </c>
      <c r="G247" s="142">
        <v>687.375</v>
      </c>
      <c r="H247" s="142">
        <v>34.625</v>
      </c>
      <c r="I247" s="142">
        <v>0</v>
      </c>
      <c r="J247" s="142">
        <v>0</v>
      </c>
      <c r="K247" s="142">
        <v>5.3360742769999998</v>
      </c>
      <c r="L247" s="142">
        <v>898223.56700645795</v>
      </c>
      <c r="M247" s="142">
        <v>0</v>
      </c>
      <c r="N247" s="142">
        <v>0</v>
      </c>
      <c r="P247" s="142">
        <v>0</v>
      </c>
      <c r="Q247" s="142">
        <v>0</v>
      </c>
      <c r="R247" s="142">
        <v>1</v>
      </c>
      <c r="S247" s="142">
        <v>3350</v>
      </c>
      <c r="T247" s="142">
        <v>901573.56700645795</v>
      </c>
      <c r="U247" s="142">
        <v>806339.18</v>
      </c>
      <c r="V247" s="142">
        <v>5483.1064239999996</v>
      </c>
      <c r="W247" s="142">
        <v>811822.28642400005</v>
      </c>
      <c r="X247" s="142">
        <v>811822.28642400005</v>
      </c>
      <c r="Y247" s="142">
        <v>13746.29</v>
      </c>
      <c r="Z247" s="142">
        <v>7775.12</v>
      </c>
      <c r="AA247" s="94">
        <v>833343.69642399997</v>
      </c>
    </row>
    <row r="248" spans="1:27" hidden="1" x14ac:dyDescent="0.2">
      <c r="A248" s="142" t="s">
        <v>354</v>
      </c>
      <c r="B248" s="142">
        <v>790.01301560900004</v>
      </c>
      <c r="C248" s="142">
        <v>1430</v>
      </c>
      <c r="D248" s="142">
        <v>8.6880012499999992</v>
      </c>
      <c r="E248" s="142">
        <v>0</v>
      </c>
      <c r="F248" s="142">
        <v>5</v>
      </c>
      <c r="G248" s="142">
        <v>846.875</v>
      </c>
      <c r="H248" s="142">
        <v>11.125</v>
      </c>
      <c r="I248" s="142">
        <v>0</v>
      </c>
      <c r="J248" s="142">
        <v>0</v>
      </c>
      <c r="K248" s="142">
        <v>5.5903377330000001</v>
      </c>
      <c r="L248" s="142">
        <v>1158269.6084978699</v>
      </c>
      <c r="M248" s="142">
        <v>0</v>
      </c>
      <c r="N248" s="142">
        <v>0</v>
      </c>
      <c r="P248" s="142">
        <v>0</v>
      </c>
      <c r="Q248" s="142">
        <v>0</v>
      </c>
      <c r="R248" s="142">
        <v>1</v>
      </c>
      <c r="S248" s="142">
        <v>0</v>
      </c>
      <c r="T248" s="142">
        <v>1158269.6084978699</v>
      </c>
      <c r="U248" s="142">
        <v>1154151.32</v>
      </c>
      <c r="V248" s="142">
        <v>21236.384288000001</v>
      </c>
      <c r="W248" s="142">
        <v>1175387.704288</v>
      </c>
      <c r="X248" s="142">
        <v>1158269.6084978699</v>
      </c>
      <c r="Y248" s="142">
        <v>18962.349999999999</v>
      </c>
      <c r="Z248" s="142">
        <v>10725.41</v>
      </c>
      <c r="AA248" s="94">
        <v>1187957.3684978699</v>
      </c>
    </row>
    <row r="249" spans="1:27" hidden="1" x14ac:dyDescent="0.2">
      <c r="A249" s="142" t="s">
        <v>355</v>
      </c>
      <c r="B249" s="142">
        <v>268.63155613999999</v>
      </c>
      <c r="C249" s="142">
        <v>380</v>
      </c>
      <c r="D249" s="142">
        <v>3.0787308750000002</v>
      </c>
      <c r="E249" s="142">
        <v>0</v>
      </c>
      <c r="F249" s="142">
        <v>9</v>
      </c>
      <c r="G249" s="142">
        <v>1875.375</v>
      </c>
      <c r="H249" s="142">
        <v>235.25</v>
      </c>
      <c r="I249" s="142">
        <v>0</v>
      </c>
      <c r="J249" s="142">
        <v>0</v>
      </c>
      <c r="K249" s="142">
        <v>6.2687891760000003</v>
      </c>
      <c r="L249" s="142">
        <v>2282744.8902307502</v>
      </c>
      <c r="M249" s="142">
        <v>0</v>
      </c>
      <c r="N249" s="142">
        <v>0</v>
      </c>
      <c r="P249" s="142">
        <v>0</v>
      </c>
      <c r="Q249" s="142">
        <v>0</v>
      </c>
      <c r="R249" s="142">
        <v>1</v>
      </c>
      <c r="S249" s="142">
        <v>0</v>
      </c>
      <c r="T249" s="142">
        <v>2282744.8902307502</v>
      </c>
      <c r="U249" s="142">
        <v>1886678.8</v>
      </c>
      <c r="V249" s="142">
        <v>116974.08560000001</v>
      </c>
      <c r="W249" s="142">
        <v>2003652.8855999999</v>
      </c>
      <c r="X249" s="142">
        <v>2003652.8855999999</v>
      </c>
      <c r="Y249" s="142">
        <v>26295.599999999999</v>
      </c>
      <c r="Z249" s="142">
        <v>14873.21</v>
      </c>
      <c r="AA249" s="94">
        <v>2044821.6956</v>
      </c>
    </row>
    <row r="250" spans="1:27" hidden="1" x14ac:dyDescent="0.2">
      <c r="A250" s="142" t="s">
        <v>356</v>
      </c>
      <c r="B250" s="142">
        <v>216.81088687299999</v>
      </c>
      <c r="C250" s="142">
        <v>315</v>
      </c>
      <c r="D250" s="142">
        <v>3.2715226249999998</v>
      </c>
      <c r="E250" s="142">
        <v>0</v>
      </c>
      <c r="F250" s="142">
        <v>1</v>
      </c>
      <c r="G250" s="142">
        <v>130.5</v>
      </c>
      <c r="H250" s="142">
        <v>0</v>
      </c>
      <c r="I250" s="142">
        <v>0</v>
      </c>
      <c r="J250" s="142">
        <v>0</v>
      </c>
      <c r="K250" s="142">
        <v>3.7619912090000001</v>
      </c>
      <c r="L250" s="142">
        <v>186109.63405170801</v>
      </c>
      <c r="M250" s="142">
        <v>0</v>
      </c>
      <c r="N250" s="142">
        <v>27785.441371934001</v>
      </c>
      <c r="P250" s="142">
        <v>0</v>
      </c>
      <c r="Q250" s="142">
        <v>0</v>
      </c>
      <c r="R250" s="142">
        <v>1</v>
      </c>
      <c r="S250" s="142">
        <v>0</v>
      </c>
      <c r="T250" s="142">
        <v>213895.075423642</v>
      </c>
      <c r="U250" s="142">
        <v>214323.46</v>
      </c>
      <c r="V250" s="142">
        <v>7158.4035640000002</v>
      </c>
      <c r="W250" s="142">
        <v>221481.863564</v>
      </c>
      <c r="X250" s="142">
        <v>213895.075423642</v>
      </c>
      <c r="Y250" s="142">
        <v>3245.55</v>
      </c>
      <c r="Z250" s="142">
        <v>1835.74</v>
      </c>
      <c r="AA250" s="94">
        <v>218976.36542364201</v>
      </c>
    </row>
    <row r="251" spans="1:27" hidden="1" x14ac:dyDescent="0.2">
      <c r="A251" s="142" t="s">
        <v>357</v>
      </c>
      <c r="B251" s="142">
        <v>220.87094007900001</v>
      </c>
      <c r="C251" s="142">
        <v>494</v>
      </c>
      <c r="D251" s="142">
        <v>4.5928757500000001</v>
      </c>
      <c r="E251" s="142">
        <v>0</v>
      </c>
      <c r="F251" s="142">
        <v>2</v>
      </c>
      <c r="G251" s="142">
        <v>658.5</v>
      </c>
      <c r="H251" s="142">
        <v>11</v>
      </c>
      <c r="I251" s="142">
        <v>0</v>
      </c>
      <c r="J251" s="142">
        <v>0</v>
      </c>
      <c r="K251" s="142">
        <v>5.1733622759999998</v>
      </c>
      <c r="L251" s="142">
        <v>763342.63797807298</v>
      </c>
      <c r="M251" s="142">
        <v>0</v>
      </c>
      <c r="N251" s="142">
        <v>0</v>
      </c>
      <c r="P251" s="142">
        <v>0</v>
      </c>
      <c r="Q251" s="142">
        <v>0</v>
      </c>
      <c r="R251" s="142">
        <v>1</v>
      </c>
      <c r="S251" s="142">
        <v>0</v>
      </c>
      <c r="T251" s="142">
        <v>763342.63797807298</v>
      </c>
      <c r="U251" s="142">
        <v>594526.71999999997</v>
      </c>
      <c r="V251" s="142">
        <v>11593.27104</v>
      </c>
      <c r="W251" s="142">
        <v>606119.99103999999</v>
      </c>
      <c r="X251" s="142">
        <v>606119.99103999999</v>
      </c>
      <c r="Y251" s="142">
        <v>10571.7</v>
      </c>
      <c r="Z251" s="142">
        <v>5979.52</v>
      </c>
      <c r="AA251" s="94">
        <v>622671.21103999997</v>
      </c>
    </row>
    <row r="252" spans="1:27" hidden="1" x14ac:dyDescent="0.2">
      <c r="A252" s="142" t="s">
        <v>358</v>
      </c>
      <c r="B252" s="142">
        <v>74.576935990999999</v>
      </c>
      <c r="C252" s="142">
        <v>214</v>
      </c>
      <c r="D252" s="142">
        <v>3.5514418750000001</v>
      </c>
      <c r="E252" s="142">
        <v>0</v>
      </c>
      <c r="F252" s="142">
        <v>2.625</v>
      </c>
      <c r="G252" s="142">
        <v>147.25</v>
      </c>
      <c r="H252" s="142">
        <v>0.625</v>
      </c>
      <c r="I252" s="142">
        <v>0</v>
      </c>
      <c r="J252" s="142">
        <v>0</v>
      </c>
      <c r="K252" s="142">
        <v>3.8623965039999999</v>
      </c>
      <c r="L252" s="142">
        <v>205766.33428473101</v>
      </c>
      <c r="M252" s="142">
        <v>0</v>
      </c>
      <c r="N252" s="142">
        <v>0</v>
      </c>
      <c r="P252" s="142">
        <v>0</v>
      </c>
      <c r="Q252" s="142">
        <v>0</v>
      </c>
      <c r="R252" s="142">
        <v>1</v>
      </c>
      <c r="S252" s="142">
        <v>339.02</v>
      </c>
      <c r="T252" s="142">
        <v>206105.354284731</v>
      </c>
      <c r="U252" s="142">
        <v>153189.63</v>
      </c>
      <c r="V252" s="142">
        <v>5775.2490509999998</v>
      </c>
      <c r="W252" s="142">
        <v>158964.879051</v>
      </c>
      <c r="X252" s="142">
        <v>158964.879051</v>
      </c>
      <c r="Y252" s="142">
        <v>1684.28</v>
      </c>
      <c r="Z252" s="142">
        <v>952.66</v>
      </c>
      <c r="AA252" s="94">
        <v>161601.819051</v>
      </c>
    </row>
    <row r="253" spans="1:27" hidden="1" x14ac:dyDescent="0.2">
      <c r="A253" s="142" t="s">
        <v>359</v>
      </c>
      <c r="B253" s="142">
        <v>5.5503231079999997</v>
      </c>
      <c r="C253" s="142">
        <v>99</v>
      </c>
      <c r="D253" s="142">
        <v>2.0797807499999998</v>
      </c>
      <c r="E253" s="142">
        <v>0</v>
      </c>
      <c r="F253" s="142">
        <v>13.25</v>
      </c>
      <c r="G253" s="142">
        <v>1203.25</v>
      </c>
      <c r="H253" s="142">
        <v>49.75</v>
      </c>
      <c r="I253" s="142">
        <v>0</v>
      </c>
      <c r="J253" s="142">
        <v>0</v>
      </c>
      <c r="K253" s="142">
        <v>5.6074426309999996</v>
      </c>
      <c r="L253" s="142">
        <v>1178252.10453246</v>
      </c>
      <c r="M253" s="142">
        <v>0</v>
      </c>
      <c r="N253" s="142">
        <v>0</v>
      </c>
      <c r="P253" s="142">
        <v>0</v>
      </c>
      <c r="Q253" s="142">
        <v>0</v>
      </c>
      <c r="R253" s="142">
        <v>1</v>
      </c>
      <c r="S253" s="142">
        <v>0</v>
      </c>
      <c r="T253" s="142">
        <v>1178252.10453246</v>
      </c>
      <c r="U253" s="142">
        <v>1465482.42</v>
      </c>
      <c r="V253" s="142">
        <v>28576.907190000002</v>
      </c>
      <c r="W253" s="142">
        <v>1494059.3271900001</v>
      </c>
      <c r="X253" s="142">
        <v>1178252.10453246</v>
      </c>
      <c r="Y253" s="142">
        <v>18403.47</v>
      </c>
      <c r="Z253" s="142">
        <v>8821.43</v>
      </c>
      <c r="AA253" s="94">
        <v>1205477.0045324599</v>
      </c>
    </row>
    <row r="254" spans="1:27" hidden="1" x14ac:dyDescent="0.2">
      <c r="A254" s="142" t="s">
        <v>360</v>
      </c>
      <c r="B254" s="142">
        <v>113.656179009</v>
      </c>
      <c r="C254" s="142">
        <v>405</v>
      </c>
      <c r="D254" s="142">
        <v>4.1935653750000004</v>
      </c>
      <c r="E254" s="142">
        <v>0</v>
      </c>
      <c r="F254" s="142">
        <v>16.125</v>
      </c>
      <c r="G254" s="142">
        <v>4475.75</v>
      </c>
      <c r="H254" s="142">
        <v>243.5</v>
      </c>
      <c r="I254" s="142">
        <v>0</v>
      </c>
      <c r="J254" s="142">
        <v>0</v>
      </c>
      <c r="K254" s="142">
        <v>6.9547724420000003</v>
      </c>
      <c r="L254" s="142">
        <v>4532899.8769632</v>
      </c>
      <c r="M254" s="142">
        <v>0</v>
      </c>
      <c r="N254" s="142">
        <v>0</v>
      </c>
      <c r="P254" s="142">
        <v>0</v>
      </c>
      <c r="Q254" s="142">
        <v>0</v>
      </c>
      <c r="R254" s="142">
        <v>1</v>
      </c>
      <c r="S254" s="142">
        <v>3685</v>
      </c>
      <c r="T254" s="142">
        <v>4536584.8769632</v>
      </c>
      <c r="U254" s="142">
        <v>5436668.1200000001</v>
      </c>
      <c r="V254" s="142">
        <v>183759.38245599999</v>
      </c>
      <c r="W254" s="142">
        <v>5620427.5024560001</v>
      </c>
      <c r="X254" s="142">
        <v>4536584.8769632</v>
      </c>
      <c r="Y254" s="142">
        <v>72573.119999999995</v>
      </c>
      <c r="Z254" s="142">
        <v>41048.5</v>
      </c>
      <c r="AA254" s="94">
        <v>4650206.4969632002</v>
      </c>
    </row>
    <row r="255" spans="1:27" hidden="1" x14ac:dyDescent="0.2">
      <c r="A255" s="142" t="s">
        <v>361</v>
      </c>
      <c r="B255" s="142">
        <v>5.0668911909999998</v>
      </c>
      <c r="C255" s="142">
        <v>31</v>
      </c>
      <c r="D255" s="142">
        <v>1.32977675</v>
      </c>
      <c r="E255" s="142">
        <v>0</v>
      </c>
      <c r="F255" s="142">
        <v>1</v>
      </c>
      <c r="G255" s="142">
        <v>258.625</v>
      </c>
      <c r="H255" s="142">
        <v>9.125</v>
      </c>
      <c r="I255" s="142">
        <v>0</v>
      </c>
      <c r="J255" s="142">
        <v>1</v>
      </c>
      <c r="K255" s="142">
        <v>3.9717765790000001</v>
      </c>
      <c r="L255" s="142">
        <v>229550.09851962901</v>
      </c>
      <c r="M255" s="142">
        <v>0</v>
      </c>
      <c r="N255" s="142">
        <v>0</v>
      </c>
      <c r="P255" s="142">
        <v>0</v>
      </c>
      <c r="Q255" s="142">
        <v>0</v>
      </c>
      <c r="R255" s="142">
        <v>1</v>
      </c>
      <c r="S255" s="142">
        <v>335</v>
      </c>
      <c r="T255" s="142">
        <v>229885.09851962901</v>
      </c>
      <c r="U255" s="142">
        <v>151382.81</v>
      </c>
      <c r="V255" s="142">
        <v>3875.3999359999998</v>
      </c>
      <c r="W255" s="142">
        <v>155258.209936</v>
      </c>
      <c r="X255" s="142">
        <v>155258.209936</v>
      </c>
      <c r="Y255" s="142">
        <v>3105.99</v>
      </c>
      <c r="Z255" s="142">
        <v>1756.79</v>
      </c>
      <c r="AA255" s="94">
        <v>160120.989936</v>
      </c>
    </row>
    <row r="256" spans="1:27" hidden="1" x14ac:dyDescent="0.2">
      <c r="A256" s="142" t="s">
        <v>362</v>
      </c>
      <c r="B256" s="142">
        <v>7.3598459060000003</v>
      </c>
      <c r="C256" s="142">
        <v>101</v>
      </c>
      <c r="D256" s="142">
        <v>1.85706225</v>
      </c>
      <c r="E256" s="142">
        <v>0</v>
      </c>
      <c r="F256" s="142">
        <v>12</v>
      </c>
      <c r="G256" s="142">
        <v>3345.375</v>
      </c>
      <c r="H256" s="142">
        <v>239.875</v>
      </c>
      <c r="I256" s="142">
        <v>0</v>
      </c>
      <c r="J256" s="142">
        <v>0</v>
      </c>
      <c r="K256" s="142">
        <v>6.456262744</v>
      </c>
      <c r="L256" s="142">
        <v>2753443.1571360999</v>
      </c>
      <c r="M256" s="142">
        <v>0</v>
      </c>
      <c r="N256" s="142">
        <v>0</v>
      </c>
      <c r="P256" s="142">
        <v>0</v>
      </c>
      <c r="Q256" s="142">
        <v>0</v>
      </c>
      <c r="R256" s="142">
        <v>1</v>
      </c>
      <c r="S256" s="142">
        <v>0</v>
      </c>
      <c r="T256" s="142">
        <v>2753443.1571360999</v>
      </c>
      <c r="U256" s="142">
        <v>3040401.55</v>
      </c>
      <c r="V256" s="142">
        <v>116143.33921000001</v>
      </c>
      <c r="W256" s="142">
        <v>3156544.8892100002</v>
      </c>
      <c r="X256" s="142">
        <v>2753443.1571360999</v>
      </c>
      <c r="Y256" s="142">
        <v>52391.65</v>
      </c>
      <c r="Z256" s="142">
        <v>27956.17</v>
      </c>
      <c r="AA256" s="94">
        <v>2833790.9771361002</v>
      </c>
    </row>
    <row r="257" spans="1:27" hidden="1" x14ac:dyDescent="0.2">
      <c r="A257" s="142" t="s">
        <v>363</v>
      </c>
      <c r="B257" s="142">
        <v>257.735359125</v>
      </c>
      <c r="C257" s="142">
        <v>679</v>
      </c>
      <c r="D257" s="142">
        <v>6.4887032500000004</v>
      </c>
      <c r="E257" s="142">
        <v>0</v>
      </c>
      <c r="F257" s="142">
        <v>12</v>
      </c>
      <c r="G257" s="142">
        <v>694</v>
      </c>
      <c r="H257" s="142">
        <v>7.875</v>
      </c>
      <c r="I257" s="142">
        <v>1</v>
      </c>
      <c r="J257" s="142">
        <v>0</v>
      </c>
      <c r="K257" s="142">
        <v>5.3968591830000001</v>
      </c>
      <c r="L257" s="142">
        <v>954515.52085288195</v>
      </c>
      <c r="M257" s="142">
        <v>335734.927921728</v>
      </c>
      <c r="N257" s="142">
        <v>0</v>
      </c>
      <c r="P257" s="142">
        <v>0</v>
      </c>
      <c r="Q257" s="142">
        <v>0</v>
      </c>
      <c r="R257" s="142">
        <v>1</v>
      </c>
      <c r="S257" s="142">
        <v>1675</v>
      </c>
      <c r="T257" s="142">
        <v>1291925.4487746099</v>
      </c>
      <c r="U257" s="142">
        <v>1294512.8899999999</v>
      </c>
      <c r="V257" s="142">
        <v>92298.769056999998</v>
      </c>
      <c r="W257" s="142">
        <v>1386811.659057</v>
      </c>
      <c r="X257" s="142">
        <v>1291925.4487746099</v>
      </c>
      <c r="Y257" s="142">
        <v>23012.2</v>
      </c>
      <c r="Z257" s="142">
        <v>13016.06</v>
      </c>
      <c r="AA257" s="94">
        <v>1327953.70877461</v>
      </c>
    </row>
    <row r="258" spans="1:27" hidden="1" x14ac:dyDescent="0.2">
      <c r="A258" s="142" t="s">
        <v>364</v>
      </c>
      <c r="B258" s="142">
        <v>52.414908060000002</v>
      </c>
      <c r="C258" s="142">
        <v>700</v>
      </c>
      <c r="D258" s="142">
        <v>3.1633616249999998</v>
      </c>
      <c r="E258" s="142">
        <v>0</v>
      </c>
      <c r="F258" s="142">
        <v>42</v>
      </c>
      <c r="G258" s="142">
        <v>12353.125</v>
      </c>
      <c r="H258" s="142">
        <v>1388.125</v>
      </c>
      <c r="I258" s="142">
        <v>0</v>
      </c>
      <c r="J258" s="142">
        <v>0</v>
      </c>
      <c r="K258" s="142">
        <v>8.1458220130000001</v>
      </c>
      <c r="L258" s="142">
        <v>14915656.830250699</v>
      </c>
      <c r="M258" s="142">
        <v>0</v>
      </c>
      <c r="N258" s="142">
        <v>0</v>
      </c>
      <c r="P258" s="142">
        <v>0</v>
      </c>
      <c r="Q258" s="142">
        <v>0</v>
      </c>
      <c r="R258" s="142">
        <v>1</v>
      </c>
      <c r="S258" s="142">
        <v>1497.45</v>
      </c>
      <c r="T258" s="142">
        <v>14917154.2802507</v>
      </c>
      <c r="U258" s="142">
        <v>14485405.499999899</v>
      </c>
      <c r="V258" s="142">
        <v>635909.30145000003</v>
      </c>
      <c r="W258" s="142">
        <v>15121314.8014499</v>
      </c>
      <c r="X258" s="142">
        <v>14917154.2802507</v>
      </c>
      <c r="Y258" s="142">
        <v>246772.81</v>
      </c>
      <c r="Z258" s="142">
        <v>131677.93</v>
      </c>
      <c r="AA258" s="94">
        <v>15295605.0202507</v>
      </c>
    </row>
    <row r="259" spans="1:27" hidden="1" x14ac:dyDescent="0.2">
      <c r="A259" s="142" t="s">
        <v>365</v>
      </c>
      <c r="B259" s="142">
        <v>36.965419324999999</v>
      </c>
      <c r="C259" s="142">
        <v>225</v>
      </c>
      <c r="D259" s="142">
        <v>3.614095125</v>
      </c>
      <c r="E259" s="142">
        <v>0</v>
      </c>
      <c r="F259" s="142">
        <v>5</v>
      </c>
      <c r="G259" s="142">
        <v>1179.625</v>
      </c>
      <c r="H259" s="142">
        <v>34.625</v>
      </c>
      <c r="I259" s="142">
        <v>0</v>
      </c>
      <c r="J259" s="142">
        <v>0</v>
      </c>
      <c r="K259" s="142">
        <v>5.5912376549999996</v>
      </c>
      <c r="L259" s="142">
        <v>1159312.43102034</v>
      </c>
      <c r="M259" s="142">
        <v>0</v>
      </c>
      <c r="N259" s="142">
        <v>0</v>
      </c>
      <c r="P259" s="142">
        <v>0</v>
      </c>
      <c r="Q259" s="142">
        <v>0</v>
      </c>
      <c r="R259" s="142">
        <v>1</v>
      </c>
      <c r="S259" s="142">
        <v>0</v>
      </c>
      <c r="T259" s="142">
        <v>1159312.43102034</v>
      </c>
      <c r="U259" s="142">
        <v>1312517.98</v>
      </c>
      <c r="V259" s="142">
        <v>33206.704894000002</v>
      </c>
      <c r="W259" s="142">
        <v>1345724.6848939999</v>
      </c>
      <c r="X259" s="142">
        <v>1159312.43102034</v>
      </c>
      <c r="Y259" s="142">
        <v>30820.93</v>
      </c>
      <c r="Z259" s="142">
        <v>0</v>
      </c>
      <c r="AA259" s="94">
        <v>1190133.3610203399</v>
      </c>
    </row>
    <row r="260" spans="1:27" hidden="1" x14ac:dyDescent="0.2">
      <c r="A260" s="142" t="s">
        <v>366</v>
      </c>
      <c r="B260" s="142">
        <v>202.58860158600001</v>
      </c>
      <c r="C260" s="142">
        <v>567</v>
      </c>
      <c r="D260" s="142">
        <v>5.0474136249999999</v>
      </c>
      <c r="E260" s="142">
        <v>0</v>
      </c>
      <c r="F260" s="142">
        <v>2</v>
      </c>
      <c r="G260" s="142">
        <v>331.5</v>
      </c>
      <c r="H260" s="142">
        <v>0</v>
      </c>
      <c r="I260" s="142">
        <v>0</v>
      </c>
      <c r="J260" s="142">
        <v>0</v>
      </c>
      <c r="K260" s="142">
        <v>4.4576519619999999</v>
      </c>
      <c r="L260" s="142">
        <v>373156.04482180899</v>
      </c>
      <c r="M260" s="142">
        <v>0</v>
      </c>
      <c r="N260" s="142">
        <v>0</v>
      </c>
      <c r="P260" s="142">
        <v>0</v>
      </c>
      <c r="Q260" s="142">
        <v>0</v>
      </c>
      <c r="R260" s="142">
        <v>1</v>
      </c>
      <c r="S260" s="142">
        <v>0</v>
      </c>
      <c r="T260" s="142">
        <v>373156.04482180899</v>
      </c>
      <c r="U260" s="142">
        <v>359099.64</v>
      </c>
      <c r="V260" s="142">
        <v>40219.159679999997</v>
      </c>
      <c r="W260" s="142">
        <v>399318.79968</v>
      </c>
      <c r="X260" s="142">
        <v>373156.04482180899</v>
      </c>
      <c r="Y260" s="142">
        <v>5916.27</v>
      </c>
      <c r="Z260" s="142">
        <v>3346.34</v>
      </c>
      <c r="AA260" s="94">
        <v>382418.65482180897</v>
      </c>
    </row>
    <row r="261" spans="1:27" hidden="1" x14ac:dyDescent="0.2">
      <c r="A261" s="142" t="s">
        <v>367</v>
      </c>
      <c r="B261" s="142">
        <v>145.44779007599999</v>
      </c>
      <c r="C261" s="142">
        <v>184</v>
      </c>
      <c r="D261" s="142">
        <v>6.7239345000000004</v>
      </c>
      <c r="E261" s="142">
        <v>0</v>
      </c>
      <c r="F261" s="142">
        <v>4</v>
      </c>
      <c r="G261" s="142">
        <v>1651.25</v>
      </c>
      <c r="H261" s="142">
        <v>38.25</v>
      </c>
      <c r="I261" s="142">
        <v>0</v>
      </c>
      <c r="J261" s="142">
        <v>0</v>
      </c>
      <c r="K261" s="142">
        <v>5.9901633570000001</v>
      </c>
      <c r="L261" s="142">
        <v>1727633.92490755</v>
      </c>
      <c r="M261" s="142">
        <v>0</v>
      </c>
      <c r="N261" s="142">
        <v>0</v>
      </c>
      <c r="P261" s="142">
        <v>0</v>
      </c>
      <c r="Q261" s="142">
        <v>0</v>
      </c>
      <c r="R261" s="142">
        <v>1</v>
      </c>
      <c r="S261" s="142">
        <v>0</v>
      </c>
      <c r="T261" s="142">
        <v>1727633.92490755</v>
      </c>
      <c r="U261" s="142">
        <v>1253226.24</v>
      </c>
      <c r="V261" s="142">
        <v>47622.597119999999</v>
      </c>
      <c r="W261" s="142">
        <v>1300848.83712</v>
      </c>
      <c r="X261" s="142">
        <v>1300848.83712</v>
      </c>
      <c r="Y261" s="142">
        <v>26402.05</v>
      </c>
      <c r="Z261" s="142">
        <v>14933.42</v>
      </c>
      <c r="AA261" s="94">
        <v>1342184.30712</v>
      </c>
    </row>
    <row r="262" spans="1:27" hidden="1" x14ac:dyDescent="0.2">
      <c r="A262" s="142" t="s">
        <v>368</v>
      </c>
      <c r="B262" s="142">
        <v>155.378498605</v>
      </c>
      <c r="C262" s="142">
        <v>169</v>
      </c>
      <c r="D262" s="142">
        <v>2.7556319999999999</v>
      </c>
      <c r="E262" s="142">
        <v>0</v>
      </c>
      <c r="F262" s="142">
        <v>1</v>
      </c>
      <c r="G262" s="142">
        <v>50.75</v>
      </c>
      <c r="H262" s="142">
        <v>14.75</v>
      </c>
      <c r="I262" s="142">
        <v>0</v>
      </c>
      <c r="J262" s="142">
        <v>0</v>
      </c>
      <c r="K262" s="142">
        <v>3.3769577220000002</v>
      </c>
      <c r="L262" s="142">
        <v>126634.17812850801</v>
      </c>
      <c r="M262" s="142">
        <v>0</v>
      </c>
      <c r="N262" s="142">
        <v>0</v>
      </c>
      <c r="P262" s="142">
        <v>0</v>
      </c>
      <c r="Q262" s="142">
        <v>0</v>
      </c>
      <c r="R262" s="142">
        <v>1</v>
      </c>
      <c r="S262" s="142">
        <v>111.89</v>
      </c>
      <c r="T262" s="142">
        <v>126746.06812850801</v>
      </c>
      <c r="U262" s="142">
        <v>126735.16</v>
      </c>
      <c r="V262" s="142">
        <v>8275.8059479999993</v>
      </c>
      <c r="W262" s="142">
        <v>135010.965948</v>
      </c>
      <c r="X262" s="142">
        <v>126746.06812850801</v>
      </c>
      <c r="Y262" s="142">
        <v>2538.25</v>
      </c>
      <c r="Z262" s="142">
        <v>1435.67</v>
      </c>
      <c r="AA262" s="94">
        <v>130719.988128508</v>
      </c>
    </row>
    <row r="263" spans="1:27" hidden="1" x14ac:dyDescent="0.2">
      <c r="A263" s="142" t="s">
        <v>369</v>
      </c>
      <c r="B263" s="142">
        <v>264.72947942500002</v>
      </c>
      <c r="C263" s="142">
        <v>538</v>
      </c>
      <c r="D263" s="142">
        <v>2.3291300000000001</v>
      </c>
      <c r="E263" s="142">
        <v>0</v>
      </c>
      <c r="F263" s="142">
        <v>10.625</v>
      </c>
      <c r="G263" s="142">
        <v>1422.75</v>
      </c>
      <c r="H263" s="142">
        <v>683.75</v>
      </c>
      <c r="I263" s="142">
        <v>0</v>
      </c>
      <c r="J263" s="142">
        <v>0</v>
      </c>
      <c r="K263" s="142">
        <v>6.1928864299999997</v>
      </c>
      <c r="L263" s="142">
        <v>2115890.7293585199</v>
      </c>
      <c r="M263" s="142">
        <v>0</v>
      </c>
      <c r="N263" s="142">
        <v>0</v>
      </c>
      <c r="P263" s="142">
        <v>0</v>
      </c>
      <c r="Q263" s="142">
        <v>0</v>
      </c>
      <c r="R263" s="142">
        <v>1</v>
      </c>
      <c r="S263" s="142">
        <v>3257.54</v>
      </c>
      <c r="T263" s="142">
        <v>2119148.2693585199</v>
      </c>
      <c r="U263" s="142">
        <v>2470734.08</v>
      </c>
      <c r="V263" s="142">
        <v>107476.93248</v>
      </c>
      <c r="W263" s="142">
        <v>2578211.01248</v>
      </c>
      <c r="X263" s="142">
        <v>2119148.2693585199</v>
      </c>
      <c r="Y263" s="142">
        <v>53816.56</v>
      </c>
      <c r="Z263" s="142">
        <v>30439.5</v>
      </c>
      <c r="AA263" s="94">
        <v>2203404.32935852</v>
      </c>
    </row>
    <row r="264" spans="1:27" hidden="1" x14ac:dyDescent="0.2">
      <c r="A264" s="142" t="s">
        <v>370</v>
      </c>
      <c r="B264" s="142">
        <v>174.977947836</v>
      </c>
      <c r="C264" s="142">
        <v>388</v>
      </c>
      <c r="D264" s="142">
        <v>4.8007627499999996</v>
      </c>
      <c r="E264" s="142">
        <v>0</v>
      </c>
      <c r="F264" s="142">
        <v>5.375</v>
      </c>
      <c r="G264" s="142">
        <v>2085.375</v>
      </c>
      <c r="H264" s="142">
        <v>108.5</v>
      </c>
      <c r="I264" s="142">
        <v>0</v>
      </c>
      <c r="J264" s="142">
        <v>0</v>
      </c>
      <c r="K264" s="142">
        <v>6.2307149109999997</v>
      </c>
      <c r="L264" s="142">
        <v>2197464.8454890898</v>
      </c>
      <c r="M264" s="142">
        <v>0</v>
      </c>
      <c r="N264" s="142">
        <v>0</v>
      </c>
      <c r="P264" s="142">
        <v>0</v>
      </c>
      <c r="Q264" s="142">
        <v>0</v>
      </c>
      <c r="R264" s="142">
        <v>1</v>
      </c>
      <c r="S264" s="142">
        <v>0</v>
      </c>
      <c r="T264" s="142">
        <v>2197464.8454890898</v>
      </c>
      <c r="U264" s="142">
        <v>1751979.45</v>
      </c>
      <c r="V264" s="142">
        <v>58691.311575</v>
      </c>
      <c r="W264" s="142">
        <v>1810670.7615749999</v>
      </c>
      <c r="X264" s="142">
        <v>1810670.7615749999</v>
      </c>
      <c r="Y264" s="142">
        <v>30790.17</v>
      </c>
      <c r="Z264" s="142">
        <v>17415.41</v>
      </c>
      <c r="AA264" s="94">
        <v>1858876.341575</v>
      </c>
    </row>
    <row r="265" spans="1:27" hidden="1" x14ac:dyDescent="0.2">
      <c r="A265" s="142" t="s">
        <v>371</v>
      </c>
      <c r="B265" s="142">
        <v>164.65491709899999</v>
      </c>
      <c r="C265" s="142">
        <v>226</v>
      </c>
      <c r="D265" s="142">
        <v>4.798743</v>
      </c>
      <c r="E265" s="142">
        <v>0</v>
      </c>
      <c r="F265" s="142">
        <v>1</v>
      </c>
      <c r="G265" s="142">
        <v>225</v>
      </c>
      <c r="H265" s="142">
        <v>53.125</v>
      </c>
      <c r="I265" s="142">
        <v>0</v>
      </c>
      <c r="J265" s="142">
        <v>0</v>
      </c>
      <c r="K265" s="142">
        <v>4.5729471400000001</v>
      </c>
      <c r="L265" s="142">
        <v>418757.44438894599</v>
      </c>
      <c r="M265" s="142">
        <v>0</v>
      </c>
      <c r="N265" s="142">
        <v>0</v>
      </c>
      <c r="P265" s="142">
        <v>0</v>
      </c>
      <c r="Q265" s="142">
        <v>0</v>
      </c>
      <c r="R265" s="142">
        <v>1</v>
      </c>
      <c r="S265" s="142">
        <v>10385</v>
      </c>
      <c r="T265" s="142">
        <v>429142.44438894599</v>
      </c>
      <c r="U265" s="142">
        <v>515755.91</v>
      </c>
      <c r="V265" s="142">
        <v>19650.300170999999</v>
      </c>
      <c r="W265" s="142">
        <v>535406.21017099998</v>
      </c>
      <c r="X265" s="142">
        <v>429142.44438894599</v>
      </c>
      <c r="Y265" s="142">
        <v>9977.9500000000007</v>
      </c>
      <c r="Z265" s="142">
        <v>5643.68</v>
      </c>
      <c r="AA265" s="94">
        <v>444764.074388946</v>
      </c>
    </row>
    <row r="266" spans="1:27" hidden="1" x14ac:dyDescent="0.2">
      <c r="A266" s="142" t="s">
        <v>372</v>
      </c>
      <c r="B266" s="142">
        <v>142.4</v>
      </c>
      <c r="C266" s="142">
        <v>414</v>
      </c>
      <c r="D266" s="142">
        <v>3.5831976249999999</v>
      </c>
      <c r="E266" s="142">
        <v>0</v>
      </c>
      <c r="F266" s="142">
        <v>7</v>
      </c>
      <c r="G266" s="142">
        <v>2264.375</v>
      </c>
      <c r="H266" s="142">
        <v>137.375</v>
      </c>
      <c r="I266" s="142">
        <v>0</v>
      </c>
      <c r="J266" s="142">
        <v>0</v>
      </c>
      <c r="K266" s="142">
        <v>6.2873870319999998</v>
      </c>
      <c r="L266" s="142">
        <v>2325596.2873930298</v>
      </c>
      <c r="M266" s="142">
        <v>0</v>
      </c>
      <c r="N266" s="142">
        <v>0</v>
      </c>
      <c r="P266" s="142">
        <v>0</v>
      </c>
      <c r="Q266" s="142">
        <v>0</v>
      </c>
      <c r="R266" s="142">
        <v>1</v>
      </c>
      <c r="S266" s="142">
        <v>0</v>
      </c>
      <c r="T266" s="142">
        <v>2325596.2873930298</v>
      </c>
      <c r="U266" s="142">
        <v>2467556.29</v>
      </c>
      <c r="V266" s="142">
        <v>55766.772153999998</v>
      </c>
      <c r="W266" s="142">
        <v>2523323.0621540002</v>
      </c>
      <c r="X266" s="142">
        <v>2325596.2873930298</v>
      </c>
      <c r="Y266" s="142">
        <v>38780.949999999997</v>
      </c>
      <c r="Z266" s="142">
        <v>20693.509999999998</v>
      </c>
      <c r="AA266" s="94">
        <v>2385070.7473930302</v>
      </c>
    </row>
    <row r="267" spans="1:27" hidden="1" x14ac:dyDescent="0.2">
      <c r="A267" s="142" t="s">
        <v>373</v>
      </c>
      <c r="B267" s="142">
        <v>193.13205603</v>
      </c>
      <c r="C267" s="142">
        <v>162</v>
      </c>
      <c r="D267" s="142">
        <v>17.021875000000001</v>
      </c>
      <c r="E267" s="142">
        <v>0</v>
      </c>
      <c r="F267" s="142">
        <v>1</v>
      </c>
      <c r="G267" s="142">
        <v>55.125</v>
      </c>
      <c r="H267" s="142">
        <v>1.375</v>
      </c>
      <c r="I267" s="142">
        <v>0</v>
      </c>
      <c r="J267" s="142">
        <v>0</v>
      </c>
      <c r="K267" s="142">
        <v>3.6721169260000002</v>
      </c>
      <c r="L267" s="142">
        <v>170112.78307635701</v>
      </c>
      <c r="M267" s="142">
        <v>0</v>
      </c>
      <c r="N267" s="142">
        <v>0</v>
      </c>
      <c r="P267" s="142">
        <v>0</v>
      </c>
      <c r="Q267" s="142">
        <v>0</v>
      </c>
      <c r="R267" s="142">
        <v>1</v>
      </c>
      <c r="S267" s="142">
        <v>0</v>
      </c>
      <c r="T267" s="142">
        <v>170112.78307635701</v>
      </c>
      <c r="U267" s="142">
        <v>149311.24</v>
      </c>
      <c r="V267" s="142">
        <v>6405.4521960000002</v>
      </c>
      <c r="W267" s="142">
        <v>155716.69219599999</v>
      </c>
      <c r="X267" s="142">
        <v>155716.69219599999</v>
      </c>
      <c r="Y267" s="142">
        <v>2093.52</v>
      </c>
      <c r="Z267" s="142">
        <v>1184.1300000000001</v>
      </c>
      <c r="AA267" s="94">
        <v>158994.34219600001</v>
      </c>
    </row>
    <row r="268" spans="1:27" hidden="1" x14ac:dyDescent="0.2">
      <c r="A268" s="142" t="s">
        <v>374</v>
      </c>
      <c r="B268" s="142">
        <v>463.53391143699997</v>
      </c>
      <c r="C268" s="142">
        <v>682</v>
      </c>
      <c r="D268" s="142">
        <v>7.7038168750000002</v>
      </c>
      <c r="E268" s="142">
        <v>0</v>
      </c>
      <c r="F268" s="142">
        <v>1</v>
      </c>
      <c r="G268" s="142">
        <v>101.625</v>
      </c>
      <c r="H268" s="142">
        <v>0</v>
      </c>
      <c r="I268" s="142">
        <v>0</v>
      </c>
      <c r="J268" s="142">
        <v>0</v>
      </c>
      <c r="K268" s="142">
        <v>3.7705965159999999</v>
      </c>
      <c r="L268" s="142">
        <v>187718.075119763</v>
      </c>
      <c r="M268" s="142">
        <v>0</v>
      </c>
      <c r="N268" s="142">
        <v>127440.661564391</v>
      </c>
      <c r="P268" s="142">
        <v>0</v>
      </c>
      <c r="Q268" s="142">
        <v>0</v>
      </c>
      <c r="R268" s="142">
        <v>1</v>
      </c>
      <c r="S268" s="142">
        <v>0</v>
      </c>
      <c r="T268" s="142">
        <v>315158.73668415402</v>
      </c>
      <c r="U268" s="142">
        <v>315789.93</v>
      </c>
      <c r="V268" s="142">
        <v>23968.455687000001</v>
      </c>
      <c r="W268" s="142">
        <v>339758.385687</v>
      </c>
      <c r="X268" s="142">
        <v>315158.73668415402</v>
      </c>
      <c r="Y268" s="142">
        <v>6803.36</v>
      </c>
      <c r="Z268" s="142">
        <v>3848.09</v>
      </c>
      <c r="AA268" s="94">
        <v>325810.18668415397</v>
      </c>
    </row>
    <row r="269" spans="1:27" hidden="1" x14ac:dyDescent="0.2">
      <c r="A269" s="142" t="s">
        <v>375</v>
      </c>
      <c r="B269" s="142">
        <v>136.63810865100001</v>
      </c>
      <c r="C269" s="142">
        <v>331</v>
      </c>
      <c r="D269" s="142">
        <v>7.0155376250000003</v>
      </c>
      <c r="E269" s="142">
        <v>0</v>
      </c>
      <c r="F269" s="142">
        <v>3</v>
      </c>
      <c r="G269" s="142">
        <v>305.75</v>
      </c>
      <c r="H269" s="142">
        <v>0</v>
      </c>
      <c r="I269" s="142">
        <v>0</v>
      </c>
      <c r="J269" s="142">
        <v>0</v>
      </c>
      <c r="K269" s="142">
        <v>4.4525021479999998</v>
      </c>
      <c r="L269" s="142">
        <v>371239.30039107398</v>
      </c>
      <c r="M269" s="142">
        <v>0</v>
      </c>
      <c r="N269" s="142">
        <v>0</v>
      </c>
      <c r="P269" s="142">
        <v>0</v>
      </c>
      <c r="Q269" s="142">
        <v>0</v>
      </c>
      <c r="R269" s="142">
        <v>1</v>
      </c>
      <c r="S269" s="142">
        <v>0</v>
      </c>
      <c r="T269" s="142">
        <v>371239.30039107398</v>
      </c>
      <c r="U269" s="142">
        <v>422636.12</v>
      </c>
      <c r="V269" s="142">
        <v>29500.001176000002</v>
      </c>
      <c r="W269" s="142">
        <v>452136.12117599999</v>
      </c>
      <c r="X269" s="142">
        <v>371239.30039107398</v>
      </c>
      <c r="Y269" s="142">
        <v>7896.25</v>
      </c>
      <c r="Z269" s="142">
        <v>4466.24</v>
      </c>
      <c r="AA269" s="94">
        <v>383601.79039107403</v>
      </c>
    </row>
    <row r="270" spans="1:27" hidden="1" x14ac:dyDescent="0.2">
      <c r="A270" s="142" t="s">
        <v>376</v>
      </c>
      <c r="B270" s="142">
        <v>162.91068394499999</v>
      </c>
      <c r="C270" s="142">
        <v>505</v>
      </c>
      <c r="D270" s="142">
        <v>3.596552875</v>
      </c>
      <c r="E270" s="142">
        <v>0</v>
      </c>
      <c r="F270" s="142">
        <v>13.375</v>
      </c>
      <c r="G270" s="142">
        <v>2128.125</v>
      </c>
      <c r="H270" s="142">
        <v>272.5</v>
      </c>
      <c r="I270" s="142">
        <v>0</v>
      </c>
      <c r="J270" s="142">
        <v>0</v>
      </c>
      <c r="K270" s="142">
        <v>6.4221613660000001</v>
      </c>
      <c r="L270" s="142">
        <v>2661129.9027439598</v>
      </c>
      <c r="M270" s="142">
        <v>0</v>
      </c>
      <c r="N270" s="142">
        <v>0</v>
      </c>
      <c r="P270" s="142">
        <v>0</v>
      </c>
      <c r="Q270" s="142">
        <v>0</v>
      </c>
      <c r="R270" s="142">
        <v>1</v>
      </c>
      <c r="S270" s="142">
        <v>3216</v>
      </c>
      <c r="T270" s="142">
        <v>2664345.9027439598</v>
      </c>
      <c r="U270" s="142">
        <v>2862828.68</v>
      </c>
      <c r="V270" s="142">
        <v>90465.386287999994</v>
      </c>
      <c r="W270" s="142">
        <v>2953294.066288</v>
      </c>
      <c r="X270" s="142">
        <v>2664345.9027439598</v>
      </c>
      <c r="Y270" s="142">
        <v>49366.94</v>
      </c>
      <c r="Z270" s="142">
        <v>27922.720000000001</v>
      </c>
      <c r="AA270" s="94">
        <v>2741635.5627439599</v>
      </c>
    </row>
    <row r="271" spans="1:27" hidden="1" x14ac:dyDescent="0.2">
      <c r="A271" s="142" t="s">
        <v>377</v>
      </c>
      <c r="B271" s="142">
        <v>18.350743674</v>
      </c>
      <c r="C271" s="142">
        <v>136</v>
      </c>
      <c r="D271" s="142">
        <v>2.1730114999999999</v>
      </c>
      <c r="E271" s="142">
        <v>0</v>
      </c>
      <c r="F271" s="142">
        <v>9.375</v>
      </c>
      <c r="G271" s="142">
        <v>2106.5</v>
      </c>
      <c r="H271" s="142">
        <v>187.125</v>
      </c>
      <c r="I271" s="142">
        <v>0</v>
      </c>
      <c r="J271" s="142">
        <v>0</v>
      </c>
      <c r="K271" s="142">
        <v>6.1402705510000004</v>
      </c>
      <c r="L271" s="142">
        <v>2007439.4278380901</v>
      </c>
      <c r="M271" s="142">
        <v>0</v>
      </c>
      <c r="N271" s="142">
        <v>0</v>
      </c>
      <c r="P271" s="142">
        <v>0</v>
      </c>
      <c r="Q271" s="142">
        <v>0</v>
      </c>
      <c r="R271" s="142">
        <v>1</v>
      </c>
      <c r="S271" s="142">
        <v>1340</v>
      </c>
      <c r="T271" s="142">
        <v>2008779.4278380901</v>
      </c>
      <c r="U271" s="142">
        <v>2092810.38</v>
      </c>
      <c r="V271" s="142">
        <v>99199.212012000004</v>
      </c>
      <c r="W271" s="142">
        <v>2192009.5920119998</v>
      </c>
      <c r="X271" s="142">
        <v>2008779.4278380901</v>
      </c>
      <c r="Y271" s="142">
        <v>39469.42</v>
      </c>
      <c r="Z271" s="142">
        <v>22324.53</v>
      </c>
      <c r="AA271" s="94">
        <v>2070573.3778380901</v>
      </c>
    </row>
    <row r="272" spans="1:27" hidden="1" x14ac:dyDescent="0.2">
      <c r="A272" s="142" t="s">
        <v>378</v>
      </c>
      <c r="B272" s="142">
        <v>194.53395319500001</v>
      </c>
      <c r="C272" s="142">
        <v>495</v>
      </c>
      <c r="D272" s="142">
        <v>3.4650123750000001</v>
      </c>
      <c r="E272" s="142">
        <v>0</v>
      </c>
      <c r="F272" s="142">
        <v>9</v>
      </c>
      <c r="G272" s="142">
        <v>3351.875</v>
      </c>
      <c r="H272" s="142">
        <v>192.625</v>
      </c>
      <c r="I272" s="142">
        <v>0</v>
      </c>
      <c r="J272" s="142">
        <v>0</v>
      </c>
      <c r="K272" s="142">
        <v>6.635383816</v>
      </c>
      <c r="L272" s="142">
        <v>3293573.8708219798</v>
      </c>
      <c r="M272" s="142">
        <v>0</v>
      </c>
      <c r="N272" s="142">
        <v>0</v>
      </c>
      <c r="P272" s="142">
        <v>0</v>
      </c>
      <c r="Q272" s="142">
        <v>0</v>
      </c>
      <c r="R272" s="142">
        <v>1</v>
      </c>
      <c r="S272" s="142">
        <v>166.83</v>
      </c>
      <c r="T272" s="142">
        <v>3293740.7008219799</v>
      </c>
      <c r="U272" s="142">
        <v>2928298.87</v>
      </c>
      <c r="V272" s="142">
        <v>182433.01960100001</v>
      </c>
      <c r="W272" s="142">
        <v>3110731.8896010001</v>
      </c>
      <c r="X272" s="142">
        <v>3110731.8896010001</v>
      </c>
      <c r="Y272" s="142">
        <v>53915.91</v>
      </c>
      <c r="Z272" s="142">
        <v>30495.7</v>
      </c>
      <c r="AA272" s="94">
        <v>3195143.499601</v>
      </c>
    </row>
    <row r="273" spans="1:27" hidden="1" x14ac:dyDescent="0.2">
      <c r="A273" s="142" t="s">
        <v>379</v>
      </c>
      <c r="B273" s="142">
        <v>182.97083918199999</v>
      </c>
      <c r="C273" s="142">
        <v>428</v>
      </c>
      <c r="D273" s="142">
        <v>8.2007019999999997</v>
      </c>
      <c r="E273" s="142">
        <v>0</v>
      </c>
      <c r="F273" s="142">
        <v>2</v>
      </c>
      <c r="G273" s="142">
        <v>437.375</v>
      </c>
      <c r="H273" s="142">
        <v>1</v>
      </c>
      <c r="I273" s="142">
        <v>0</v>
      </c>
      <c r="J273" s="142">
        <v>0</v>
      </c>
      <c r="K273" s="142">
        <v>4.8050032180000004</v>
      </c>
      <c r="L273" s="142">
        <v>528132.89062823297</v>
      </c>
      <c r="M273" s="142">
        <v>0</v>
      </c>
      <c r="N273" s="142">
        <v>0</v>
      </c>
      <c r="P273" s="142">
        <v>0</v>
      </c>
      <c r="Q273" s="142">
        <v>0</v>
      </c>
      <c r="R273" s="142">
        <v>1</v>
      </c>
      <c r="S273" s="142">
        <v>16878.64</v>
      </c>
      <c r="T273" s="142">
        <v>545011.53062823298</v>
      </c>
      <c r="U273" s="142">
        <v>489498.96</v>
      </c>
      <c r="V273" s="142">
        <v>33775.428240000001</v>
      </c>
      <c r="W273" s="142">
        <v>523274.38824</v>
      </c>
      <c r="X273" s="142">
        <v>523274.38824</v>
      </c>
      <c r="Y273" s="142">
        <v>11274.27</v>
      </c>
      <c r="Z273" s="142">
        <v>6376.91</v>
      </c>
      <c r="AA273" s="94">
        <v>540925.56824000005</v>
      </c>
    </row>
    <row r="274" spans="1:27" hidden="1" x14ac:dyDescent="0.2">
      <c r="A274" s="142" t="s">
        <v>380</v>
      </c>
      <c r="B274" s="142">
        <v>143.665900712</v>
      </c>
      <c r="C274" s="142">
        <v>506</v>
      </c>
      <c r="D274" s="142">
        <v>4.2536137500000004</v>
      </c>
      <c r="E274" s="142">
        <v>0</v>
      </c>
      <c r="F274" s="142">
        <v>8</v>
      </c>
      <c r="G274" s="142">
        <v>3790.625</v>
      </c>
      <c r="H274" s="142">
        <v>154.5</v>
      </c>
      <c r="I274" s="142">
        <v>0</v>
      </c>
      <c r="J274" s="142">
        <v>0</v>
      </c>
      <c r="K274" s="142">
        <v>6.6860326089999997</v>
      </c>
      <c r="L274" s="142">
        <v>3464686.1501799701</v>
      </c>
      <c r="M274" s="142">
        <v>0</v>
      </c>
      <c r="N274" s="142">
        <v>0</v>
      </c>
      <c r="P274" s="142">
        <v>0</v>
      </c>
      <c r="Q274" s="142">
        <v>0</v>
      </c>
      <c r="R274" s="142">
        <v>1</v>
      </c>
      <c r="S274" s="142">
        <v>0</v>
      </c>
      <c r="T274" s="142">
        <v>3464686.1501799701</v>
      </c>
      <c r="U274" s="142">
        <v>3577650.32</v>
      </c>
      <c r="V274" s="142">
        <v>159205.43924000001</v>
      </c>
      <c r="W274" s="142">
        <v>3736855.75924</v>
      </c>
      <c r="X274" s="142">
        <v>3464686.1501799701</v>
      </c>
      <c r="Y274" s="142">
        <v>67083.070000000007</v>
      </c>
      <c r="Z274" s="142">
        <v>35795.51</v>
      </c>
      <c r="AA274" s="94">
        <v>3567564.7301799702</v>
      </c>
    </row>
    <row r="275" spans="1:27" hidden="1" x14ac:dyDescent="0.2">
      <c r="A275" s="142" t="s">
        <v>381</v>
      </c>
      <c r="B275" s="142">
        <v>379.95</v>
      </c>
      <c r="C275" s="142">
        <v>987</v>
      </c>
      <c r="D275" s="142">
        <v>6.5612550000000001</v>
      </c>
      <c r="E275" s="142">
        <v>0</v>
      </c>
      <c r="F275" s="142">
        <v>10</v>
      </c>
      <c r="G275" s="142">
        <v>905.75</v>
      </c>
      <c r="H275" s="142">
        <v>11.75</v>
      </c>
      <c r="I275" s="142">
        <v>0</v>
      </c>
      <c r="J275" s="142">
        <v>0</v>
      </c>
      <c r="K275" s="142">
        <v>5.6105574069999999</v>
      </c>
      <c r="L275" s="142">
        <v>1181927.8176273699</v>
      </c>
      <c r="M275" s="142">
        <v>0</v>
      </c>
      <c r="N275" s="142">
        <v>0</v>
      </c>
      <c r="P275" s="142">
        <v>0</v>
      </c>
      <c r="Q275" s="142">
        <v>0</v>
      </c>
      <c r="R275" s="142">
        <v>1</v>
      </c>
      <c r="S275" s="142">
        <v>0</v>
      </c>
      <c r="T275" s="142">
        <v>1405748.5063392899</v>
      </c>
      <c r="U275" s="142">
        <v>1408563.91</v>
      </c>
      <c r="V275" s="142">
        <v>50849.157150999999</v>
      </c>
      <c r="W275" s="142">
        <v>1459413.067151</v>
      </c>
      <c r="X275" s="142">
        <v>1405748.5063392899</v>
      </c>
      <c r="Y275" s="142">
        <v>25399.05</v>
      </c>
      <c r="Z275" s="142">
        <v>14366.11</v>
      </c>
      <c r="AA275" s="94">
        <v>1445513.6663392901</v>
      </c>
    </row>
    <row r="276" spans="1:27" hidden="1" x14ac:dyDescent="0.2">
      <c r="A276" s="142" t="s">
        <v>382</v>
      </c>
      <c r="B276" s="142">
        <v>289.26965630500001</v>
      </c>
      <c r="C276" s="142">
        <v>555</v>
      </c>
      <c r="D276" s="142">
        <v>5.2596771249999996</v>
      </c>
      <c r="E276" s="142">
        <v>0</v>
      </c>
      <c r="F276" s="142">
        <v>3</v>
      </c>
      <c r="G276" s="142">
        <v>412.5</v>
      </c>
      <c r="H276" s="142">
        <v>26.75</v>
      </c>
      <c r="I276" s="142">
        <v>0</v>
      </c>
      <c r="J276" s="142">
        <v>0</v>
      </c>
      <c r="K276" s="142">
        <v>4.9937642220000003</v>
      </c>
      <c r="L276" s="142">
        <v>637853.69763492001</v>
      </c>
      <c r="M276" s="142">
        <v>0</v>
      </c>
      <c r="N276" s="142">
        <v>0</v>
      </c>
      <c r="P276" s="142">
        <v>0</v>
      </c>
      <c r="Q276" s="142">
        <v>0</v>
      </c>
      <c r="R276" s="142">
        <v>1</v>
      </c>
      <c r="S276" s="142">
        <v>0</v>
      </c>
      <c r="T276" s="142">
        <v>637853.69763492001</v>
      </c>
      <c r="U276" s="142">
        <v>511889.21</v>
      </c>
      <c r="V276" s="142">
        <v>17353.044218999999</v>
      </c>
      <c r="W276" s="142">
        <v>529242.25421899999</v>
      </c>
      <c r="X276" s="142">
        <v>529242.25421899999</v>
      </c>
      <c r="Y276" s="142">
        <v>8726.57</v>
      </c>
      <c r="Z276" s="142">
        <v>4935.88</v>
      </c>
      <c r="AA276" s="94">
        <v>542904.70421899995</v>
      </c>
    </row>
    <row r="277" spans="1:27" hidden="1" x14ac:dyDescent="0.2">
      <c r="A277" s="142" t="s">
        <v>383</v>
      </c>
      <c r="B277" s="142">
        <v>262.570263893</v>
      </c>
      <c r="C277" s="142">
        <v>192</v>
      </c>
      <c r="D277" s="142">
        <v>12.695252375000001</v>
      </c>
      <c r="E277" s="142">
        <v>0</v>
      </c>
      <c r="F277" s="142">
        <v>2</v>
      </c>
      <c r="G277" s="142">
        <v>124.25</v>
      </c>
      <c r="H277" s="142">
        <v>0</v>
      </c>
      <c r="I277" s="142">
        <v>0</v>
      </c>
      <c r="J277" s="142">
        <v>0</v>
      </c>
      <c r="K277" s="142">
        <v>4.0350275509999998</v>
      </c>
      <c r="L277" s="142">
        <v>244538.38037574899</v>
      </c>
      <c r="M277" s="142">
        <v>0</v>
      </c>
      <c r="N277" s="142">
        <v>0</v>
      </c>
      <c r="P277" s="142">
        <v>0</v>
      </c>
      <c r="Q277" s="142">
        <v>0</v>
      </c>
      <c r="R277" s="142">
        <v>1</v>
      </c>
      <c r="S277" s="142">
        <v>0</v>
      </c>
      <c r="T277" s="142">
        <v>244538.38037574899</v>
      </c>
      <c r="U277" s="142">
        <v>221845.38</v>
      </c>
      <c r="V277" s="142">
        <v>4481.2766760000004</v>
      </c>
      <c r="W277" s="142">
        <v>226326.65667600001</v>
      </c>
      <c r="X277" s="142">
        <v>226326.65667600001</v>
      </c>
      <c r="Y277" s="142">
        <v>3534.15</v>
      </c>
      <c r="Z277" s="142">
        <v>1998.97</v>
      </c>
      <c r="AA277" s="94">
        <v>231859.77667600001</v>
      </c>
    </row>
    <row r="278" spans="1:27" hidden="1" x14ac:dyDescent="0.2">
      <c r="A278" s="142" t="s">
        <v>384</v>
      </c>
      <c r="B278" s="142">
        <v>50.837347926</v>
      </c>
      <c r="C278" s="142">
        <v>116</v>
      </c>
      <c r="D278" s="142">
        <v>3.29884925</v>
      </c>
      <c r="E278" s="142">
        <v>0</v>
      </c>
      <c r="F278" s="142">
        <v>7.375</v>
      </c>
      <c r="G278" s="142">
        <v>745.75</v>
      </c>
      <c r="H278" s="142">
        <v>21</v>
      </c>
      <c r="I278" s="142">
        <v>0</v>
      </c>
      <c r="J278" s="142">
        <v>0</v>
      </c>
      <c r="K278" s="142">
        <v>5.2757654780000003</v>
      </c>
      <c r="L278" s="142">
        <v>845653.92089347006</v>
      </c>
      <c r="M278" s="142">
        <v>0</v>
      </c>
      <c r="N278" s="142">
        <v>0</v>
      </c>
      <c r="P278" s="142">
        <v>0</v>
      </c>
      <c r="Q278" s="142">
        <v>0</v>
      </c>
      <c r="R278" s="142">
        <v>1</v>
      </c>
      <c r="S278" s="142">
        <v>0</v>
      </c>
      <c r="T278" s="142">
        <v>845653.92089347006</v>
      </c>
      <c r="U278" s="142">
        <v>694796.43</v>
      </c>
      <c r="V278" s="142">
        <v>44328.012234000002</v>
      </c>
      <c r="W278" s="142">
        <v>739124.44223399996</v>
      </c>
      <c r="X278" s="142">
        <v>739124.44223399996</v>
      </c>
      <c r="Y278" s="142">
        <v>10555.14</v>
      </c>
      <c r="Z278" s="142">
        <v>5970.16</v>
      </c>
      <c r="AA278" s="94">
        <v>755649.742234</v>
      </c>
    </row>
    <row r="279" spans="1:27" hidden="1" x14ac:dyDescent="0.2">
      <c r="A279" s="142" t="s">
        <v>385</v>
      </c>
      <c r="B279" s="142">
        <v>104.107046099</v>
      </c>
      <c r="C279" s="142">
        <v>138</v>
      </c>
      <c r="D279" s="142">
        <v>3.402042625</v>
      </c>
      <c r="E279" s="142">
        <v>0</v>
      </c>
      <c r="F279" s="142">
        <v>1</v>
      </c>
      <c r="G279" s="142">
        <v>170.25</v>
      </c>
      <c r="H279" s="142">
        <v>1</v>
      </c>
      <c r="I279" s="142">
        <v>0</v>
      </c>
      <c r="J279" s="142">
        <v>0</v>
      </c>
      <c r="K279" s="142">
        <v>3.9730283970000002</v>
      </c>
      <c r="L279" s="142">
        <v>229837.63341025601</v>
      </c>
      <c r="M279" s="142">
        <v>0</v>
      </c>
      <c r="N279" s="142">
        <v>0</v>
      </c>
      <c r="P279" s="142">
        <v>0</v>
      </c>
      <c r="Q279" s="142">
        <v>0</v>
      </c>
      <c r="R279" s="142">
        <v>1</v>
      </c>
      <c r="S279" s="142">
        <v>670</v>
      </c>
      <c r="T279" s="142">
        <v>230507.63341025601</v>
      </c>
      <c r="U279" s="142">
        <v>120310.43</v>
      </c>
      <c r="V279" s="142">
        <v>9492.4929269999993</v>
      </c>
      <c r="W279" s="142">
        <v>129802.92292700001</v>
      </c>
      <c r="X279" s="142">
        <v>129802.92292700001</v>
      </c>
      <c r="Y279" s="142">
        <v>1835.67</v>
      </c>
      <c r="Z279" s="142">
        <v>1038.29</v>
      </c>
      <c r="AA279" s="94">
        <v>132676.882927</v>
      </c>
    </row>
    <row r="280" spans="1:27" hidden="1" x14ac:dyDescent="0.2">
      <c r="A280" s="142" t="s">
        <v>386</v>
      </c>
      <c r="B280" s="142">
        <v>26.659086083999998</v>
      </c>
      <c r="C280" s="142">
        <v>30</v>
      </c>
      <c r="D280" s="142">
        <v>1.961249625</v>
      </c>
      <c r="E280" s="142">
        <v>0</v>
      </c>
      <c r="F280" s="142">
        <v>1</v>
      </c>
      <c r="G280" s="142">
        <v>60.125</v>
      </c>
      <c r="H280" s="142">
        <v>0</v>
      </c>
      <c r="I280" s="142">
        <v>0</v>
      </c>
      <c r="J280" s="142">
        <v>0</v>
      </c>
      <c r="K280" s="142">
        <v>3.0741239400000002</v>
      </c>
      <c r="L280" s="142">
        <v>93547.437502137996</v>
      </c>
      <c r="M280" s="142">
        <v>0</v>
      </c>
      <c r="N280" s="142">
        <v>41736.678304672998</v>
      </c>
      <c r="P280" s="142">
        <v>0</v>
      </c>
      <c r="Q280" s="142">
        <v>0</v>
      </c>
      <c r="R280" s="142">
        <v>1</v>
      </c>
      <c r="S280" s="142">
        <v>0</v>
      </c>
      <c r="T280" s="142">
        <v>135284.11580681099</v>
      </c>
      <c r="U280" s="142">
        <v>135555.06</v>
      </c>
      <c r="V280" s="142">
        <v>3456.6540300000001</v>
      </c>
      <c r="W280" s="142">
        <v>139011.71403</v>
      </c>
      <c r="X280" s="142">
        <v>135284.11580681099</v>
      </c>
      <c r="Y280" s="142">
        <v>3068.13</v>
      </c>
      <c r="Z280" s="142">
        <v>1735.39</v>
      </c>
      <c r="AA280" s="94">
        <v>140087.63580681101</v>
      </c>
    </row>
    <row r="281" spans="1:27" hidden="1" x14ac:dyDescent="0.2">
      <c r="A281" s="142" t="s">
        <v>387</v>
      </c>
      <c r="B281" s="142">
        <v>732.9</v>
      </c>
      <c r="C281" s="142">
        <v>1461</v>
      </c>
      <c r="D281" s="142">
        <v>4.2497172499999998</v>
      </c>
      <c r="E281" s="142">
        <v>0</v>
      </c>
      <c r="F281" s="142">
        <v>36.25</v>
      </c>
      <c r="G281" s="142">
        <v>8239.375</v>
      </c>
      <c r="H281" s="142">
        <v>502.875</v>
      </c>
      <c r="I281" s="142">
        <v>0</v>
      </c>
      <c r="J281" s="142">
        <v>0</v>
      </c>
      <c r="K281" s="142">
        <v>7.8690279260000002</v>
      </c>
      <c r="L281" s="142">
        <v>11309209.2068363</v>
      </c>
      <c r="M281" s="142">
        <v>0</v>
      </c>
      <c r="N281" s="142">
        <v>0</v>
      </c>
      <c r="P281" s="142">
        <v>0</v>
      </c>
      <c r="Q281" s="142">
        <v>0</v>
      </c>
      <c r="R281" s="142">
        <v>1</v>
      </c>
      <c r="S281" s="142">
        <v>0</v>
      </c>
      <c r="T281" s="142">
        <v>11309209.2068363</v>
      </c>
      <c r="U281" s="142">
        <v>8061677.2899999898</v>
      </c>
      <c r="V281" s="142">
        <v>78198.269713000002</v>
      </c>
      <c r="W281" s="142">
        <v>8139875.5597129902</v>
      </c>
      <c r="X281" s="142">
        <v>8139875.5597129902</v>
      </c>
      <c r="Y281" s="142">
        <v>132559.06</v>
      </c>
      <c r="Z281" s="142">
        <v>74977.509999999995</v>
      </c>
      <c r="AA281" s="94">
        <v>8347412.1297129896</v>
      </c>
    </row>
    <row r="282" spans="1:27" hidden="1" x14ac:dyDescent="0.2">
      <c r="A282" s="142" t="s">
        <v>388</v>
      </c>
      <c r="B282" s="142">
        <v>28.6</v>
      </c>
      <c r="C282" s="142">
        <v>360</v>
      </c>
      <c r="D282" s="142">
        <v>2.3909824999999998</v>
      </c>
      <c r="E282" s="142">
        <v>0</v>
      </c>
      <c r="F282" s="142">
        <v>21</v>
      </c>
      <c r="G282" s="142">
        <v>4128.75</v>
      </c>
      <c r="H282" s="142">
        <v>760.625</v>
      </c>
      <c r="I282" s="142">
        <v>0</v>
      </c>
      <c r="J282" s="142">
        <v>0</v>
      </c>
      <c r="K282" s="142">
        <v>6.9551990750000003</v>
      </c>
      <c r="L282" s="142">
        <v>4534834.17461845</v>
      </c>
      <c r="M282" s="142">
        <v>0</v>
      </c>
      <c r="N282" s="142">
        <v>0</v>
      </c>
      <c r="P282" s="142">
        <v>0</v>
      </c>
      <c r="Q282" s="142">
        <v>0</v>
      </c>
      <c r="R282" s="142">
        <v>1</v>
      </c>
      <c r="S282" s="142">
        <v>0</v>
      </c>
      <c r="T282" s="142">
        <v>4534834.17461845</v>
      </c>
      <c r="U282" s="142">
        <v>5688590.1600000001</v>
      </c>
      <c r="V282" s="142">
        <v>130268.714664</v>
      </c>
      <c r="W282" s="142">
        <v>5818858.8746640002</v>
      </c>
      <c r="X282" s="142">
        <v>4534834.17461845</v>
      </c>
      <c r="Y282" s="142">
        <v>91798.04</v>
      </c>
      <c r="Z282" s="142">
        <v>51922.43</v>
      </c>
      <c r="AA282" s="94">
        <v>4678554.6446184497</v>
      </c>
    </row>
    <row r="283" spans="1:27" hidden="1" x14ac:dyDescent="0.2">
      <c r="A283" s="142" t="s">
        <v>389</v>
      </c>
      <c r="B283" s="142">
        <v>191.69129135899999</v>
      </c>
      <c r="C283" s="142">
        <v>485</v>
      </c>
      <c r="D283" s="142">
        <v>5.0967184999999997</v>
      </c>
      <c r="E283" s="142">
        <v>0</v>
      </c>
      <c r="F283" s="142">
        <v>11.625</v>
      </c>
      <c r="G283" s="142">
        <v>5133.5</v>
      </c>
      <c r="H283" s="142">
        <v>431</v>
      </c>
      <c r="I283" s="142">
        <v>0</v>
      </c>
      <c r="J283" s="142">
        <v>0</v>
      </c>
      <c r="K283" s="142">
        <v>7.0965469690000003</v>
      </c>
      <c r="L283" s="142">
        <v>5223336.6945017399</v>
      </c>
      <c r="M283" s="142">
        <v>0</v>
      </c>
      <c r="N283" s="142">
        <v>0</v>
      </c>
      <c r="P283" s="142">
        <v>0</v>
      </c>
      <c r="Q283" s="142">
        <v>0</v>
      </c>
      <c r="R283" s="142">
        <v>1</v>
      </c>
      <c r="S283" s="142">
        <v>72954.960000000006</v>
      </c>
      <c r="T283" s="142">
        <v>5296291.6545017399</v>
      </c>
      <c r="U283" s="142">
        <v>4888907.5599999996</v>
      </c>
      <c r="V283" s="142">
        <v>147156.11755600001</v>
      </c>
      <c r="W283" s="142">
        <v>5036063.6775559997</v>
      </c>
      <c r="X283" s="142">
        <v>5036063.6775559997</v>
      </c>
      <c r="Y283" s="142">
        <v>88883.25</v>
      </c>
      <c r="Z283" s="142">
        <v>47428.09</v>
      </c>
      <c r="AA283" s="94">
        <v>5172375.0175559996</v>
      </c>
    </row>
    <row r="284" spans="1:27" hidden="1" x14ac:dyDescent="0.2">
      <c r="A284" s="142" t="s">
        <v>390</v>
      </c>
      <c r="B284" s="142">
        <v>44.229994611000002</v>
      </c>
      <c r="C284" s="142">
        <v>128</v>
      </c>
      <c r="D284" s="142">
        <v>2.4346952499999999</v>
      </c>
      <c r="E284" s="142">
        <v>0</v>
      </c>
      <c r="F284" s="142">
        <v>4.375</v>
      </c>
      <c r="G284" s="142">
        <v>653.625</v>
      </c>
      <c r="H284" s="142">
        <v>20</v>
      </c>
      <c r="I284" s="142">
        <v>0</v>
      </c>
      <c r="J284" s="142">
        <v>0</v>
      </c>
      <c r="K284" s="142">
        <v>5.10115725</v>
      </c>
      <c r="L284" s="142">
        <v>710168.29086290405</v>
      </c>
      <c r="M284" s="142">
        <v>0</v>
      </c>
      <c r="N284" s="142">
        <v>0</v>
      </c>
      <c r="P284" s="142">
        <v>0</v>
      </c>
      <c r="Q284" s="142">
        <v>0</v>
      </c>
      <c r="R284" s="142">
        <v>1</v>
      </c>
      <c r="S284" s="142">
        <v>0</v>
      </c>
      <c r="T284" s="142">
        <v>710168.29086290405</v>
      </c>
      <c r="U284" s="142">
        <v>620811.51</v>
      </c>
      <c r="V284" s="142">
        <v>44884.672172999999</v>
      </c>
      <c r="W284" s="142">
        <v>665696.18217299995</v>
      </c>
      <c r="X284" s="142">
        <v>665696.18217299995</v>
      </c>
      <c r="Y284" s="142">
        <v>9845.4699999999993</v>
      </c>
      <c r="Z284" s="142">
        <v>5568.76</v>
      </c>
      <c r="AA284" s="94">
        <v>681110.41217300005</v>
      </c>
    </row>
  </sheetData>
  <phoneticPr fontId="33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"/>
  <sheetViews>
    <sheetView workbookViewId="0">
      <selection activeCell="D32" sqref="D32"/>
    </sheetView>
  </sheetViews>
  <sheetFormatPr defaultRowHeight="12.75" x14ac:dyDescent="0.2"/>
  <cols>
    <col min="1" max="1" width="23.140625" customWidth="1"/>
    <col min="2" max="2" width="11.5703125" bestFit="1" customWidth="1"/>
    <col min="3" max="4" width="11.5703125" customWidth="1"/>
    <col min="5" max="5" width="11.85546875" bestFit="1" customWidth="1"/>
    <col min="6" max="6" width="16.28515625" bestFit="1" customWidth="1"/>
    <col min="7" max="7" width="14.42578125" bestFit="1" customWidth="1"/>
    <col min="8" max="8" width="14.140625" style="25" bestFit="1" customWidth="1"/>
    <col min="9" max="9" width="15" style="67" bestFit="1" customWidth="1"/>
    <col min="10" max="10" width="16.85546875" style="67" bestFit="1" customWidth="1"/>
    <col min="11" max="11" width="16.42578125" bestFit="1" customWidth="1"/>
    <col min="12" max="12" width="12.140625" bestFit="1" customWidth="1"/>
    <col min="13" max="13" width="15.42578125" bestFit="1" customWidth="1"/>
    <col min="14" max="14" width="14.28515625" bestFit="1" customWidth="1"/>
    <col min="15" max="15" width="12" bestFit="1" customWidth="1"/>
    <col min="16" max="16" width="15.28515625" bestFit="1" customWidth="1"/>
    <col min="17" max="17" width="13.7109375" bestFit="1" customWidth="1"/>
    <col min="18" max="18" width="12.140625" bestFit="1" customWidth="1"/>
    <col min="19" max="19" width="12" bestFit="1" customWidth="1"/>
    <col min="20" max="20" width="14" bestFit="1" customWidth="1"/>
    <col min="21" max="21" width="13.7109375" bestFit="1" customWidth="1"/>
    <col min="22" max="22" width="9.28515625" bestFit="1" customWidth="1"/>
    <col min="23" max="23" width="12.5703125" bestFit="1" customWidth="1"/>
    <col min="24" max="24" width="11.42578125" bestFit="1" customWidth="1"/>
    <col min="25" max="25" width="9.28515625" bestFit="1" customWidth="1"/>
    <col min="26" max="26" width="12.42578125" bestFit="1" customWidth="1"/>
    <col min="27" max="27" width="13.7109375" bestFit="1" customWidth="1"/>
  </cols>
  <sheetData>
    <row r="1" spans="1:27" s="65" customFormat="1" ht="36" customHeight="1" x14ac:dyDescent="0.2">
      <c r="A1" s="63" t="s">
        <v>391</v>
      </c>
      <c r="B1" s="63" t="s">
        <v>82</v>
      </c>
      <c r="C1" s="63" t="s">
        <v>83</v>
      </c>
      <c r="D1" s="63" t="s">
        <v>84</v>
      </c>
      <c r="E1" s="63" t="s">
        <v>85</v>
      </c>
      <c r="F1" s="63" t="s">
        <v>86</v>
      </c>
      <c r="G1" s="63" t="s">
        <v>87</v>
      </c>
      <c r="H1" s="63" t="s">
        <v>88</v>
      </c>
      <c r="I1" s="66" t="s">
        <v>89</v>
      </c>
      <c r="J1" s="66" t="s">
        <v>90</v>
      </c>
      <c r="K1" s="64" t="s">
        <v>91</v>
      </c>
      <c r="L1" s="64" t="s">
        <v>92</v>
      </c>
      <c r="M1" s="64" t="s">
        <v>93</v>
      </c>
      <c r="N1" s="64" t="s">
        <v>94</v>
      </c>
      <c r="O1" s="63" t="s">
        <v>95</v>
      </c>
      <c r="P1" s="63" t="s">
        <v>96</v>
      </c>
      <c r="Q1" s="64" t="s">
        <v>97</v>
      </c>
      <c r="R1" s="63" t="s">
        <v>98</v>
      </c>
      <c r="S1" s="63" t="s">
        <v>99</v>
      </c>
      <c r="T1" s="63" t="s">
        <v>100</v>
      </c>
      <c r="U1" s="63" t="s">
        <v>101</v>
      </c>
      <c r="V1" s="63" t="s">
        <v>102</v>
      </c>
      <c r="W1" s="63" t="s">
        <v>103</v>
      </c>
      <c r="X1" s="63" t="s">
        <v>104</v>
      </c>
      <c r="Y1" s="63" t="s">
        <v>105</v>
      </c>
      <c r="Z1" s="63" t="s">
        <v>106</v>
      </c>
      <c r="AA1" s="63" t="s">
        <v>107</v>
      </c>
    </row>
    <row r="2" spans="1:27" s="94" customFormat="1" x14ac:dyDescent="0.2">
      <c r="A2" s="94" t="s">
        <v>108</v>
      </c>
      <c r="B2" s="94">
        <v>128.9</v>
      </c>
      <c r="C2" s="94">
        <v>436</v>
      </c>
      <c r="D2" s="94">
        <v>3.342863125</v>
      </c>
      <c r="E2" s="94">
        <v>0</v>
      </c>
      <c r="F2" s="94">
        <v>11</v>
      </c>
      <c r="G2" s="94">
        <v>1342.25</v>
      </c>
      <c r="H2" s="94">
        <v>216.5</v>
      </c>
      <c r="I2" s="94">
        <v>0</v>
      </c>
      <c r="J2" s="94">
        <v>0</v>
      </c>
      <c r="K2" s="94">
        <v>6.0265025169999999</v>
      </c>
      <c r="L2" s="94">
        <v>1791569.33405219</v>
      </c>
      <c r="M2" s="94">
        <v>0</v>
      </c>
      <c r="N2" s="94">
        <v>0</v>
      </c>
      <c r="P2" s="94">
        <v>0</v>
      </c>
      <c r="Q2" s="94">
        <v>0</v>
      </c>
      <c r="R2" s="94">
        <v>1</v>
      </c>
      <c r="S2" s="94">
        <v>0</v>
      </c>
      <c r="T2" s="94">
        <v>1791569.33405219</v>
      </c>
      <c r="U2" s="94">
        <v>1742964.71</v>
      </c>
      <c r="V2" s="94">
        <v>41656.856569000003</v>
      </c>
      <c r="W2" s="94">
        <v>1784621.566569</v>
      </c>
      <c r="X2" s="94">
        <v>1784621.566569</v>
      </c>
      <c r="Y2" s="94">
        <v>20691.580000000002</v>
      </c>
      <c r="Z2" s="94">
        <v>11703.49</v>
      </c>
      <c r="AA2" s="94">
        <v>1817016.6365690001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0DD498-63E6-4BF0-8F2F-6026FC49E2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9C4588-DAA5-45C2-94C3-F73BA80864C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7556D9-4E67-4416-8EDA-EC65712FE5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Simulator</vt:lpstr>
      <vt:lpstr>Calculator</vt:lpstr>
      <vt:lpstr>Statewide Data</vt:lpstr>
      <vt:lpstr>District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STARS allocation simulator</dc:title>
  <dc:subject/>
  <dc:creator>Patti Enbody</dc:creator>
  <cp:keywords/>
  <dc:description/>
  <cp:lastModifiedBy>Jennifer Kelley</cp:lastModifiedBy>
  <cp:revision/>
  <dcterms:created xsi:type="dcterms:W3CDTF">2012-02-16T23:26:04Z</dcterms:created>
  <dcterms:modified xsi:type="dcterms:W3CDTF">2025-02-25T19:14:09Z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2025-02-25T19:12:34Z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edd4aca2-0269-450b-af89-67dedbc171aa</vt:lpwstr>
  </property>
  <property fmtid="{D5CDD505-2E9C-101B-9397-08002B2CF9AE}" pid="8" name="MSIP_Label_9145f431-4c8c-42c6-a5a5-ba6d3bdea585_ContentBits">
    <vt:lpwstr>0</vt:lpwstr>
  </property>
  <property fmtid="{D5CDD505-2E9C-101B-9397-08002B2CF9AE}" pid="9" name="MSIP_Label_9145f431-4c8c-42c6-a5a5-ba6d3bdea585_Tag">
    <vt:lpwstr>10, 3, 0, 2</vt:lpwstr>
  </property>
</Properties>
</file>